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210" windowWidth="15150" windowHeight="8580" tabRatio="897" firstSheet="5" activeTab="24"/>
  </bookViews>
  <sheets>
    <sheet name="ds" sheetId="61" r:id="rId1"/>
    <sheet name="TH" sheetId="15" r:id="rId2"/>
    <sheet name="CC - 01" sheetId="50" r:id="rId3"/>
    <sheet name="L - 01" sheetId="51" r:id="rId4"/>
    <sheet name="CC - 02" sheetId="17" r:id="rId5"/>
    <sheet name="L - 02" sheetId="18" r:id="rId6"/>
    <sheet name="CC - 03" sheetId="52" r:id="rId7"/>
    <sheet name="L - 03" sheetId="53" r:id="rId8"/>
    <sheet name="CC - 04" sheetId="58" r:id="rId9"/>
    <sheet name="L - 04" sheetId="59" r:id="rId10"/>
    <sheet name="CC - 05" sheetId="62" r:id="rId11"/>
    <sheet name="L - 05" sheetId="63" r:id="rId12"/>
    <sheet name="CC - 06 " sheetId="65" r:id="rId13"/>
    <sheet name="L - 06" sheetId="66" r:id="rId14"/>
    <sheet name="CC - 07" sheetId="67" r:id="rId15"/>
    <sheet name="L - 07" sheetId="68" r:id="rId16"/>
    <sheet name="CC - 08" sheetId="70" r:id="rId17"/>
    <sheet name="L - 08" sheetId="69" r:id="rId18"/>
    <sheet name="cc-09" sheetId="71" r:id="rId19"/>
    <sheet name="l-09" sheetId="72" r:id="rId20"/>
    <sheet name="CC10" sheetId="73" r:id="rId21"/>
    <sheet name="l10" sheetId="74" r:id="rId22"/>
    <sheet name="cc11" sheetId="75" r:id="rId23"/>
    <sheet name="l11" sheetId="76" r:id="rId24"/>
    <sheet name="cc12" sheetId="77" r:id="rId25"/>
    <sheet name="l12" sheetId="78" r:id="rId26"/>
  </sheets>
  <definedNames>
    <definedName name="____a1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" hidden="1">{"'Sheet1'!$L$16"}</definedName>
    <definedName name="_a1" hidden="1">{"'Sheet1'!$L$16"}</definedName>
    <definedName name="_Fill" localSheetId="2" hidden="1">#REF!</definedName>
    <definedName name="_Fill" localSheetId="6" hidden="1">#REF!</definedName>
    <definedName name="_Fill" localSheetId="8" hidden="1">#REF!</definedName>
    <definedName name="_Fill" localSheetId="10" hidden="1">#REF!</definedName>
    <definedName name="_Fill" localSheetId="12" hidden="1">#REF!</definedName>
    <definedName name="_Fill" localSheetId="14" hidden="1">#REF!</definedName>
    <definedName name="_Fill" localSheetId="16" hidden="1">#REF!</definedName>
    <definedName name="_Fill" localSheetId="3" hidden="1">#REF!</definedName>
    <definedName name="_Fill" localSheetId="7" hidden="1">#REF!</definedName>
    <definedName name="_Fill" localSheetId="9" hidden="1">#REF!</definedName>
    <definedName name="_Fill" localSheetId="11" hidden="1">#REF!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hidden="1">#REF!</definedName>
    <definedName name="_xlnm._FilterDatabase" localSheetId="2" hidden="1">'CC - 01'!$A$7:$AS$7</definedName>
    <definedName name="_xlnm._FilterDatabase" localSheetId="4" hidden="1">'CC - 02'!$A$7:$AS$7</definedName>
    <definedName name="_xlnm._FilterDatabase" localSheetId="6" hidden="1">'CC - 03'!$A$7:$AS$7</definedName>
    <definedName name="_xlnm._FilterDatabase" localSheetId="8" hidden="1">'CC - 04'!$A$7:$AS$7</definedName>
    <definedName name="_xlnm._FilterDatabase" localSheetId="10" hidden="1">'CC - 05'!$A$7:$AS$7</definedName>
    <definedName name="_xlnm._FilterDatabase" localSheetId="12" hidden="1">'CC - 06 '!$A$7:$AS$7</definedName>
    <definedName name="_xlnm._FilterDatabase" localSheetId="14" hidden="1">'CC - 07'!$A$7:$AS$7</definedName>
    <definedName name="_xlnm._FilterDatabase" localSheetId="16" hidden="1">'CC - 08'!$A$7:$AS$7</definedName>
    <definedName name="_xlnm._FilterDatabase" localSheetId="3" hidden="1">'L - 01'!$A$7:$AE$10</definedName>
    <definedName name="_xlnm._FilterDatabase" localSheetId="5" hidden="1">'L - 02'!$A$7:$AE$28</definedName>
    <definedName name="_xlnm._FilterDatabase" localSheetId="7" hidden="1">'L - 03'!$A$7:$AE$29</definedName>
    <definedName name="_xlnm._FilterDatabase" localSheetId="9" hidden="1">'L - 04'!$A$7:$AE$30</definedName>
    <definedName name="_xlnm._FilterDatabase" localSheetId="11" hidden="1">'L - 05'!$A$7:$AE$30</definedName>
    <definedName name="_xlnm._FilterDatabase" localSheetId="13" hidden="1">'L - 06'!$A$7:$AE$28</definedName>
    <definedName name="_xlnm._FilterDatabase" localSheetId="15" hidden="1">'L - 07'!$A$7:$AE$28</definedName>
    <definedName name="_xlnm._FilterDatabase" localSheetId="17" hidden="1">'L - 08'!$A$7:$AE$27</definedName>
    <definedName name="_xlnm._FilterDatabase" localSheetId="1" hidden="1">TH!$A$10:$AB$71</definedName>
    <definedName name="_Key1" localSheetId="2" hidden="1">#REF!</definedName>
    <definedName name="_Key1" localSheetId="6" hidden="1">#REF!</definedName>
    <definedName name="_Key1" localSheetId="8" hidden="1">#REF!</definedName>
    <definedName name="_Key1" localSheetId="10" hidden="1">#REF!</definedName>
    <definedName name="_Key1" localSheetId="12" hidden="1">#REF!</definedName>
    <definedName name="_Key1" localSheetId="14" hidden="1">#REF!</definedName>
    <definedName name="_Key1" localSheetId="16" hidden="1">#REF!</definedName>
    <definedName name="_Key1" localSheetId="3" hidden="1">#REF!</definedName>
    <definedName name="_Key1" localSheetId="7" hidden="1">#REF!</definedName>
    <definedName name="_Key1" localSheetId="9" hidden="1">#REF!</definedName>
    <definedName name="_Key1" localSheetId="11" hidden="1">#REF!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hidden="1">#REF!</definedName>
    <definedName name="_Key2" localSheetId="2" hidden="1">#REF!</definedName>
    <definedName name="_Key2" localSheetId="6" hidden="1">#REF!</definedName>
    <definedName name="_Key2" localSheetId="8" hidden="1">#REF!</definedName>
    <definedName name="_Key2" localSheetId="10" hidden="1">#REF!</definedName>
    <definedName name="_Key2" localSheetId="12" hidden="1">#REF!</definedName>
    <definedName name="_Key2" localSheetId="14" hidden="1">#REF!</definedName>
    <definedName name="_Key2" localSheetId="16" hidden="1">#REF!</definedName>
    <definedName name="_Key2" localSheetId="3" hidden="1">#REF!</definedName>
    <definedName name="_Key2" localSheetId="7" hidden="1">#REF!</definedName>
    <definedName name="_Key2" localSheetId="9" hidden="1">#REF!</definedName>
    <definedName name="_Key2" localSheetId="1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localSheetId="6" hidden="1">#REF!</definedName>
    <definedName name="_Sort" localSheetId="8" hidden="1">#REF!</definedName>
    <definedName name="_Sort" localSheetId="10" hidden="1">#REF!</definedName>
    <definedName name="_Sort" localSheetId="12" hidden="1">#REF!</definedName>
    <definedName name="_Sort" localSheetId="14" hidden="1">#REF!</definedName>
    <definedName name="_Sort" localSheetId="16" hidden="1">#REF!</definedName>
    <definedName name="_Sort" localSheetId="3" hidden="1">#REF!</definedName>
    <definedName name="_Sort" localSheetId="7" hidden="1">#REF!</definedName>
    <definedName name="_Sort" localSheetId="9" hidden="1">#REF!</definedName>
    <definedName name="_Sort" localSheetId="11" hidden="1">#REF!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hidden="1">#REF!</definedName>
    <definedName name="CP" localSheetId="2" hidden="1">#REF!</definedName>
    <definedName name="CP" localSheetId="6" hidden="1">#REF!</definedName>
    <definedName name="CP" localSheetId="8" hidden="1">#REF!</definedName>
    <definedName name="CP" localSheetId="10" hidden="1">#REF!</definedName>
    <definedName name="CP" localSheetId="12" hidden="1">#REF!</definedName>
    <definedName name="CP" localSheetId="14" hidden="1">#REF!</definedName>
    <definedName name="CP" localSheetId="16" hidden="1">#REF!</definedName>
    <definedName name="CP" localSheetId="3" hidden="1">#REF!</definedName>
    <definedName name="CP" localSheetId="7" hidden="1">#REF!</definedName>
    <definedName name="CP" localSheetId="9" hidden="1">#REF!</definedName>
    <definedName name="CP" localSheetId="11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hidden="1">#REF!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" hidden="1">{#N/A,#N/A,FALSE,"Chi tiÆt"}</definedName>
    <definedName name="dh" hidden="1">{#N/A,#N/A,FALSE,"Chi tiÆt"}</definedName>
    <definedName name="DS">TH!$C$11:$Z$59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" hidden="1">{"'Sheet1'!$L$16"}</definedName>
    <definedName name="GFSAH" hidden="1">{"'Sheet1'!$L$16"}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" hidden="1">{#N/A,#N/A,FALSE,"Chi tiÆt"}</definedName>
    <definedName name="GJFXJXJ" hidden="1">{#N/A,#N/A,FALSE,"Chi tiÆt"}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" hidden="1">{"'Sheet1'!$L$16"}</definedName>
    <definedName name="h" hidden="1">{"'Sheet1'!$L$16"}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" hidden="1">{#N/A,#N/A,FALSE,"Chi tiÆt"}</definedName>
    <definedName name="hsgdkhog" hidden="1">{#N/A,#N/A,FALSE,"Chi tiÆt"}</definedName>
    <definedName name="HTML_CodePage" hidden="1">950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" hidden="1">{"'Sheet1'!$L$16"}</definedName>
    <definedName name="huy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" hidden="1">{"'Sheet1'!$L$16"}</definedName>
    <definedName name="khkl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" hidden="1">{"'Sheet1'!$L$16"}</definedName>
    <definedName name="kjjh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" hidden="1">{"'Sheet1'!$L$16"}</definedName>
    <definedName name="KTLDLAN3" hidden="1">{"'Sheet1'!$L$16"}</definedName>
    <definedName name="_xlnm.Print_Area" localSheetId="2">'CC - 01'!$A$65:$AS$90</definedName>
    <definedName name="_xlnm.Print_Area" localSheetId="4">'CC - 02'!$A$72:$AS$99</definedName>
    <definedName name="_xlnm.Print_Area" localSheetId="6">'CC - 03'!$A$1:$AS$47</definedName>
    <definedName name="_xlnm.Print_Area" localSheetId="8">'CC - 04'!$A$71:$AS$99</definedName>
    <definedName name="_xlnm.Print_Area" localSheetId="10">'CC - 05'!$A$1:$AS$49</definedName>
    <definedName name="_xlnm.Print_Area" localSheetId="12">'CC - 06 '!$A$67:$AS$93</definedName>
    <definedName name="_xlnm.Print_Area" localSheetId="14">'CC - 07'!$A$67:$AS$93</definedName>
    <definedName name="_xlnm.Print_Area" localSheetId="16">'CC - 08'!$A$65:$AS$91</definedName>
    <definedName name="_xlnm.Print_Area" localSheetId="18">'cc-09'!$A$63:$AS$90</definedName>
    <definedName name="_xlnm.Print_Area" localSheetId="20">'CC10'!$A$63:$AS$92</definedName>
    <definedName name="_xlnm.Print_Area" localSheetId="22">'cc11'!$A$63:$AS$87</definedName>
    <definedName name="_xlnm.Print_Area" localSheetId="24">'cc12'!$A$63:$AS$88</definedName>
    <definedName name="_xlnm.Print_Area" localSheetId="3">'L - 01'!$A$41:$T$62</definedName>
    <definedName name="_xlnm.Print_Area" localSheetId="5">'L - 02'!$A$42:$T$62</definedName>
    <definedName name="_xlnm.Print_Area" localSheetId="7">'L - 03'!$A$1:$T$33</definedName>
    <definedName name="_xlnm.Print_Area" localSheetId="9">'L - 04'!$A$44:$T$64</definedName>
    <definedName name="_xlnm.Print_Area" localSheetId="11">'L - 05'!$A$44:$T$65</definedName>
    <definedName name="_xlnm.Print_Area" localSheetId="13">'L - 06'!$A$1:$T$32</definedName>
    <definedName name="_xlnm.Print_Area" localSheetId="15">'L - 07'!$A$1:$T$32</definedName>
    <definedName name="_xlnm.Print_Area" localSheetId="17">'L - 08'!$A$41:$T$61</definedName>
    <definedName name="_xlnm.Print_Area" localSheetId="21">'l10'!$A$51:$T$71</definedName>
    <definedName name="_xlnm.Print_Area" localSheetId="23">'l11'!$A$51:$T$70</definedName>
    <definedName name="_xlnm.Print_Area" localSheetId="25">'l12'!$A$51:$T$70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" hidden="1">{"'Sheet1'!$L$16"}</definedName>
    <definedName name="ưer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" hidden="1">{"'Sheet1'!$L$16"}</definedName>
    <definedName name="UU" hidden="1">{"'Sheet1'!$L$16"}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" hidden="1">{#N/A,#N/A,FALSE,"Chi tiÆt"}</definedName>
    <definedName name="wrn.chi._.tiÆt." hidden="1">{#N/A,#N/A,FALSE,"Chi tiÆt"}</definedName>
  </definedNames>
  <calcPr calcId="124519"/>
</workbook>
</file>

<file path=xl/calcChain.xml><?xml version="1.0" encoding="utf-8"?>
<calcChain xmlns="http://schemas.openxmlformats.org/spreadsheetml/2006/main">
  <c r="F60" i="78"/>
  <c r="F61"/>
  <c r="F62"/>
  <c r="F63"/>
  <c r="F64"/>
  <c r="F65"/>
  <c r="F66"/>
  <c r="F59"/>
  <c r="F11"/>
  <c r="F12"/>
  <c r="F13"/>
  <c r="F14"/>
  <c r="F15"/>
  <c r="F16"/>
  <c r="F17"/>
  <c r="F18"/>
  <c r="F19"/>
  <c r="F20"/>
  <c r="F21"/>
  <c r="F22"/>
  <c r="F23"/>
  <c r="F24"/>
  <c r="F25"/>
  <c r="F26"/>
  <c r="F10"/>
  <c r="E77"/>
  <c r="F69"/>
  <c r="R66"/>
  <c r="P66"/>
  <c r="N66"/>
  <c r="H66"/>
  <c r="L66"/>
  <c r="E66"/>
  <c r="O66" s="1"/>
  <c r="D66"/>
  <c r="R65"/>
  <c r="P65"/>
  <c r="N65"/>
  <c r="H65"/>
  <c r="L65"/>
  <c r="E65"/>
  <c r="O65" s="1"/>
  <c r="D65"/>
  <c r="C65"/>
  <c r="R64"/>
  <c r="H64"/>
  <c r="L64"/>
  <c r="E64"/>
  <c r="P64" s="1"/>
  <c r="D64"/>
  <c r="C64"/>
  <c r="R63"/>
  <c r="P63"/>
  <c r="N63"/>
  <c r="H63"/>
  <c r="L63"/>
  <c r="E63"/>
  <c r="O63" s="1"/>
  <c r="D63"/>
  <c r="C63"/>
  <c r="R62"/>
  <c r="H62"/>
  <c r="L62"/>
  <c r="E62"/>
  <c r="P62" s="1"/>
  <c r="D62"/>
  <c r="C62"/>
  <c r="R61"/>
  <c r="P61"/>
  <c r="N61"/>
  <c r="H61"/>
  <c r="L61"/>
  <c r="E61"/>
  <c r="O61" s="1"/>
  <c r="D61"/>
  <c r="C61"/>
  <c r="R60"/>
  <c r="H60"/>
  <c r="L60"/>
  <c r="E60"/>
  <c r="P60" s="1"/>
  <c r="D60"/>
  <c r="C60"/>
  <c r="R59"/>
  <c r="R67" s="1"/>
  <c r="P59"/>
  <c r="P67" s="1"/>
  <c r="N59"/>
  <c r="H59"/>
  <c r="H67" s="1"/>
  <c r="L59"/>
  <c r="E59"/>
  <c r="O59" s="1"/>
  <c r="D59"/>
  <c r="C59"/>
  <c r="A53"/>
  <c r="A52"/>
  <c r="S29"/>
  <c r="S69" s="1"/>
  <c r="R26"/>
  <c r="H26"/>
  <c r="L26"/>
  <c r="E26"/>
  <c r="P26" s="1"/>
  <c r="D26"/>
  <c r="C26"/>
  <c r="R25"/>
  <c r="H25"/>
  <c r="L25"/>
  <c r="E25"/>
  <c r="P25" s="1"/>
  <c r="D25"/>
  <c r="C25"/>
  <c r="R24"/>
  <c r="P24"/>
  <c r="N24"/>
  <c r="H24"/>
  <c r="L24"/>
  <c r="E24"/>
  <c r="O24" s="1"/>
  <c r="D24"/>
  <c r="C24"/>
  <c r="R23"/>
  <c r="P23"/>
  <c r="N23"/>
  <c r="H23"/>
  <c r="L23"/>
  <c r="E23"/>
  <c r="O23" s="1"/>
  <c r="D23"/>
  <c r="C23"/>
  <c r="A23"/>
  <c r="A24" s="1"/>
  <c r="A25" s="1"/>
  <c r="A26" s="1"/>
  <c r="R21"/>
  <c r="H21"/>
  <c r="L21"/>
  <c r="E21"/>
  <c r="I21" s="1"/>
  <c r="D21"/>
  <c r="C21"/>
  <c r="R20"/>
  <c r="H20"/>
  <c r="L20"/>
  <c r="E20"/>
  <c r="I20" s="1"/>
  <c r="D20"/>
  <c r="C20"/>
  <c r="R19"/>
  <c r="H19"/>
  <c r="L19"/>
  <c r="E19"/>
  <c r="O19" s="1"/>
  <c r="D19"/>
  <c r="R18"/>
  <c r="H18"/>
  <c r="L18"/>
  <c r="E18"/>
  <c r="O18" s="1"/>
  <c r="D18"/>
  <c r="C18"/>
  <c r="R17"/>
  <c r="N17"/>
  <c r="H17"/>
  <c r="L17"/>
  <c r="E17"/>
  <c r="P17" s="1"/>
  <c r="D17"/>
  <c r="C17"/>
  <c r="R16"/>
  <c r="H16"/>
  <c r="L16"/>
  <c r="E16"/>
  <c r="O16" s="1"/>
  <c r="D16"/>
  <c r="C16"/>
  <c r="R15"/>
  <c r="P15"/>
  <c r="N15"/>
  <c r="H15"/>
  <c r="L15"/>
  <c r="E15"/>
  <c r="O15" s="1"/>
  <c r="D15"/>
  <c r="C15"/>
  <c r="R14"/>
  <c r="H14"/>
  <c r="L14"/>
  <c r="E14"/>
  <c r="O14" s="1"/>
  <c r="D14"/>
  <c r="C14"/>
  <c r="R13"/>
  <c r="P13"/>
  <c r="N13"/>
  <c r="H13"/>
  <c r="L13"/>
  <c r="E13"/>
  <c r="O13" s="1"/>
  <c r="D13"/>
  <c r="C13"/>
  <c r="R11"/>
  <c r="P11"/>
  <c r="N11"/>
  <c r="H11"/>
  <c r="L11"/>
  <c r="E11"/>
  <c r="O11" s="1"/>
  <c r="D11"/>
  <c r="C11"/>
  <c r="R10"/>
  <c r="R27" s="1"/>
  <c r="H10"/>
  <c r="E10"/>
  <c r="E27" s="1"/>
  <c r="D10"/>
  <c r="C10"/>
  <c r="Y7"/>
  <c r="A3"/>
  <c r="A2"/>
  <c r="D1"/>
  <c r="D51" s="1"/>
  <c r="AL84" i="77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F67"/>
  <c r="F68" s="1"/>
  <c r="E66"/>
  <c r="AL39"/>
  <c r="D39"/>
  <c r="C39"/>
  <c r="AL37"/>
  <c r="D37"/>
  <c r="C37"/>
  <c r="AL35"/>
  <c r="D35"/>
  <c r="C35"/>
  <c r="AL33"/>
  <c r="D33"/>
  <c r="AL31"/>
  <c r="D31"/>
  <c r="C31"/>
  <c r="A31"/>
  <c r="A33" s="1"/>
  <c r="A35" s="1"/>
  <c r="A37" s="1"/>
  <c r="A39" s="1"/>
  <c r="AL28"/>
  <c r="D28"/>
  <c r="C28"/>
  <c r="A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T61" i="15"/>
  <c r="U61"/>
  <c r="N61"/>
  <c r="AB62"/>
  <c r="AB61"/>
  <c r="O63"/>
  <c r="Y61"/>
  <c r="X60"/>
  <c r="H90"/>
  <c r="V57"/>
  <c r="W57"/>
  <c r="V59"/>
  <c r="W59"/>
  <c r="H67" i="75"/>
  <c r="I67" s="1"/>
  <c r="G67"/>
  <c r="H68"/>
  <c r="R66" i="76"/>
  <c r="H66"/>
  <c r="F66"/>
  <c r="L66" s="1"/>
  <c r="E66"/>
  <c r="O66" s="1"/>
  <c r="D66"/>
  <c r="R65"/>
  <c r="H65"/>
  <c r="F65"/>
  <c r="L65" s="1"/>
  <c r="E65"/>
  <c r="O65" s="1"/>
  <c r="D65"/>
  <c r="C65"/>
  <c r="R64"/>
  <c r="H64"/>
  <c r="F64"/>
  <c r="L64" s="1"/>
  <c r="E64"/>
  <c r="O64" s="1"/>
  <c r="D64"/>
  <c r="C64"/>
  <c r="R63"/>
  <c r="N63"/>
  <c r="H63"/>
  <c r="F63"/>
  <c r="L63" s="1"/>
  <c r="E63"/>
  <c r="O63" s="1"/>
  <c r="D63"/>
  <c r="C63"/>
  <c r="R62"/>
  <c r="H62"/>
  <c r="F62"/>
  <c r="L62" s="1"/>
  <c r="E62"/>
  <c r="O62" s="1"/>
  <c r="D62"/>
  <c r="C62"/>
  <c r="R61"/>
  <c r="H61"/>
  <c r="F61"/>
  <c r="L61" s="1"/>
  <c r="E61"/>
  <c r="O61" s="1"/>
  <c r="D61"/>
  <c r="C61"/>
  <c r="R60"/>
  <c r="H60"/>
  <c r="F60"/>
  <c r="L60" s="1"/>
  <c r="E60"/>
  <c r="O60" s="1"/>
  <c r="D60"/>
  <c r="C60"/>
  <c r="R59"/>
  <c r="H59"/>
  <c r="F59"/>
  <c r="L59" s="1"/>
  <c r="E59"/>
  <c r="N59" s="1"/>
  <c r="D59"/>
  <c r="C59"/>
  <c r="A53"/>
  <c r="A52"/>
  <c r="S29"/>
  <c r="S69" s="1"/>
  <c r="R26"/>
  <c r="H26"/>
  <c r="F26"/>
  <c r="L26" s="1"/>
  <c r="E26"/>
  <c r="O26" s="1"/>
  <c r="D26"/>
  <c r="C26"/>
  <c r="R25"/>
  <c r="H25"/>
  <c r="F25"/>
  <c r="L25" s="1"/>
  <c r="E25"/>
  <c r="O25" s="1"/>
  <c r="D25"/>
  <c r="C25"/>
  <c r="R24"/>
  <c r="H24"/>
  <c r="F24"/>
  <c r="L24" s="1"/>
  <c r="E24"/>
  <c r="O24" s="1"/>
  <c r="D24"/>
  <c r="C24"/>
  <c r="R23"/>
  <c r="H23"/>
  <c r="F23"/>
  <c r="L23" s="1"/>
  <c r="E23"/>
  <c r="O23" s="1"/>
  <c r="D23"/>
  <c r="C23"/>
  <c r="A23"/>
  <c r="A24" s="1"/>
  <c r="A25" s="1"/>
  <c r="A26" s="1"/>
  <c r="F22"/>
  <c r="R21"/>
  <c r="H21"/>
  <c r="F21"/>
  <c r="L21" s="1"/>
  <c r="E21"/>
  <c r="I21" s="1"/>
  <c r="D21"/>
  <c r="C21"/>
  <c r="R20"/>
  <c r="H20"/>
  <c r="F20"/>
  <c r="L20" s="1"/>
  <c r="E20"/>
  <c r="I20" s="1"/>
  <c r="D20"/>
  <c r="C20"/>
  <c r="R19"/>
  <c r="H19"/>
  <c r="F19"/>
  <c r="L19" s="1"/>
  <c r="E19"/>
  <c r="P19" s="1"/>
  <c r="D19"/>
  <c r="R18"/>
  <c r="H18"/>
  <c r="F18"/>
  <c r="L18" s="1"/>
  <c r="E18"/>
  <c r="P18" s="1"/>
  <c r="D18"/>
  <c r="C18"/>
  <c r="R17"/>
  <c r="H17"/>
  <c r="F17"/>
  <c r="L17" s="1"/>
  <c r="E17"/>
  <c r="O17" s="1"/>
  <c r="D17"/>
  <c r="C17"/>
  <c r="R16"/>
  <c r="H16"/>
  <c r="F16"/>
  <c r="L16" s="1"/>
  <c r="E16"/>
  <c r="P16" s="1"/>
  <c r="D16"/>
  <c r="C16"/>
  <c r="R15"/>
  <c r="H15"/>
  <c r="F15"/>
  <c r="L15" s="1"/>
  <c r="E15"/>
  <c r="O15" s="1"/>
  <c r="D15"/>
  <c r="C15"/>
  <c r="R14"/>
  <c r="H14"/>
  <c r="F14"/>
  <c r="L14" s="1"/>
  <c r="E14"/>
  <c r="P14" s="1"/>
  <c r="D14"/>
  <c r="C14"/>
  <c r="R13"/>
  <c r="H13"/>
  <c r="F13"/>
  <c r="L13" s="1"/>
  <c r="E13"/>
  <c r="O13" s="1"/>
  <c r="D13"/>
  <c r="C13"/>
  <c r="F12"/>
  <c r="R11"/>
  <c r="H11"/>
  <c r="F11"/>
  <c r="L11" s="1"/>
  <c r="E11"/>
  <c r="O11" s="1"/>
  <c r="D11"/>
  <c r="C11"/>
  <c r="R10"/>
  <c r="H10"/>
  <c r="F10"/>
  <c r="E10"/>
  <c r="P10" s="1"/>
  <c r="D10"/>
  <c r="C10"/>
  <c r="Y7"/>
  <c r="A3"/>
  <c r="A2"/>
  <c r="D1"/>
  <c r="D51" s="1"/>
  <c r="AL84" i="75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AL39"/>
  <c r="D39"/>
  <c r="C39"/>
  <c r="AL37"/>
  <c r="D37"/>
  <c r="C37"/>
  <c r="AL35"/>
  <c r="D35"/>
  <c r="C35"/>
  <c r="AL33"/>
  <c r="D33"/>
  <c r="AL31"/>
  <c r="D31"/>
  <c r="C31"/>
  <c r="AL28"/>
  <c r="D28"/>
  <c r="C28"/>
  <c r="A28"/>
  <c r="A31" s="1"/>
  <c r="A33" s="1"/>
  <c r="A35" s="1"/>
  <c r="A37" s="1"/>
  <c r="A39" s="1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U57" i="15"/>
  <c r="U59" s="1"/>
  <c r="F60" i="74"/>
  <c r="F61"/>
  <c r="L61" s="1"/>
  <c r="F62"/>
  <c r="F63"/>
  <c r="F64"/>
  <c r="F65"/>
  <c r="F66"/>
  <c r="L66" s="1"/>
  <c r="F11"/>
  <c r="L11" s="1"/>
  <c r="F12"/>
  <c r="F13"/>
  <c r="F14"/>
  <c r="F15"/>
  <c r="F16"/>
  <c r="L16" s="1"/>
  <c r="F17"/>
  <c r="F18"/>
  <c r="F19"/>
  <c r="F20"/>
  <c r="L20" s="1"/>
  <c r="F21"/>
  <c r="F22"/>
  <c r="F23"/>
  <c r="L23" s="1"/>
  <c r="F24"/>
  <c r="F25"/>
  <c r="L25" s="1"/>
  <c r="F26"/>
  <c r="F10"/>
  <c r="E72"/>
  <c r="R66"/>
  <c r="H66"/>
  <c r="E66"/>
  <c r="P66" s="1"/>
  <c r="D66"/>
  <c r="R65"/>
  <c r="H65"/>
  <c r="E65"/>
  <c r="P65" s="1"/>
  <c r="D65"/>
  <c r="C65"/>
  <c r="R64"/>
  <c r="H64"/>
  <c r="E64"/>
  <c r="P64" s="1"/>
  <c r="D64"/>
  <c r="C64"/>
  <c r="R63"/>
  <c r="H63"/>
  <c r="E63"/>
  <c r="N63" s="1"/>
  <c r="D63"/>
  <c r="C63"/>
  <c r="R62"/>
  <c r="H62"/>
  <c r="E62"/>
  <c r="P62" s="1"/>
  <c r="D62"/>
  <c r="C62"/>
  <c r="R61"/>
  <c r="H61"/>
  <c r="E61"/>
  <c r="P61" s="1"/>
  <c r="D61"/>
  <c r="C61"/>
  <c r="R60"/>
  <c r="H60"/>
  <c r="E60"/>
  <c r="N60" s="1"/>
  <c r="D60"/>
  <c r="C60"/>
  <c r="R59"/>
  <c r="H59"/>
  <c r="E59"/>
  <c r="O59" s="1"/>
  <c r="D59"/>
  <c r="C59"/>
  <c r="A53"/>
  <c r="A52"/>
  <c r="S29"/>
  <c r="S69" s="1"/>
  <c r="R26"/>
  <c r="H26"/>
  <c r="E26"/>
  <c r="D26"/>
  <c r="C26"/>
  <c r="R25"/>
  <c r="H25"/>
  <c r="E25"/>
  <c r="D25"/>
  <c r="C25"/>
  <c r="R24"/>
  <c r="H24"/>
  <c r="E24"/>
  <c r="D24"/>
  <c r="C24"/>
  <c r="A24"/>
  <c r="A25" s="1"/>
  <c r="A26" s="1"/>
  <c r="R23"/>
  <c r="H23"/>
  <c r="E23"/>
  <c r="D23"/>
  <c r="C23"/>
  <c r="A23"/>
  <c r="R21"/>
  <c r="H21"/>
  <c r="E21"/>
  <c r="D21"/>
  <c r="C21"/>
  <c r="R20"/>
  <c r="H20"/>
  <c r="E20"/>
  <c r="D20"/>
  <c r="C20"/>
  <c r="R19"/>
  <c r="H19"/>
  <c r="E19"/>
  <c r="D19"/>
  <c r="R18"/>
  <c r="H18"/>
  <c r="E18"/>
  <c r="N18" s="1"/>
  <c r="D18"/>
  <c r="C18"/>
  <c r="R17"/>
  <c r="H17"/>
  <c r="E17"/>
  <c r="N17" s="1"/>
  <c r="D17"/>
  <c r="C17"/>
  <c r="R16"/>
  <c r="H16"/>
  <c r="E16"/>
  <c r="D16"/>
  <c r="C16"/>
  <c r="R15"/>
  <c r="H15"/>
  <c r="E15"/>
  <c r="P15" s="1"/>
  <c r="D15"/>
  <c r="C15"/>
  <c r="R14"/>
  <c r="H14"/>
  <c r="E14"/>
  <c r="N14" s="1"/>
  <c r="D14"/>
  <c r="C14"/>
  <c r="R13"/>
  <c r="H13"/>
  <c r="E13"/>
  <c r="N13" s="1"/>
  <c r="D13"/>
  <c r="C13"/>
  <c r="R11"/>
  <c r="H11"/>
  <c r="E11"/>
  <c r="D11"/>
  <c r="C11"/>
  <c r="R10"/>
  <c r="H10"/>
  <c r="E10"/>
  <c r="P10" s="1"/>
  <c r="D10"/>
  <c r="C10"/>
  <c r="Y7"/>
  <c r="A3"/>
  <c r="A2"/>
  <c r="D1"/>
  <c r="D51" s="1"/>
  <c r="AL84" i="73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AD68"/>
  <c r="P68"/>
  <c r="AF67"/>
  <c r="AG67" s="1"/>
  <c r="AE67"/>
  <c r="AE68" s="1"/>
  <c r="AD67"/>
  <c r="W67"/>
  <c r="X67" s="1"/>
  <c r="R67"/>
  <c r="S67" s="1"/>
  <c r="Q67"/>
  <c r="Q68" s="1"/>
  <c r="P67"/>
  <c r="I67"/>
  <c r="J67" s="1"/>
  <c r="E66"/>
  <c r="F67" s="1"/>
  <c r="AL39"/>
  <c r="D39"/>
  <c r="C39"/>
  <c r="AL37"/>
  <c r="D37"/>
  <c r="C37"/>
  <c r="AL35"/>
  <c r="D35"/>
  <c r="C35"/>
  <c r="AL33"/>
  <c r="D33"/>
  <c r="AL31"/>
  <c r="D31"/>
  <c r="C31"/>
  <c r="A31"/>
  <c r="A33" s="1"/>
  <c r="A35" s="1"/>
  <c r="A37" s="1"/>
  <c r="A39" s="1"/>
  <c r="AL28"/>
  <c r="D28"/>
  <c r="C28"/>
  <c r="A28"/>
  <c r="AL26"/>
  <c r="D26"/>
  <c r="C26"/>
  <c r="AL24"/>
  <c r="D24"/>
  <c r="C24"/>
  <c r="A24"/>
  <c r="AL22"/>
  <c r="D22"/>
  <c r="C22"/>
  <c r="AL20"/>
  <c r="D20"/>
  <c r="C20"/>
  <c r="AL18"/>
  <c r="D18"/>
  <c r="C18"/>
  <c r="A18"/>
  <c r="A20" s="1"/>
  <c r="AL16"/>
  <c r="D16"/>
  <c r="C16"/>
  <c r="A16"/>
  <c r="AL14"/>
  <c r="D14"/>
  <c r="C14"/>
  <c r="AL11"/>
  <c r="D11"/>
  <c r="C11"/>
  <c r="A11"/>
  <c r="AL9"/>
  <c r="D9"/>
  <c r="C9"/>
  <c r="F5"/>
  <c r="G5" s="1"/>
  <c r="A3"/>
  <c r="A65" s="1"/>
  <c r="A2"/>
  <c r="A64" s="1"/>
  <c r="S1"/>
  <c r="S63" s="1"/>
  <c r="L76" i="15"/>
  <c r="L72"/>
  <c r="E72" i="72"/>
  <c r="Y7"/>
  <c r="M57" i="15"/>
  <c r="N57"/>
  <c r="N59" s="1"/>
  <c r="O57"/>
  <c r="O59" s="1"/>
  <c r="P57"/>
  <c r="P59" s="1"/>
  <c r="Q57"/>
  <c r="Q59" s="1"/>
  <c r="Q72" s="1"/>
  <c r="R57"/>
  <c r="R59" s="1"/>
  <c r="S57"/>
  <c r="S59" s="1"/>
  <c r="T57"/>
  <c r="T59" s="1"/>
  <c r="A28" i="71"/>
  <c r="A31" s="1"/>
  <c r="A33" s="1"/>
  <c r="A35" s="1"/>
  <c r="A37" s="1"/>
  <c r="A39" s="1"/>
  <c r="R66" i="72"/>
  <c r="H66"/>
  <c r="F66"/>
  <c r="L66" s="1"/>
  <c r="E66"/>
  <c r="O66" s="1"/>
  <c r="D66"/>
  <c r="R65"/>
  <c r="H65"/>
  <c r="F65"/>
  <c r="L65" s="1"/>
  <c r="E65"/>
  <c r="O65" s="1"/>
  <c r="D65"/>
  <c r="C65"/>
  <c r="R64"/>
  <c r="H64"/>
  <c r="F64"/>
  <c r="L64" s="1"/>
  <c r="E64"/>
  <c r="P64" s="1"/>
  <c r="D64"/>
  <c r="C64"/>
  <c r="R63"/>
  <c r="H63"/>
  <c r="F63"/>
  <c r="L63" s="1"/>
  <c r="E63"/>
  <c r="O63" s="1"/>
  <c r="D63"/>
  <c r="C63"/>
  <c r="R62"/>
  <c r="H62"/>
  <c r="F62"/>
  <c r="E62"/>
  <c r="N62" s="1"/>
  <c r="D62"/>
  <c r="C62"/>
  <c r="R61"/>
  <c r="H61"/>
  <c r="F61"/>
  <c r="L61" s="1"/>
  <c r="E61"/>
  <c r="O61" s="1"/>
  <c r="D61"/>
  <c r="C61"/>
  <c r="R60"/>
  <c r="H60"/>
  <c r="F60"/>
  <c r="L60" s="1"/>
  <c r="E60"/>
  <c r="P60" s="1"/>
  <c r="D60"/>
  <c r="C60"/>
  <c r="R59"/>
  <c r="H59"/>
  <c r="F59"/>
  <c r="L59" s="1"/>
  <c r="E59"/>
  <c r="D59"/>
  <c r="C59"/>
  <c r="A53"/>
  <c r="A52"/>
  <c r="S29"/>
  <c r="S69" s="1"/>
  <c r="R26"/>
  <c r="H26"/>
  <c r="F26"/>
  <c r="L26" s="1"/>
  <c r="E26"/>
  <c r="P26" s="1"/>
  <c r="D26"/>
  <c r="C26"/>
  <c r="R25"/>
  <c r="H25"/>
  <c r="F25"/>
  <c r="L25" s="1"/>
  <c r="E25"/>
  <c r="N25" s="1"/>
  <c r="D25"/>
  <c r="C25"/>
  <c r="R24"/>
  <c r="H24"/>
  <c r="F24"/>
  <c r="L24" s="1"/>
  <c r="E24"/>
  <c r="P24" s="1"/>
  <c r="D24"/>
  <c r="C24"/>
  <c r="R23"/>
  <c r="H23"/>
  <c r="F23"/>
  <c r="E23"/>
  <c r="N23" s="1"/>
  <c r="D23"/>
  <c r="C23"/>
  <c r="A23"/>
  <c r="A24" s="1"/>
  <c r="A25" s="1"/>
  <c r="A26" s="1"/>
  <c r="R21"/>
  <c r="H21"/>
  <c r="F21"/>
  <c r="E21"/>
  <c r="D21"/>
  <c r="C21"/>
  <c r="R20"/>
  <c r="H20"/>
  <c r="F20"/>
  <c r="E20"/>
  <c r="D20"/>
  <c r="C20"/>
  <c r="R19"/>
  <c r="H19"/>
  <c r="F19"/>
  <c r="L19" s="1"/>
  <c r="E19"/>
  <c r="D19"/>
  <c r="R18"/>
  <c r="H18"/>
  <c r="F18"/>
  <c r="L18" s="1"/>
  <c r="E18"/>
  <c r="P18" s="1"/>
  <c r="D18"/>
  <c r="C18"/>
  <c r="R17"/>
  <c r="H17"/>
  <c r="F17"/>
  <c r="E17"/>
  <c r="P17" s="1"/>
  <c r="D17"/>
  <c r="C17"/>
  <c r="R16"/>
  <c r="H16"/>
  <c r="F16"/>
  <c r="L16" s="1"/>
  <c r="E16"/>
  <c r="N16" s="1"/>
  <c r="D16"/>
  <c r="C16"/>
  <c r="R15"/>
  <c r="H15"/>
  <c r="F15"/>
  <c r="L15" s="1"/>
  <c r="E15"/>
  <c r="O15" s="1"/>
  <c r="D15"/>
  <c r="C15"/>
  <c r="R14"/>
  <c r="H14"/>
  <c r="F14"/>
  <c r="L14" s="1"/>
  <c r="E14"/>
  <c r="P14" s="1"/>
  <c r="D14"/>
  <c r="C14"/>
  <c r="R13"/>
  <c r="H13"/>
  <c r="F13"/>
  <c r="E13"/>
  <c r="P13" s="1"/>
  <c r="D13"/>
  <c r="C13"/>
  <c r="R11"/>
  <c r="H11"/>
  <c r="F11"/>
  <c r="L11" s="1"/>
  <c r="E11"/>
  <c r="N11" s="1"/>
  <c r="D11"/>
  <c r="C11"/>
  <c r="R10"/>
  <c r="H10"/>
  <c r="F10"/>
  <c r="E10"/>
  <c r="N10" s="1"/>
  <c r="D10"/>
  <c r="C10"/>
  <c r="A3"/>
  <c r="A2"/>
  <c r="D1"/>
  <c r="D51" s="1"/>
  <c r="AL84" i="71"/>
  <c r="D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AL70"/>
  <c r="D70"/>
  <c r="C70"/>
  <c r="E66"/>
  <c r="F67" s="1"/>
  <c r="AL39"/>
  <c r="D39"/>
  <c r="C39"/>
  <c r="AL37"/>
  <c r="D37"/>
  <c r="C37"/>
  <c r="AL35"/>
  <c r="D35"/>
  <c r="C35"/>
  <c r="AL33"/>
  <c r="D33"/>
  <c r="AL31"/>
  <c r="D31"/>
  <c r="C31"/>
  <c r="AL28"/>
  <c r="D28"/>
  <c r="C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5" s="1"/>
  <c r="A2"/>
  <c r="A64" s="1"/>
  <c r="S1"/>
  <c r="S63" s="1"/>
  <c r="F50" i="69"/>
  <c r="F51"/>
  <c r="F52"/>
  <c r="F53"/>
  <c r="F54"/>
  <c r="F55"/>
  <c r="F56"/>
  <c r="F57"/>
  <c r="F49"/>
  <c r="F11"/>
  <c r="F13"/>
  <c r="F14"/>
  <c r="F15"/>
  <c r="F16"/>
  <c r="F17"/>
  <c r="F18"/>
  <c r="F19"/>
  <c r="F20"/>
  <c r="F21"/>
  <c r="F22"/>
  <c r="F24"/>
  <c r="F25"/>
  <c r="F26"/>
  <c r="F27"/>
  <c r="F10"/>
  <c r="AL88" i="70"/>
  <c r="D88"/>
  <c r="AL86"/>
  <c r="D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L72"/>
  <c r="D72"/>
  <c r="C72"/>
  <c r="E68"/>
  <c r="F69" s="1"/>
  <c r="AL41"/>
  <c r="D41"/>
  <c r="C41"/>
  <c r="AL39"/>
  <c r="D39"/>
  <c r="C39"/>
  <c r="AL37"/>
  <c r="D37"/>
  <c r="C37"/>
  <c r="AL35"/>
  <c r="D35"/>
  <c r="AL33"/>
  <c r="D33"/>
  <c r="C33"/>
  <c r="A33"/>
  <c r="A35" s="1"/>
  <c r="A37" s="1"/>
  <c r="A39" s="1"/>
  <c r="A41" s="1"/>
  <c r="AL30"/>
  <c r="D30"/>
  <c r="C30"/>
  <c r="AL28"/>
  <c r="D28"/>
  <c r="C28"/>
  <c r="AL26"/>
  <c r="D26"/>
  <c r="C26"/>
  <c r="AL24"/>
  <c r="D24"/>
  <c r="C24"/>
  <c r="A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G5"/>
  <c r="G6" s="1"/>
  <c r="F5"/>
  <c r="F6" s="1"/>
  <c r="A3"/>
  <c r="A67" s="1"/>
  <c r="A2"/>
  <c r="A66" s="1"/>
  <c r="S1"/>
  <c r="S65" s="1"/>
  <c r="R57" i="69"/>
  <c r="H57"/>
  <c r="E57"/>
  <c r="O57" s="1"/>
  <c r="D57"/>
  <c r="R56"/>
  <c r="H56"/>
  <c r="E56"/>
  <c r="O56" s="1"/>
  <c r="D56"/>
  <c r="R55"/>
  <c r="H55"/>
  <c r="E55"/>
  <c r="O55" s="1"/>
  <c r="D55"/>
  <c r="C55"/>
  <c r="R54"/>
  <c r="H54"/>
  <c r="E54"/>
  <c r="P54" s="1"/>
  <c r="D54"/>
  <c r="C54"/>
  <c r="R53"/>
  <c r="H53"/>
  <c r="E53"/>
  <c r="O53" s="1"/>
  <c r="D53"/>
  <c r="C53"/>
  <c r="R52"/>
  <c r="H52"/>
  <c r="E52"/>
  <c r="P52" s="1"/>
  <c r="D52"/>
  <c r="C52"/>
  <c r="R51"/>
  <c r="H51"/>
  <c r="E51"/>
  <c r="O51" s="1"/>
  <c r="D51"/>
  <c r="C51"/>
  <c r="R50"/>
  <c r="H50"/>
  <c r="E50"/>
  <c r="P50" s="1"/>
  <c r="D50"/>
  <c r="C50"/>
  <c r="R49"/>
  <c r="H49"/>
  <c r="E49"/>
  <c r="O49" s="1"/>
  <c r="D49"/>
  <c r="C49"/>
  <c r="A43"/>
  <c r="A42"/>
  <c r="S30"/>
  <c r="S60" s="1"/>
  <c r="R27"/>
  <c r="H27"/>
  <c r="E27"/>
  <c r="O27" s="1"/>
  <c r="D27"/>
  <c r="C27"/>
  <c r="R26"/>
  <c r="H26"/>
  <c r="E26"/>
  <c r="O26" s="1"/>
  <c r="D26"/>
  <c r="C26"/>
  <c r="R25"/>
  <c r="H25"/>
  <c r="E25"/>
  <c r="O25" s="1"/>
  <c r="D25"/>
  <c r="C25"/>
  <c r="R24"/>
  <c r="H24"/>
  <c r="E24"/>
  <c r="O24" s="1"/>
  <c r="D24"/>
  <c r="C24"/>
  <c r="A24"/>
  <c r="A25" s="1"/>
  <c r="A26" s="1"/>
  <c r="A27" s="1"/>
  <c r="R22"/>
  <c r="H22"/>
  <c r="E22"/>
  <c r="D22"/>
  <c r="C22"/>
  <c r="R21"/>
  <c r="H21"/>
  <c r="E21"/>
  <c r="D21"/>
  <c r="C21"/>
  <c r="R20"/>
  <c r="H20"/>
  <c r="E20"/>
  <c r="O20" s="1"/>
  <c r="D20"/>
  <c r="R19"/>
  <c r="H19"/>
  <c r="E19"/>
  <c r="O19" s="1"/>
  <c r="D19"/>
  <c r="C19"/>
  <c r="R18"/>
  <c r="P18"/>
  <c r="O18"/>
  <c r="N18"/>
  <c r="H18"/>
  <c r="I18" s="1"/>
  <c r="D18"/>
  <c r="C18"/>
  <c r="R17"/>
  <c r="H17"/>
  <c r="E17"/>
  <c r="O17" s="1"/>
  <c r="D17"/>
  <c r="C17"/>
  <c r="R16"/>
  <c r="H16"/>
  <c r="E16"/>
  <c r="O16" s="1"/>
  <c r="D16"/>
  <c r="C16"/>
  <c r="R15"/>
  <c r="H15"/>
  <c r="E15"/>
  <c r="O15" s="1"/>
  <c r="D15"/>
  <c r="C15"/>
  <c r="R14"/>
  <c r="H14"/>
  <c r="E14"/>
  <c r="O14" s="1"/>
  <c r="D14"/>
  <c r="C14"/>
  <c r="R13"/>
  <c r="H13"/>
  <c r="E13"/>
  <c r="O13" s="1"/>
  <c r="D13"/>
  <c r="C13"/>
  <c r="R11"/>
  <c r="H11"/>
  <c r="E11"/>
  <c r="O11" s="1"/>
  <c r="D11"/>
  <c r="C11"/>
  <c r="R10"/>
  <c r="H10"/>
  <c r="E10"/>
  <c r="O10" s="1"/>
  <c r="D10"/>
  <c r="C10"/>
  <c r="A3"/>
  <c r="A2"/>
  <c r="D1"/>
  <c r="D41" s="1"/>
  <c r="F51" i="68"/>
  <c r="L51" s="1"/>
  <c r="F52"/>
  <c r="L52" s="1"/>
  <c r="F53"/>
  <c r="L53" s="1"/>
  <c r="F54"/>
  <c r="L54" s="1"/>
  <c r="F55"/>
  <c r="L55" s="1"/>
  <c r="F56"/>
  <c r="L56" s="1"/>
  <c r="F57"/>
  <c r="L57" s="1"/>
  <c r="F58"/>
  <c r="L58" s="1"/>
  <c r="F11"/>
  <c r="L11" s="1"/>
  <c r="F12"/>
  <c r="F13"/>
  <c r="L13" s="1"/>
  <c r="F14"/>
  <c r="L14" s="1"/>
  <c r="F15"/>
  <c r="L15" s="1"/>
  <c r="F16"/>
  <c r="L16" s="1"/>
  <c r="F17"/>
  <c r="L17" s="1"/>
  <c r="F18"/>
  <c r="L18" s="1"/>
  <c r="F19"/>
  <c r="L19" s="1"/>
  <c r="F20"/>
  <c r="L20" s="1"/>
  <c r="F21"/>
  <c r="L21" s="1"/>
  <c r="F22"/>
  <c r="L22" s="1"/>
  <c r="F23"/>
  <c r="L23" s="1"/>
  <c r="F24"/>
  <c r="F25"/>
  <c r="L25" s="1"/>
  <c r="F27"/>
  <c r="L27" s="1"/>
  <c r="F28"/>
  <c r="L28" s="1"/>
  <c r="F10"/>
  <c r="L10" s="1"/>
  <c r="R58"/>
  <c r="H58"/>
  <c r="E58"/>
  <c r="O58" s="1"/>
  <c r="D58"/>
  <c r="R57"/>
  <c r="H57"/>
  <c r="E57"/>
  <c r="O57" s="1"/>
  <c r="D57"/>
  <c r="R56"/>
  <c r="H56"/>
  <c r="E56"/>
  <c r="O56" s="1"/>
  <c r="D56"/>
  <c r="C56"/>
  <c r="R55"/>
  <c r="H55"/>
  <c r="E55"/>
  <c r="O55" s="1"/>
  <c r="D55"/>
  <c r="C55"/>
  <c r="R54"/>
  <c r="H54"/>
  <c r="E54"/>
  <c r="O54" s="1"/>
  <c r="D54"/>
  <c r="C54"/>
  <c r="R53"/>
  <c r="H53"/>
  <c r="E53"/>
  <c r="O53" s="1"/>
  <c r="D53"/>
  <c r="C53"/>
  <c r="R52"/>
  <c r="H52"/>
  <c r="E52"/>
  <c r="O52" s="1"/>
  <c r="D52"/>
  <c r="C52"/>
  <c r="R51"/>
  <c r="H51"/>
  <c r="E51"/>
  <c r="O51" s="1"/>
  <c r="D51"/>
  <c r="C51"/>
  <c r="R50"/>
  <c r="H50"/>
  <c r="E50"/>
  <c r="O50" s="1"/>
  <c r="D50"/>
  <c r="C50"/>
  <c r="A44"/>
  <c r="A43"/>
  <c r="R28"/>
  <c r="H28"/>
  <c r="E28"/>
  <c r="O28" s="1"/>
  <c r="D28"/>
  <c r="C28"/>
  <c r="R27"/>
  <c r="H27"/>
  <c r="E27"/>
  <c r="O27" s="1"/>
  <c r="D27"/>
  <c r="C27"/>
  <c r="R26"/>
  <c r="H26"/>
  <c r="E26"/>
  <c r="O26" s="1"/>
  <c r="D26"/>
  <c r="C26"/>
  <c r="R25"/>
  <c r="H25"/>
  <c r="E25"/>
  <c r="O25" s="1"/>
  <c r="D25"/>
  <c r="C25"/>
  <c r="A25"/>
  <c r="A26" s="1"/>
  <c r="A27" s="1"/>
  <c r="A28" s="1"/>
  <c r="R23"/>
  <c r="H23"/>
  <c r="E23"/>
  <c r="D23"/>
  <c r="C23"/>
  <c r="R22"/>
  <c r="H22"/>
  <c r="E22"/>
  <c r="D22"/>
  <c r="C22"/>
  <c r="R21"/>
  <c r="H21"/>
  <c r="E21"/>
  <c r="O21" s="1"/>
  <c r="D21"/>
  <c r="R20"/>
  <c r="H20"/>
  <c r="E20"/>
  <c r="O20" s="1"/>
  <c r="D20"/>
  <c r="C20"/>
  <c r="R19"/>
  <c r="P19"/>
  <c r="O19"/>
  <c r="N19"/>
  <c r="H19"/>
  <c r="I19" s="1"/>
  <c r="D19"/>
  <c r="C19"/>
  <c r="R18"/>
  <c r="H18"/>
  <c r="E18"/>
  <c r="O18" s="1"/>
  <c r="D18"/>
  <c r="C18"/>
  <c r="R17"/>
  <c r="H17"/>
  <c r="E17"/>
  <c r="O17" s="1"/>
  <c r="D17"/>
  <c r="C17"/>
  <c r="R16"/>
  <c r="H16"/>
  <c r="E16"/>
  <c r="O16" s="1"/>
  <c r="D16"/>
  <c r="C16"/>
  <c r="R15"/>
  <c r="H15"/>
  <c r="E15"/>
  <c r="O15" s="1"/>
  <c r="D15"/>
  <c r="C15"/>
  <c r="R14"/>
  <c r="H14"/>
  <c r="E14"/>
  <c r="O14" s="1"/>
  <c r="D14"/>
  <c r="C14"/>
  <c r="R13"/>
  <c r="H13"/>
  <c r="E13"/>
  <c r="O13" s="1"/>
  <c r="D13"/>
  <c r="C13"/>
  <c r="R11"/>
  <c r="H11"/>
  <c r="E11"/>
  <c r="O11" s="1"/>
  <c r="D11"/>
  <c r="C11"/>
  <c r="R10"/>
  <c r="H10"/>
  <c r="E10"/>
  <c r="P10" s="1"/>
  <c r="D10"/>
  <c r="C10"/>
  <c r="S31"/>
  <c r="S61" s="1"/>
  <c r="A3"/>
  <c r="A2"/>
  <c r="AL90" i="67"/>
  <c r="D90"/>
  <c r="AL88"/>
  <c r="D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E70"/>
  <c r="F71" s="1"/>
  <c r="AL43"/>
  <c r="D43"/>
  <c r="C43"/>
  <c r="AL41"/>
  <c r="D41"/>
  <c r="C41"/>
  <c r="AL39"/>
  <c r="D39"/>
  <c r="C39"/>
  <c r="AL37"/>
  <c r="D37"/>
  <c r="AL35"/>
  <c r="D35"/>
  <c r="C35"/>
  <c r="A35"/>
  <c r="A37" s="1"/>
  <c r="A39" s="1"/>
  <c r="A41" s="1"/>
  <c r="A43" s="1"/>
  <c r="AL32"/>
  <c r="D32"/>
  <c r="C32"/>
  <c r="AL30"/>
  <c r="D30"/>
  <c r="C30"/>
  <c r="AL28"/>
  <c r="D28"/>
  <c r="C28"/>
  <c r="AL26"/>
  <c r="D26"/>
  <c r="C26"/>
  <c r="A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L14"/>
  <c r="D14"/>
  <c r="C14"/>
  <c r="AL11"/>
  <c r="D11"/>
  <c r="C11"/>
  <c r="A11"/>
  <c r="AL9"/>
  <c r="D9"/>
  <c r="C9"/>
  <c r="F5"/>
  <c r="F6" s="1"/>
  <c r="A3"/>
  <c r="A69" s="1"/>
  <c r="A2"/>
  <c r="A68" s="1"/>
  <c r="S1"/>
  <c r="S67" s="1"/>
  <c r="F12" i="66"/>
  <c r="F24"/>
  <c r="E4"/>
  <c r="S31" s="1"/>
  <c r="S61" s="1"/>
  <c r="R58"/>
  <c r="E58"/>
  <c r="O58" s="1"/>
  <c r="D58"/>
  <c r="R57"/>
  <c r="E57"/>
  <c r="O57" s="1"/>
  <c r="D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E51"/>
  <c r="P51" s="1"/>
  <c r="D51"/>
  <c r="C51"/>
  <c r="R50"/>
  <c r="E50"/>
  <c r="O50" s="1"/>
  <c r="D50"/>
  <c r="C50"/>
  <c r="A44"/>
  <c r="A43"/>
  <c r="R28"/>
  <c r="E28"/>
  <c r="P28" s="1"/>
  <c r="D28"/>
  <c r="C28"/>
  <c r="R27"/>
  <c r="E27"/>
  <c r="P27" s="1"/>
  <c r="D27"/>
  <c r="C27"/>
  <c r="R26"/>
  <c r="E26"/>
  <c r="P26" s="1"/>
  <c r="D26"/>
  <c r="C26"/>
  <c r="R25"/>
  <c r="E25"/>
  <c r="P25" s="1"/>
  <c r="D25"/>
  <c r="C25"/>
  <c r="A25"/>
  <c r="A26" s="1"/>
  <c r="A27" s="1"/>
  <c r="A28" s="1"/>
  <c r="R23"/>
  <c r="E23"/>
  <c r="D23"/>
  <c r="C23"/>
  <c r="R22"/>
  <c r="E22"/>
  <c r="D22"/>
  <c r="C22"/>
  <c r="R21"/>
  <c r="E21"/>
  <c r="P21" s="1"/>
  <c r="D21"/>
  <c r="R20"/>
  <c r="E20"/>
  <c r="O20" s="1"/>
  <c r="D20"/>
  <c r="C20"/>
  <c r="R19"/>
  <c r="P19"/>
  <c r="O19"/>
  <c r="N19"/>
  <c r="D19"/>
  <c r="C19"/>
  <c r="R18"/>
  <c r="E18"/>
  <c r="O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E10"/>
  <c r="D10"/>
  <c r="C10"/>
  <c r="A3"/>
  <c r="A2"/>
  <c r="AL90" i="65"/>
  <c r="D90"/>
  <c r="AL88"/>
  <c r="D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E70"/>
  <c r="F71" s="1"/>
  <c r="AL43"/>
  <c r="D43"/>
  <c r="C43"/>
  <c r="AL41"/>
  <c r="D41"/>
  <c r="C41"/>
  <c r="AL39"/>
  <c r="D39"/>
  <c r="C39"/>
  <c r="AL37"/>
  <c r="D37"/>
  <c r="AL35"/>
  <c r="D35"/>
  <c r="C35"/>
  <c r="A35"/>
  <c r="A37" s="1"/>
  <c r="A39" s="1"/>
  <c r="A41" s="1"/>
  <c r="A43" s="1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6" s="1"/>
  <c r="AL14"/>
  <c r="D14"/>
  <c r="C14"/>
  <c r="AL11"/>
  <c r="D11"/>
  <c r="C11"/>
  <c r="A11"/>
  <c r="AL9"/>
  <c r="D9"/>
  <c r="C9"/>
  <c r="F5"/>
  <c r="F6" s="1"/>
  <c r="A3"/>
  <c r="A69" s="1"/>
  <c r="A2"/>
  <c r="A68" s="1"/>
  <c r="S1"/>
  <c r="S67" s="1"/>
  <c r="E4" i="63"/>
  <c r="D1"/>
  <c r="D44" s="1"/>
  <c r="F12"/>
  <c r="F26"/>
  <c r="R60"/>
  <c r="E60"/>
  <c r="O60" s="1"/>
  <c r="D60"/>
  <c r="R59"/>
  <c r="E59"/>
  <c r="O59" s="1"/>
  <c r="D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A46"/>
  <c r="A45"/>
  <c r="R30"/>
  <c r="E30"/>
  <c r="P30" s="1"/>
  <c r="D30"/>
  <c r="C30"/>
  <c r="R29"/>
  <c r="E29"/>
  <c r="P29" s="1"/>
  <c r="D29"/>
  <c r="C29"/>
  <c r="R28"/>
  <c r="E28"/>
  <c r="P28" s="1"/>
  <c r="D28"/>
  <c r="C28"/>
  <c r="R27"/>
  <c r="E27"/>
  <c r="P27" s="1"/>
  <c r="D27"/>
  <c r="C27"/>
  <c r="A27"/>
  <c r="A28" s="1"/>
  <c r="A29" s="1"/>
  <c r="A30" s="1"/>
  <c r="R25"/>
  <c r="E25"/>
  <c r="D25"/>
  <c r="C25"/>
  <c r="R24"/>
  <c r="E24"/>
  <c r="D24"/>
  <c r="C24"/>
  <c r="R23"/>
  <c r="E23"/>
  <c r="O23" s="1"/>
  <c r="D23"/>
  <c r="C23"/>
  <c r="R22"/>
  <c r="E22"/>
  <c r="P22" s="1"/>
  <c r="D22"/>
  <c r="R21"/>
  <c r="E21"/>
  <c r="P21" s="1"/>
  <c r="D21"/>
  <c r="C21"/>
  <c r="R20"/>
  <c r="P20"/>
  <c r="O20"/>
  <c r="N20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E10"/>
  <c r="D10"/>
  <c r="C10"/>
  <c r="S33"/>
  <c r="S63" s="1"/>
  <c r="A3"/>
  <c r="A2"/>
  <c r="AL94" i="62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F75"/>
  <c r="F76" s="1"/>
  <c r="E74"/>
  <c r="AL47"/>
  <c r="D47"/>
  <c r="C47"/>
  <c r="AL45"/>
  <c r="D45"/>
  <c r="C45"/>
  <c r="AL43"/>
  <c r="D43"/>
  <c r="C43"/>
  <c r="AL41"/>
  <c r="D41"/>
  <c r="AL39"/>
  <c r="D39"/>
  <c r="C39"/>
  <c r="A39"/>
  <c r="A41" s="1"/>
  <c r="A43" s="1"/>
  <c r="A45" s="1"/>
  <c r="A47" s="1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A28" i="59"/>
  <c r="A29" s="1"/>
  <c r="A30" s="1"/>
  <c r="A27"/>
  <c r="E4"/>
  <c r="S33" s="1"/>
  <c r="S63" s="1"/>
  <c r="C24"/>
  <c r="D24"/>
  <c r="E24"/>
  <c r="R24"/>
  <c r="F12"/>
  <c r="F26"/>
  <c r="A39" i="58"/>
  <c r="A41" s="1"/>
  <c r="A43" s="1"/>
  <c r="A45" s="1"/>
  <c r="A47" s="1"/>
  <c r="AL36"/>
  <c r="D36"/>
  <c r="C36"/>
  <c r="A53" i="15"/>
  <c r="A54"/>
  <c r="A55"/>
  <c r="A56"/>
  <c r="O58" a="1"/>
  <c r="O58" s="1"/>
  <c r="P58" a="1"/>
  <c r="P58" s="1"/>
  <c r="Q58" a="1"/>
  <c r="Q58" s="1"/>
  <c r="M58" a="1"/>
  <c r="M58" s="1"/>
  <c r="N58" a="1"/>
  <c r="N58" s="1"/>
  <c r="R58" a="1"/>
  <c r="R58" s="1"/>
  <c r="S58" a="1"/>
  <c r="S58" s="1"/>
  <c r="T58" a="1"/>
  <c r="T58" s="1"/>
  <c r="U58" a="1"/>
  <c r="U58" s="1"/>
  <c r="V58" a="1"/>
  <c r="V58" s="1"/>
  <c r="F57"/>
  <c r="R60" i="59"/>
  <c r="E60"/>
  <c r="O60" s="1"/>
  <c r="D60"/>
  <c r="R59"/>
  <c r="E59"/>
  <c r="O59" s="1"/>
  <c r="D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A46"/>
  <c r="A45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5"/>
  <c r="E25"/>
  <c r="D25"/>
  <c r="C25"/>
  <c r="R23"/>
  <c r="E23"/>
  <c r="P23" s="1"/>
  <c r="D23"/>
  <c r="C23"/>
  <c r="R22"/>
  <c r="E22"/>
  <c r="O22" s="1"/>
  <c r="D22"/>
  <c r="R21"/>
  <c r="E21"/>
  <c r="O21" s="1"/>
  <c r="D21"/>
  <c r="C21"/>
  <c r="R20"/>
  <c r="P20"/>
  <c r="O20"/>
  <c r="N20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P11" s="1"/>
  <c r="D11"/>
  <c r="C11"/>
  <c r="R10"/>
  <c r="E10"/>
  <c r="N10" s="1"/>
  <c r="D10"/>
  <c r="C10"/>
  <c r="A3"/>
  <c r="A2"/>
  <c r="AL94" i="58"/>
  <c r="D94"/>
  <c r="AL92"/>
  <c r="D92"/>
  <c r="AL90"/>
  <c r="D90"/>
  <c r="C90"/>
  <c r="AL88"/>
  <c r="D88"/>
  <c r="C88"/>
  <c r="AL86"/>
  <c r="D86"/>
  <c r="C86"/>
  <c r="AL84"/>
  <c r="D84"/>
  <c r="C84"/>
  <c r="AL82"/>
  <c r="D82"/>
  <c r="C82"/>
  <c r="AL80"/>
  <c r="D80"/>
  <c r="C80"/>
  <c r="AL78"/>
  <c r="D78"/>
  <c r="C78"/>
  <c r="E74"/>
  <c r="F75" s="1"/>
  <c r="F76" s="1"/>
  <c r="AL47"/>
  <c r="D47"/>
  <c r="C47"/>
  <c r="AL45"/>
  <c r="D45"/>
  <c r="C45"/>
  <c r="AL43"/>
  <c r="D43"/>
  <c r="C43"/>
  <c r="AL41"/>
  <c r="D41"/>
  <c r="AL39"/>
  <c r="D39"/>
  <c r="C39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3" s="1"/>
  <c r="A2"/>
  <c r="A72" s="1"/>
  <c r="S1"/>
  <c r="S71" s="1"/>
  <c r="E24" i="53"/>
  <c r="P24" s="1"/>
  <c r="R24"/>
  <c r="D24"/>
  <c r="C24"/>
  <c r="D34" i="52"/>
  <c r="AL34"/>
  <c r="C34"/>
  <c r="D22" i="53"/>
  <c r="E22"/>
  <c r="O22" s="1"/>
  <c r="R22"/>
  <c r="E58"/>
  <c r="P58" s="1"/>
  <c r="E59"/>
  <c r="P59" s="1"/>
  <c r="D92" i="52"/>
  <c r="D90"/>
  <c r="R58" i="53"/>
  <c r="R59"/>
  <c r="D59"/>
  <c r="D58"/>
  <c r="F12"/>
  <c r="F25"/>
  <c r="E4"/>
  <c r="D1" s="1"/>
  <c r="D43" s="1"/>
  <c r="AL92" i="52"/>
  <c r="AL90"/>
  <c r="A52" i="15"/>
  <c r="R57" i="53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E51"/>
  <c r="D51"/>
  <c r="C51"/>
  <c r="A45"/>
  <c r="A44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3"/>
  <c r="E23"/>
  <c r="O23" s="1"/>
  <c r="D23"/>
  <c r="C23"/>
  <c r="R21"/>
  <c r="E21"/>
  <c r="P21" s="1"/>
  <c r="D21"/>
  <c r="C21"/>
  <c r="R20"/>
  <c r="P20"/>
  <c r="O20"/>
  <c r="N20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A3"/>
  <c r="A2"/>
  <c r="AL88" i="52"/>
  <c r="D88"/>
  <c r="C88"/>
  <c r="AL86"/>
  <c r="D86"/>
  <c r="C86"/>
  <c r="AL84"/>
  <c r="D84"/>
  <c r="C84"/>
  <c r="AL82"/>
  <c r="D82"/>
  <c r="C82"/>
  <c r="AL80"/>
  <c r="D80"/>
  <c r="C80"/>
  <c r="AL78"/>
  <c r="D78"/>
  <c r="C78"/>
  <c r="AL76"/>
  <c r="D76"/>
  <c r="C76"/>
  <c r="E72"/>
  <c r="F73" s="1"/>
  <c r="G73" s="1"/>
  <c r="AL45"/>
  <c r="D45"/>
  <c r="C45"/>
  <c r="AL43"/>
  <c r="D43"/>
  <c r="C43"/>
  <c r="AL41"/>
  <c r="D41"/>
  <c r="C41"/>
  <c r="AL39"/>
  <c r="D39"/>
  <c r="A39"/>
  <c r="AL37"/>
  <c r="D37"/>
  <c r="C37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L14"/>
  <c r="D14"/>
  <c r="C14"/>
  <c r="AL11"/>
  <c r="D11"/>
  <c r="C11"/>
  <c r="A11"/>
  <c r="AL9"/>
  <c r="D9"/>
  <c r="C9"/>
  <c r="F5"/>
  <c r="F6" s="1"/>
  <c r="A3"/>
  <c r="A71" s="1"/>
  <c r="A2"/>
  <c r="A70" s="1"/>
  <c r="S1"/>
  <c r="S69" s="1"/>
  <c r="L67" i="78" l="1"/>
  <c r="J10"/>
  <c r="L10"/>
  <c r="L27" s="1"/>
  <c r="N10"/>
  <c r="P10"/>
  <c r="G11"/>
  <c r="K11" s="1"/>
  <c r="M11" s="1"/>
  <c r="Q11" s="1"/>
  <c r="S11" s="1"/>
  <c r="I11"/>
  <c r="G13"/>
  <c r="K13" s="1"/>
  <c r="M13" s="1"/>
  <c r="Q13" s="1"/>
  <c r="S13" s="1"/>
  <c r="I13"/>
  <c r="J14"/>
  <c r="N14"/>
  <c r="P14"/>
  <c r="G15"/>
  <c r="I15"/>
  <c r="J16"/>
  <c r="N16"/>
  <c r="P16"/>
  <c r="G17"/>
  <c r="K17" s="1"/>
  <c r="M17" s="1"/>
  <c r="I17"/>
  <c r="O17"/>
  <c r="J18"/>
  <c r="N18"/>
  <c r="P18"/>
  <c r="J19"/>
  <c r="N19"/>
  <c r="P19"/>
  <c r="G20"/>
  <c r="K20" s="1"/>
  <c r="M20" s="1"/>
  <c r="Q20" s="1"/>
  <c r="S20" s="1"/>
  <c r="G21"/>
  <c r="K21" s="1"/>
  <c r="M21" s="1"/>
  <c r="Q21" s="1"/>
  <c r="S21" s="1"/>
  <c r="G23"/>
  <c r="I23"/>
  <c r="G24"/>
  <c r="I24"/>
  <c r="G25"/>
  <c r="I25"/>
  <c r="O25"/>
  <c r="G26"/>
  <c r="I26"/>
  <c r="O26"/>
  <c r="J59"/>
  <c r="G60"/>
  <c r="K60" s="1"/>
  <c r="M60" s="1"/>
  <c r="I60"/>
  <c r="O60"/>
  <c r="O67" s="1"/>
  <c r="J61"/>
  <c r="G62"/>
  <c r="K62" s="1"/>
  <c r="M62" s="1"/>
  <c r="I62"/>
  <c r="O62"/>
  <c r="J63"/>
  <c r="G64"/>
  <c r="K64" s="1"/>
  <c r="M64" s="1"/>
  <c r="I64"/>
  <c r="O64"/>
  <c r="J65"/>
  <c r="J66"/>
  <c r="E67"/>
  <c r="G10"/>
  <c r="I10"/>
  <c r="O10"/>
  <c r="O27" s="1"/>
  <c r="J11"/>
  <c r="J13"/>
  <c r="G14"/>
  <c r="I14"/>
  <c r="J15"/>
  <c r="G16"/>
  <c r="K16" s="1"/>
  <c r="M16" s="1"/>
  <c r="Q16" s="1"/>
  <c r="S16" s="1"/>
  <c r="I16"/>
  <c r="J17"/>
  <c r="G18"/>
  <c r="I18"/>
  <c r="G19"/>
  <c r="I19"/>
  <c r="J20"/>
  <c r="J21"/>
  <c r="J23"/>
  <c r="J24"/>
  <c r="J25"/>
  <c r="N25"/>
  <c r="J26"/>
  <c r="N26"/>
  <c r="G59"/>
  <c r="I59"/>
  <c r="J60"/>
  <c r="N60"/>
  <c r="N67" s="1"/>
  <c r="G61"/>
  <c r="I61"/>
  <c r="J62"/>
  <c r="N62"/>
  <c r="G63"/>
  <c r="I63"/>
  <c r="J64"/>
  <c r="N64"/>
  <c r="G65"/>
  <c r="I65"/>
  <c r="G66"/>
  <c r="I66"/>
  <c r="G5" i="77"/>
  <c r="G67"/>
  <c r="N61" i="76"/>
  <c r="N65"/>
  <c r="L67"/>
  <c r="N15"/>
  <c r="N13"/>
  <c r="N17"/>
  <c r="R67"/>
  <c r="P11"/>
  <c r="P23"/>
  <c r="P24"/>
  <c r="P25"/>
  <c r="P26"/>
  <c r="P66"/>
  <c r="F27"/>
  <c r="R27"/>
  <c r="N11"/>
  <c r="P13"/>
  <c r="P15"/>
  <c r="P17"/>
  <c r="N23"/>
  <c r="N24"/>
  <c r="N25"/>
  <c r="N26"/>
  <c r="E67"/>
  <c r="H67"/>
  <c r="P59"/>
  <c r="P61"/>
  <c r="P63"/>
  <c r="P65"/>
  <c r="N66"/>
  <c r="I68" i="75"/>
  <c r="J67"/>
  <c r="G5"/>
  <c r="G6" s="1"/>
  <c r="G10" i="76"/>
  <c r="I10"/>
  <c r="O10"/>
  <c r="J11"/>
  <c r="J13"/>
  <c r="G14"/>
  <c r="I14"/>
  <c r="O14"/>
  <c r="J15"/>
  <c r="G16"/>
  <c r="I16"/>
  <c r="O16"/>
  <c r="J17"/>
  <c r="G18"/>
  <c r="I18"/>
  <c r="O18"/>
  <c r="G19"/>
  <c r="I19"/>
  <c r="O19"/>
  <c r="J20"/>
  <c r="J21"/>
  <c r="J23"/>
  <c r="J24"/>
  <c r="J25"/>
  <c r="J26"/>
  <c r="E27"/>
  <c r="F69" s="1"/>
  <c r="G59"/>
  <c r="I59"/>
  <c r="O59"/>
  <c r="O67" s="1"/>
  <c r="J60"/>
  <c r="N60"/>
  <c r="P60"/>
  <c r="G61"/>
  <c r="I61"/>
  <c r="J62"/>
  <c r="N62"/>
  <c r="P62"/>
  <c r="G63"/>
  <c r="I63"/>
  <c r="J64"/>
  <c r="N64"/>
  <c r="P64"/>
  <c r="G65"/>
  <c r="I65"/>
  <c r="G66"/>
  <c r="I66"/>
  <c r="J10"/>
  <c r="L10"/>
  <c r="L27" s="1"/>
  <c r="N10"/>
  <c r="G11"/>
  <c r="I11"/>
  <c r="G13"/>
  <c r="I13"/>
  <c r="J14"/>
  <c r="N14"/>
  <c r="G15"/>
  <c r="I15"/>
  <c r="J16"/>
  <c r="N16"/>
  <c r="G17"/>
  <c r="I17"/>
  <c r="J18"/>
  <c r="N18"/>
  <c r="J19"/>
  <c r="N19"/>
  <c r="G20"/>
  <c r="K20" s="1"/>
  <c r="M20" s="1"/>
  <c r="Q20" s="1"/>
  <c r="S20" s="1"/>
  <c r="G21"/>
  <c r="K21" s="1"/>
  <c r="M21" s="1"/>
  <c r="Q21" s="1"/>
  <c r="S21" s="1"/>
  <c r="G23"/>
  <c r="I23"/>
  <c r="G24"/>
  <c r="I24"/>
  <c r="G25"/>
  <c r="I25"/>
  <c r="G26"/>
  <c r="I26"/>
  <c r="J59"/>
  <c r="G60"/>
  <c r="I60"/>
  <c r="J61"/>
  <c r="G62"/>
  <c r="I62"/>
  <c r="J63"/>
  <c r="G64"/>
  <c r="I64"/>
  <c r="J65"/>
  <c r="J66"/>
  <c r="F68" i="75"/>
  <c r="G68"/>
  <c r="H5"/>
  <c r="N64" i="74"/>
  <c r="G62"/>
  <c r="J63"/>
  <c r="J14"/>
  <c r="J18"/>
  <c r="I19"/>
  <c r="I21"/>
  <c r="I24"/>
  <c r="I62"/>
  <c r="J65"/>
  <c r="I11"/>
  <c r="P11"/>
  <c r="R67"/>
  <c r="O11"/>
  <c r="I16"/>
  <c r="P16"/>
  <c r="P19"/>
  <c r="I23"/>
  <c r="I25"/>
  <c r="I26"/>
  <c r="O62"/>
  <c r="R27"/>
  <c r="N16"/>
  <c r="O17"/>
  <c r="I18"/>
  <c r="P18"/>
  <c r="G21"/>
  <c r="N23"/>
  <c r="N25"/>
  <c r="N26"/>
  <c r="E67"/>
  <c r="J24"/>
  <c r="J64"/>
  <c r="J60"/>
  <c r="J21"/>
  <c r="G17"/>
  <c r="J13"/>
  <c r="J26"/>
  <c r="I20"/>
  <c r="P23"/>
  <c r="P24"/>
  <c r="P25"/>
  <c r="I60"/>
  <c r="N11"/>
  <c r="O13"/>
  <c r="I14"/>
  <c r="P14"/>
  <c r="O16"/>
  <c r="N19"/>
  <c r="O23"/>
  <c r="N24"/>
  <c r="O25"/>
  <c r="P26"/>
  <c r="H67"/>
  <c r="P60"/>
  <c r="N62"/>
  <c r="I64"/>
  <c r="J19"/>
  <c r="J15"/>
  <c r="G13"/>
  <c r="G16"/>
  <c r="J61"/>
  <c r="G25"/>
  <c r="K25" s="1"/>
  <c r="M25" s="1"/>
  <c r="J17"/>
  <c r="L65"/>
  <c r="F27"/>
  <c r="L15"/>
  <c r="G23"/>
  <c r="G11"/>
  <c r="L10"/>
  <c r="K21"/>
  <c r="G10"/>
  <c r="O10"/>
  <c r="J11"/>
  <c r="I13"/>
  <c r="L14"/>
  <c r="G15"/>
  <c r="O15"/>
  <c r="J16"/>
  <c r="I17"/>
  <c r="L18"/>
  <c r="L19"/>
  <c r="G20"/>
  <c r="K20" s="1"/>
  <c r="M20" s="1"/>
  <c r="Q20" s="1"/>
  <c r="S20" s="1"/>
  <c r="J23"/>
  <c r="L24"/>
  <c r="J25"/>
  <c r="L26"/>
  <c r="E27"/>
  <c r="I59"/>
  <c r="L60"/>
  <c r="G61"/>
  <c r="O61"/>
  <c r="J62"/>
  <c r="I63"/>
  <c r="L64"/>
  <c r="G65"/>
  <c r="O65"/>
  <c r="G66"/>
  <c r="O66"/>
  <c r="J10"/>
  <c r="N10"/>
  <c r="L13"/>
  <c r="P13"/>
  <c r="G14"/>
  <c r="O14"/>
  <c r="N15"/>
  <c r="L17"/>
  <c r="P17"/>
  <c r="G18"/>
  <c r="O18"/>
  <c r="G19"/>
  <c r="O19"/>
  <c r="J20"/>
  <c r="L21"/>
  <c r="G24"/>
  <c r="O24"/>
  <c r="G26"/>
  <c r="O26"/>
  <c r="P59"/>
  <c r="G60"/>
  <c r="O60"/>
  <c r="N61"/>
  <c r="L63"/>
  <c r="P63"/>
  <c r="G64"/>
  <c r="O64"/>
  <c r="N65"/>
  <c r="J66"/>
  <c r="N66"/>
  <c r="I10"/>
  <c r="I15"/>
  <c r="I61"/>
  <c r="L62"/>
  <c r="G63"/>
  <c r="O63"/>
  <c r="I65"/>
  <c r="I66"/>
  <c r="N59"/>
  <c r="K67" i="73"/>
  <c r="J68"/>
  <c r="Y67"/>
  <c r="X68"/>
  <c r="F68"/>
  <c r="G67"/>
  <c r="G68" s="1"/>
  <c r="T67"/>
  <c r="S68"/>
  <c r="AH67"/>
  <c r="AG68"/>
  <c r="H5"/>
  <c r="G6"/>
  <c r="F6"/>
  <c r="I68"/>
  <c r="R68"/>
  <c r="W68"/>
  <c r="AF68"/>
  <c r="N73" i="15"/>
  <c r="P56" i="69"/>
  <c r="N56"/>
  <c r="F28"/>
  <c r="I23" i="68"/>
  <c r="I63" i="72"/>
  <c r="I22" i="69"/>
  <c r="P49"/>
  <c r="P51"/>
  <c r="P53"/>
  <c r="P55"/>
  <c r="O13" i="72"/>
  <c r="O18"/>
  <c r="J21"/>
  <c r="N49" i="69"/>
  <c r="N51"/>
  <c r="N53"/>
  <c r="N55"/>
  <c r="I19" i="72"/>
  <c r="I21"/>
  <c r="J23"/>
  <c r="O17"/>
  <c r="G20"/>
  <c r="O14"/>
  <c r="O60"/>
  <c r="J13"/>
  <c r="L21"/>
  <c r="L23"/>
  <c r="O26"/>
  <c r="J59"/>
  <c r="J62"/>
  <c r="N15"/>
  <c r="O64"/>
  <c r="O24"/>
  <c r="I59"/>
  <c r="R67"/>
  <c r="G63"/>
  <c r="F27"/>
  <c r="J17"/>
  <c r="G19"/>
  <c r="P19"/>
  <c r="G21"/>
  <c r="E27"/>
  <c r="R27"/>
  <c r="J11"/>
  <c r="G13"/>
  <c r="I14"/>
  <c r="N14"/>
  <c r="I17"/>
  <c r="L17"/>
  <c r="G18"/>
  <c r="O19"/>
  <c r="N24"/>
  <c r="N26"/>
  <c r="H67"/>
  <c r="P59"/>
  <c r="N60"/>
  <c r="N61"/>
  <c r="J63"/>
  <c r="N63"/>
  <c r="G64"/>
  <c r="N66"/>
  <c r="N19"/>
  <c r="G59"/>
  <c r="O59"/>
  <c r="L62"/>
  <c r="L67" s="1"/>
  <c r="I13"/>
  <c r="L13"/>
  <c r="G14"/>
  <c r="J16"/>
  <c r="G17"/>
  <c r="I18"/>
  <c r="N18"/>
  <c r="J20"/>
  <c r="G24"/>
  <c r="J25"/>
  <c r="G26"/>
  <c r="N59"/>
  <c r="G60"/>
  <c r="P63"/>
  <c r="N64"/>
  <c r="N65"/>
  <c r="G5" i="71"/>
  <c r="G6" s="1"/>
  <c r="J10" i="72"/>
  <c r="I11"/>
  <c r="J15"/>
  <c r="I16"/>
  <c r="I23"/>
  <c r="I25"/>
  <c r="J61"/>
  <c r="J65"/>
  <c r="J66"/>
  <c r="I10"/>
  <c r="P11"/>
  <c r="I15"/>
  <c r="P23"/>
  <c r="J24"/>
  <c r="J26"/>
  <c r="J60"/>
  <c r="I61"/>
  <c r="P62"/>
  <c r="J64"/>
  <c r="I66"/>
  <c r="L10"/>
  <c r="P10"/>
  <c r="G11"/>
  <c r="O11"/>
  <c r="N13"/>
  <c r="P15"/>
  <c r="G16"/>
  <c r="O16"/>
  <c r="N17"/>
  <c r="L20"/>
  <c r="G23"/>
  <c r="O23"/>
  <c r="I24"/>
  <c r="G25"/>
  <c r="K25" s="1"/>
  <c r="M25" s="1"/>
  <c r="O25"/>
  <c r="I26"/>
  <c r="I60"/>
  <c r="P61"/>
  <c r="G62"/>
  <c r="O62"/>
  <c r="I64"/>
  <c r="P65"/>
  <c r="P66"/>
  <c r="E67"/>
  <c r="E70" s="1"/>
  <c r="E77" s="1"/>
  <c r="I62"/>
  <c r="J14"/>
  <c r="P16"/>
  <c r="J18"/>
  <c r="J19"/>
  <c r="I20"/>
  <c r="P25"/>
  <c r="I65"/>
  <c r="G10"/>
  <c r="O10"/>
  <c r="G15"/>
  <c r="G61"/>
  <c r="G65"/>
  <c r="G66"/>
  <c r="G67" i="71"/>
  <c r="F68"/>
  <c r="N57" i="69"/>
  <c r="P57"/>
  <c r="E58"/>
  <c r="I50"/>
  <c r="O50"/>
  <c r="I52"/>
  <c r="O52"/>
  <c r="I54"/>
  <c r="O54"/>
  <c r="I21"/>
  <c r="N50"/>
  <c r="I51"/>
  <c r="N52"/>
  <c r="I53"/>
  <c r="N54"/>
  <c r="I55"/>
  <c r="I56"/>
  <c r="I57"/>
  <c r="O28"/>
  <c r="J15"/>
  <c r="J16"/>
  <c r="J17"/>
  <c r="J19"/>
  <c r="N19"/>
  <c r="J22"/>
  <c r="J24"/>
  <c r="H58"/>
  <c r="R58"/>
  <c r="J50"/>
  <c r="J52"/>
  <c r="J54"/>
  <c r="R28"/>
  <c r="J11"/>
  <c r="N11"/>
  <c r="J18"/>
  <c r="J25"/>
  <c r="J49"/>
  <c r="G50"/>
  <c r="J53"/>
  <c r="G54"/>
  <c r="K54" s="1"/>
  <c r="J10"/>
  <c r="L10"/>
  <c r="P11"/>
  <c r="J13"/>
  <c r="N13"/>
  <c r="J14"/>
  <c r="L14"/>
  <c r="P15"/>
  <c r="L17"/>
  <c r="L18"/>
  <c r="P20"/>
  <c r="L22"/>
  <c r="J26"/>
  <c r="N26"/>
  <c r="J27"/>
  <c r="L27"/>
  <c r="L50"/>
  <c r="J51"/>
  <c r="G52"/>
  <c r="L54"/>
  <c r="M54" s="1"/>
  <c r="J55"/>
  <c r="J56"/>
  <c r="J57"/>
  <c r="P13"/>
  <c r="N15"/>
  <c r="L16"/>
  <c r="G18"/>
  <c r="K18" s="1"/>
  <c r="P19"/>
  <c r="J20"/>
  <c r="N20"/>
  <c r="J21"/>
  <c r="L21"/>
  <c r="L24"/>
  <c r="L25"/>
  <c r="P26"/>
  <c r="L52"/>
  <c r="F70" i="70"/>
  <c r="G69"/>
  <c r="N10" i="69"/>
  <c r="P10"/>
  <c r="G11"/>
  <c r="I11"/>
  <c r="L11"/>
  <c r="G13"/>
  <c r="I13"/>
  <c r="L13"/>
  <c r="N14"/>
  <c r="P14"/>
  <c r="G15"/>
  <c r="I15"/>
  <c r="L15"/>
  <c r="N16"/>
  <c r="P16"/>
  <c r="N17"/>
  <c r="P17"/>
  <c r="G19"/>
  <c r="I19"/>
  <c r="L19"/>
  <c r="G20"/>
  <c r="I20"/>
  <c r="L20"/>
  <c r="N24"/>
  <c r="P24"/>
  <c r="N25"/>
  <c r="P25"/>
  <c r="G26"/>
  <c r="I26"/>
  <c r="L26"/>
  <c r="N27"/>
  <c r="P27"/>
  <c r="E28"/>
  <c r="G49"/>
  <c r="I49"/>
  <c r="L49"/>
  <c r="G51"/>
  <c r="L51"/>
  <c r="G53"/>
  <c r="L53"/>
  <c r="G55"/>
  <c r="L55"/>
  <c r="G56"/>
  <c r="L56"/>
  <c r="G57"/>
  <c r="L57"/>
  <c r="H5" i="70"/>
  <c r="G10" i="69"/>
  <c r="I10"/>
  <c r="G14"/>
  <c r="I14"/>
  <c r="G16"/>
  <c r="I16"/>
  <c r="G17"/>
  <c r="I17"/>
  <c r="G21"/>
  <c r="G22"/>
  <c r="G24"/>
  <c r="I24"/>
  <c r="G25"/>
  <c r="I25"/>
  <c r="G27"/>
  <c r="I27"/>
  <c r="I22" i="68"/>
  <c r="H59"/>
  <c r="R29"/>
  <c r="R59"/>
  <c r="O59"/>
  <c r="N53"/>
  <c r="P14"/>
  <c r="P16"/>
  <c r="P18"/>
  <c r="P25"/>
  <c r="P26"/>
  <c r="P27"/>
  <c r="P28"/>
  <c r="N51"/>
  <c r="P55"/>
  <c r="E29"/>
  <c r="N10"/>
  <c r="N14"/>
  <c r="N16"/>
  <c r="N18"/>
  <c r="N25"/>
  <c r="N26"/>
  <c r="N27"/>
  <c r="N28"/>
  <c r="P51"/>
  <c r="P53"/>
  <c r="N55"/>
  <c r="D1"/>
  <c r="D42" s="1"/>
  <c r="G10"/>
  <c r="I10"/>
  <c r="O10"/>
  <c r="O29" s="1"/>
  <c r="J11"/>
  <c r="N11"/>
  <c r="P11"/>
  <c r="J13"/>
  <c r="N13"/>
  <c r="P13"/>
  <c r="G14"/>
  <c r="I14"/>
  <c r="J15"/>
  <c r="N15"/>
  <c r="P15"/>
  <c r="G16"/>
  <c r="I16"/>
  <c r="J17"/>
  <c r="N17"/>
  <c r="P17"/>
  <c r="G18"/>
  <c r="I18"/>
  <c r="G19"/>
  <c r="K19" s="1"/>
  <c r="M19" s="1"/>
  <c r="Q19" s="1"/>
  <c r="S19" s="1"/>
  <c r="J20"/>
  <c r="N20"/>
  <c r="P20"/>
  <c r="J21"/>
  <c r="N21"/>
  <c r="P21"/>
  <c r="G22"/>
  <c r="K22" s="1"/>
  <c r="M22" s="1"/>
  <c r="Q22" s="1"/>
  <c r="S22" s="1"/>
  <c r="G23"/>
  <c r="G25"/>
  <c r="I25"/>
  <c r="I26"/>
  <c r="G27"/>
  <c r="I27"/>
  <c r="G28"/>
  <c r="I28"/>
  <c r="N50"/>
  <c r="P50"/>
  <c r="G51"/>
  <c r="I51"/>
  <c r="J52"/>
  <c r="N52"/>
  <c r="P52"/>
  <c r="G53"/>
  <c r="I53"/>
  <c r="J54"/>
  <c r="N54"/>
  <c r="P54"/>
  <c r="G55"/>
  <c r="I55"/>
  <c r="J56"/>
  <c r="N56"/>
  <c r="P56"/>
  <c r="J57"/>
  <c r="N57"/>
  <c r="P57"/>
  <c r="J58"/>
  <c r="N58"/>
  <c r="P58"/>
  <c r="E59"/>
  <c r="J10"/>
  <c r="G11"/>
  <c r="I11"/>
  <c r="G13"/>
  <c r="I13"/>
  <c r="J14"/>
  <c r="G15"/>
  <c r="I15"/>
  <c r="J16"/>
  <c r="G17"/>
  <c r="I17"/>
  <c r="J18"/>
  <c r="J19"/>
  <c r="G20"/>
  <c r="I20"/>
  <c r="G21"/>
  <c r="I21"/>
  <c r="J22"/>
  <c r="J23"/>
  <c r="J25"/>
  <c r="J27"/>
  <c r="J28"/>
  <c r="I50"/>
  <c r="J51"/>
  <c r="G52"/>
  <c r="I52"/>
  <c r="J53"/>
  <c r="G54"/>
  <c r="I54"/>
  <c r="J55"/>
  <c r="G56"/>
  <c r="I56"/>
  <c r="G57"/>
  <c r="I57"/>
  <c r="G58"/>
  <c r="I58"/>
  <c r="F72" i="67"/>
  <c r="G71"/>
  <c r="G5"/>
  <c r="R59" i="66"/>
  <c r="N18"/>
  <c r="N57"/>
  <c r="E29"/>
  <c r="R29"/>
  <c r="N11"/>
  <c r="N17"/>
  <c r="N20"/>
  <c r="N50"/>
  <c r="N52"/>
  <c r="N54"/>
  <c r="N56"/>
  <c r="P57"/>
  <c r="P11"/>
  <c r="P20"/>
  <c r="P50"/>
  <c r="P52"/>
  <c r="P54"/>
  <c r="P56"/>
  <c r="D1"/>
  <c r="D42" s="1"/>
  <c r="G5" i="65"/>
  <c r="G6" s="1"/>
  <c r="O10" i="66"/>
  <c r="N13"/>
  <c r="P13"/>
  <c r="O14"/>
  <c r="N15"/>
  <c r="P15"/>
  <c r="O16"/>
  <c r="P17"/>
  <c r="P18"/>
  <c r="O21"/>
  <c r="O25"/>
  <c r="O26"/>
  <c r="O27"/>
  <c r="O28"/>
  <c r="O51"/>
  <c r="O53"/>
  <c r="O55"/>
  <c r="N58"/>
  <c r="P58"/>
  <c r="E59"/>
  <c r="N10"/>
  <c r="P10"/>
  <c r="N14"/>
  <c r="N16"/>
  <c r="N21"/>
  <c r="N25"/>
  <c r="N26"/>
  <c r="N27"/>
  <c r="N28"/>
  <c r="N51"/>
  <c r="N53"/>
  <c r="N55"/>
  <c r="F72" i="65"/>
  <c r="G71"/>
  <c r="E31" i="63"/>
  <c r="N21"/>
  <c r="N23"/>
  <c r="P58"/>
  <c r="P52"/>
  <c r="P59"/>
  <c r="R31"/>
  <c r="N19"/>
  <c r="P11"/>
  <c r="P13"/>
  <c r="P15"/>
  <c r="P17"/>
  <c r="P19"/>
  <c r="P23"/>
  <c r="N52"/>
  <c r="R61"/>
  <c r="N54"/>
  <c r="N56"/>
  <c r="N58"/>
  <c r="N59"/>
  <c r="N11"/>
  <c r="N13"/>
  <c r="N15"/>
  <c r="N17"/>
  <c r="P54"/>
  <c r="P56"/>
  <c r="O10"/>
  <c r="O14"/>
  <c r="O16"/>
  <c r="O18"/>
  <c r="O21"/>
  <c r="O22"/>
  <c r="O27"/>
  <c r="O28"/>
  <c r="O29"/>
  <c r="O30"/>
  <c r="O53"/>
  <c r="O55"/>
  <c r="O57"/>
  <c r="N60"/>
  <c r="P60"/>
  <c r="E61"/>
  <c r="N10"/>
  <c r="P10"/>
  <c r="N14"/>
  <c r="N16"/>
  <c r="N18"/>
  <c r="N22"/>
  <c r="N27"/>
  <c r="N28"/>
  <c r="N29"/>
  <c r="N30"/>
  <c r="N53"/>
  <c r="N55"/>
  <c r="N57"/>
  <c r="G5" i="62"/>
  <c r="G75"/>
  <c r="R61" i="59"/>
  <c r="R31"/>
  <c r="N22"/>
  <c r="E31"/>
  <c r="P10"/>
  <c r="N14"/>
  <c r="N16"/>
  <c r="N18"/>
  <c r="N21"/>
  <c r="P22"/>
  <c r="N27"/>
  <c r="N29"/>
  <c r="N52"/>
  <c r="N54"/>
  <c r="N56"/>
  <c r="N58"/>
  <c r="P59"/>
  <c r="P14"/>
  <c r="P16"/>
  <c r="P18"/>
  <c r="P21"/>
  <c r="P27"/>
  <c r="P29"/>
  <c r="P52"/>
  <c r="P54"/>
  <c r="P56"/>
  <c r="P58"/>
  <c r="N59"/>
  <c r="O11"/>
  <c r="O13"/>
  <c r="O15"/>
  <c r="O17"/>
  <c r="O19"/>
  <c r="O23"/>
  <c r="O28"/>
  <c r="O30"/>
  <c r="O53"/>
  <c r="O55"/>
  <c r="O57"/>
  <c r="N60"/>
  <c r="P60"/>
  <c r="E61"/>
  <c r="D1"/>
  <c r="D44" s="1"/>
  <c r="O10"/>
  <c r="N11"/>
  <c r="N13"/>
  <c r="N15"/>
  <c r="N17"/>
  <c r="N19"/>
  <c r="N23"/>
  <c r="N28"/>
  <c r="N30"/>
  <c r="N53"/>
  <c r="N55"/>
  <c r="N57"/>
  <c r="G5" i="58"/>
  <c r="G75"/>
  <c r="O24" i="53"/>
  <c r="N24"/>
  <c r="E60"/>
  <c r="N59"/>
  <c r="O59"/>
  <c r="N58"/>
  <c r="O58"/>
  <c r="R60"/>
  <c r="N22"/>
  <c r="P22"/>
  <c r="E30"/>
  <c r="G5" i="52"/>
  <c r="H5" s="1"/>
  <c r="H6" s="1"/>
  <c r="P10" i="53"/>
  <c r="P13"/>
  <c r="P15"/>
  <c r="P17"/>
  <c r="P19"/>
  <c r="N10"/>
  <c r="R30"/>
  <c r="N13"/>
  <c r="N15"/>
  <c r="N17"/>
  <c r="N19"/>
  <c r="N23"/>
  <c r="O11"/>
  <c r="O14"/>
  <c r="O16"/>
  <c r="O18"/>
  <c r="O21"/>
  <c r="P23"/>
  <c r="O26"/>
  <c r="N27"/>
  <c r="P27"/>
  <c r="O28"/>
  <c r="N29"/>
  <c r="P29"/>
  <c r="S32"/>
  <c r="S62" s="1"/>
  <c r="O51"/>
  <c r="N52"/>
  <c r="P52"/>
  <c r="O53"/>
  <c r="N54"/>
  <c r="P54"/>
  <c r="O55"/>
  <c r="N56"/>
  <c r="P56"/>
  <c r="O57"/>
  <c r="N11"/>
  <c r="N14"/>
  <c r="N16"/>
  <c r="N18"/>
  <c r="N21"/>
  <c r="N26"/>
  <c r="N28"/>
  <c r="N51"/>
  <c r="P51"/>
  <c r="N53"/>
  <c r="N55"/>
  <c r="N57"/>
  <c r="I5" i="52"/>
  <c r="G74"/>
  <c r="H73"/>
  <c r="F74"/>
  <c r="G27" i="78" l="1"/>
  <c r="G67"/>
  <c r="K59"/>
  <c r="K66"/>
  <c r="M66" s="1"/>
  <c r="Q66" s="1"/>
  <c r="S66" s="1"/>
  <c r="K65"/>
  <c r="M65" s="1"/>
  <c r="Q65" s="1"/>
  <c r="S65" s="1"/>
  <c r="K63"/>
  <c r="M63" s="1"/>
  <c r="Q63" s="1"/>
  <c r="S63" s="1"/>
  <c r="K61"/>
  <c r="M61" s="1"/>
  <c r="Q61" s="1"/>
  <c r="S61" s="1"/>
  <c r="K19"/>
  <c r="M19" s="1"/>
  <c r="Q19" s="1"/>
  <c r="S19" s="1"/>
  <c r="K18"/>
  <c r="M18" s="1"/>
  <c r="Q18" s="1"/>
  <c r="S18" s="1"/>
  <c r="K14"/>
  <c r="M14" s="1"/>
  <c r="Q14" s="1"/>
  <c r="S14" s="1"/>
  <c r="I27"/>
  <c r="J67"/>
  <c r="K25"/>
  <c r="M25" s="1"/>
  <c r="Q25" s="1"/>
  <c r="S25" s="1"/>
  <c r="K24"/>
  <c r="M24" s="1"/>
  <c r="Q24" s="1"/>
  <c r="S24" s="1"/>
  <c r="K23"/>
  <c r="M23" s="1"/>
  <c r="Q23" s="1"/>
  <c r="S23" s="1"/>
  <c r="K15"/>
  <c r="M15" s="1"/>
  <c r="Q15" s="1"/>
  <c r="S15" s="1"/>
  <c r="P27"/>
  <c r="K10"/>
  <c r="I67"/>
  <c r="Q64"/>
  <c r="S64" s="1"/>
  <c r="Q62"/>
  <c r="S62" s="1"/>
  <c r="Q60"/>
  <c r="S60" s="1"/>
  <c r="K26"/>
  <c r="M26" s="1"/>
  <c r="Q26" s="1"/>
  <c r="S26" s="1"/>
  <c r="Q17"/>
  <c r="S17" s="1"/>
  <c r="N27"/>
  <c r="J27"/>
  <c r="G6" i="77"/>
  <c r="H5"/>
  <c r="G68"/>
  <c r="H67"/>
  <c r="K15" i="76"/>
  <c r="M15" s="1"/>
  <c r="Q15" s="1"/>
  <c r="S15" s="1"/>
  <c r="K13"/>
  <c r="M13" s="1"/>
  <c r="Q13" s="1"/>
  <c r="S13" s="1"/>
  <c r="K11"/>
  <c r="M11" s="1"/>
  <c r="Q11" s="1"/>
  <c r="S11" s="1"/>
  <c r="K63"/>
  <c r="M63" s="1"/>
  <c r="Q63" s="1"/>
  <c r="S63" s="1"/>
  <c r="K17"/>
  <c r="M17" s="1"/>
  <c r="Q17" s="1"/>
  <c r="S17" s="1"/>
  <c r="K18"/>
  <c r="M18" s="1"/>
  <c r="K16"/>
  <c r="M16" s="1"/>
  <c r="P27"/>
  <c r="P67"/>
  <c r="K64"/>
  <c r="M64" s="1"/>
  <c r="Q64" s="1"/>
  <c r="S64" s="1"/>
  <c r="K60"/>
  <c r="M60" s="1"/>
  <c r="Q60" s="1"/>
  <c r="S60" s="1"/>
  <c r="N67"/>
  <c r="K67" i="75"/>
  <c r="J68"/>
  <c r="G67" i="76"/>
  <c r="K59"/>
  <c r="G27"/>
  <c r="K10"/>
  <c r="N27"/>
  <c r="J27"/>
  <c r="K66"/>
  <c r="M66" s="1"/>
  <c r="Q66" s="1"/>
  <c r="S66" s="1"/>
  <c r="K65"/>
  <c r="M65" s="1"/>
  <c r="Q65" s="1"/>
  <c r="S65" s="1"/>
  <c r="K61"/>
  <c r="M61" s="1"/>
  <c r="Q61" s="1"/>
  <c r="S61" s="1"/>
  <c r="K19"/>
  <c r="M19" s="1"/>
  <c r="Q19" s="1"/>
  <c r="S19" s="1"/>
  <c r="O27"/>
  <c r="E77"/>
  <c r="K62"/>
  <c r="M62" s="1"/>
  <c r="Q62" s="1"/>
  <c r="S62" s="1"/>
  <c r="J67"/>
  <c r="K26"/>
  <c r="M26" s="1"/>
  <c r="Q26" s="1"/>
  <c r="S26" s="1"/>
  <c r="K25"/>
  <c r="M25" s="1"/>
  <c r="Q25" s="1"/>
  <c r="S25" s="1"/>
  <c r="K24"/>
  <c r="M24" s="1"/>
  <c r="Q24" s="1"/>
  <c r="S24" s="1"/>
  <c r="K23"/>
  <c r="M23" s="1"/>
  <c r="Q23" s="1"/>
  <c r="S23" s="1"/>
  <c r="I67"/>
  <c r="Q18"/>
  <c r="S18" s="1"/>
  <c r="Q16"/>
  <c r="S16" s="1"/>
  <c r="K14"/>
  <c r="M14" s="1"/>
  <c r="Q14" s="1"/>
  <c r="S14" s="1"/>
  <c r="I27"/>
  <c r="H6" i="75"/>
  <c r="I5"/>
  <c r="E70" i="74"/>
  <c r="E77" s="1"/>
  <c r="K14"/>
  <c r="M14" s="1"/>
  <c r="Q14" s="1"/>
  <c r="S14" s="1"/>
  <c r="K23"/>
  <c r="M23" s="1"/>
  <c r="Q23" s="1"/>
  <c r="S23" s="1"/>
  <c r="K11"/>
  <c r="M11" s="1"/>
  <c r="Q11" s="1"/>
  <c r="S11" s="1"/>
  <c r="K16"/>
  <c r="M16" s="1"/>
  <c r="Q16" s="1"/>
  <c r="S16" s="1"/>
  <c r="K62"/>
  <c r="M62" s="1"/>
  <c r="Q62" s="1"/>
  <c r="S62" s="1"/>
  <c r="K19"/>
  <c r="M19" s="1"/>
  <c r="Q19" s="1"/>
  <c r="S19" s="1"/>
  <c r="K24"/>
  <c r="M24" s="1"/>
  <c r="Q24" s="1"/>
  <c r="S24" s="1"/>
  <c r="K60"/>
  <c r="M60" s="1"/>
  <c r="Q60" s="1"/>
  <c r="S60" s="1"/>
  <c r="K64"/>
  <c r="M64" s="1"/>
  <c r="Q64" s="1"/>
  <c r="S64" s="1"/>
  <c r="K18"/>
  <c r="M18" s="1"/>
  <c r="Q18" s="1"/>
  <c r="S18" s="1"/>
  <c r="K17"/>
  <c r="M17" s="1"/>
  <c r="Q17" s="1"/>
  <c r="S17" s="1"/>
  <c r="E69"/>
  <c r="F69" s="1"/>
  <c r="K26"/>
  <c r="M26" s="1"/>
  <c r="Q26" s="1"/>
  <c r="S26" s="1"/>
  <c r="O67"/>
  <c r="P27"/>
  <c r="K13"/>
  <c r="M13" s="1"/>
  <c r="Q13" s="1"/>
  <c r="S13" s="1"/>
  <c r="Q25"/>
  <c r="S25" s="1"/>
  <c r="L27"/>
  <c r="K66"/>
  <c r="M66" s="1"/>
  <c r="Q66" s="1"/>
  <c r="S66" s="1"/>
  <c r="I27"/>
  <c r="G27"/>
  <c r="K10"/>
  <c r="K61"/>
  <c r="M61" s="1"/>
  <c r="Q61" s="1"/>
  <c r="S61" s="1"/>
  <c r="N67"/>
  <c r="K63"/>
  <c r="M63" s="1"/>
  <c r="Q63" s="1"/>
  <c r="S63" s="1"/>
  <c r="P67"/>
  <c r="J27"/>
  <c r="K65"/>
  <c r="M65" s="1"/>
  <c r="Q65" s="1"/>
  <c r="S65" s="1"/>
  <c r="M21"/>
  <c r="Q21" s="1"/>
  <c r="S21" s="1"/>
  <c r="N27"/>
  <c r="I67"/>
  <c r="K15"/>
  <c r="M15" s="1"/>
  <c r="Q15" s="1"/>
  <c r="S15" s="1"/>
  <c r="O27"/>
  <c r="AH68" i="73"/>
  <c r="AI67"/>
  <c r="I5"/>
  <c r="H6"/>
  <c r="T68"/>
  <c r="U67"/>
  <c r="U68" s="1"/>
  <c r="Y68"/>
  <c r="Z67"/>
  <c r="L67"/>
  <c r="K68"/>
  <c r="K22" i="69"/>
  <c r="K21" i="72"/>
  <c r="M21" s="1"/>
  <c r="Q21" s="1"/>
  <c r="S21" s="1"/>
  <c r="E69"/>
  <c r="F69" s="1"/>
  <c r="K14"/>
  <c r="M14" s="1"/>
  <c r="Q14" s="1"/>
  <c r="S14" s="1"/>
  <c r="K20"/>
  <c r="M20" s="1"/>
  <c r="Q20" s="1"/>
  <c r="S20" s="1"/>
  <c r="K57" i="69"/>
  <c r="M57" s="1"/>
  <c r="Q57" s="1"/>
  <c r="S57" s="1"/>
  <c r="O58"/>
  <c r="K23" i="68"/>
  <c r="M23" s="1"/>
  <c r="Q23" s="1"/>
  <c r="S23" s="1"/>
  <c r="M22" i="69"/>
  <c r="Q22" s="1"/>
  <c r="S22" s="1"/>
  <c r="K55"/>
  <c r="M55" s="1"/>
  <c r="Q55" s="1"/>
  <c r="S55" s="1"/>
  <c r="K51"/>
  <c r="M51" s="1"/>
  <c r="Q51" s="1"/>
  <c r="S51" s="1"/>
  <c r="K56"/>
  <c r="M56" s="1"/>
  <c r="Q56" s="1"/>
  <c r="S56" s="1"/>
  <c r="N58"/>
  <c r="K50"/>
  <c r="M50" s="1"/>
  <c r="Q50" s="1"/>
  <c r="S50" s="1"/>
  <c r="K13" i="72"/>
  <c r="M13" s="1"/>
  <c r="Q13" s="1"/>
  <c r="S13" s="1"/>
  <c r="Q54" i="69"/>
  <c r="S54" s="1"/>
  <c r="J67" i="72"/>
  <c r="K63"/>
  <c r="M63" s="1"/>
  <c r="Q63" s="1"/>
  <c r="S63" s="1"/>
  <c r="P58" i="69"/>
  <c r="K53"/>
  <c r="M53" s="1"/>
  <c r="Q53" s="1"/>
  <c r="S53" s="1"/>
  <c r="O67" i="72"/>
  <c r="K26"/>
  <c r="M26" s="1"/>
  <c r="Q26" s="1"/>
  <c r="S26" s="1"/>
  <c r="K21" i="69"/>
  <c r="M21" s="1"/>
  <c r="Q21" s="1"/>
  <c r="S21" s="1"/>
  <c r="I58"/>
  <c r="J28"/>
  <c r="K64" i="72"/>
  <c r="M64" s="1"/>
  <c r="Q64" s="1"/>
  <c r="S64" s="1"/>
  <c r="K24"/>
  <c r="M24" s="1"/>
  <c r="Q24" s="1"/>
  <c r="S24" s="1"/>
  <c r="K59"/>
  <c r="M59" s="1"/>
  <c r="N67"/>
  <c r="K19"/>
  <c r="M19" s="1"/>
  <c r="Q19" s="1"/>
  <c r="S19" s="1"/>
  <c r="K52" i="69"/>
  <c r="M52" s="1"/>
  <c r="Q52" s="1"/>
  <c r="S52" s="1"/>
  <c r="J27" i="72"/>
  <c r="K16"/>
  <c r="M16" s="1"/>
  <c r="Q16" s="1"/>
  <c r="S16" s="1"/>
  <c r="P67"/>
  <c r="K17"/>
  <c r="M17" s="1"/>
  <c r="Q17" s="1"/>
  <c r="S17" s="1"/>
  <c r="K18"/>
  <c r="M18" s="1"/>
  <c r="Q18" s="1"/>
  <c r="S18" s="1"/>
  <c r="N27"/>
  <c r="H5" i="71"/>
  <c r="I5" s="1"/>
  <c r="K65" i="72"/>
  <c r="M65" s="1"/>
  <c r="Q65" s="1"/>
  <c r="S65" s="1"/>
  <c r="I67"/>
  <c r="K10"/>
  <c r="G27"/>
  <c r="G67"/>
  <c r="K66"/>
  <c r="M66" s="1"/>
  <c r="Q66" s="1"/>
  <c r="S66" s="1"/>
  <c r="K15"/>
  <c r="M15" s="1"/>
  <c r="Q15" s="1"/>
  <c r="S15" s="1"/>
  <c r="Q25"/>
  <c r="S25" s="1"/>
  <c r="P27"/>
  <c r="I27"/>
  <c r="K61"/>
  <c r="M61" s="1"/>
  <c r="Q61" s="1"/>
  <c r="S61" s="1"/>
  <c r="K62"/>
  <c r="M62" s="1"/>
  <c r="Q62" s="1"/>
  <c r="S62" s="1"/>
  <c r="K23"/>
  <c r="M23" s="1"/>
  <c r="Q23" s="1"/>
  <c r="S23" s="1"/>
  <c r="K11"/>
  <c r="M11" s="1"/>
  <c r="Q11" s="1"/>
  <c r="S11" s="1"/>
  <c r="K60"/>
  <c r="M60" s="1"/>
  <c r="Q60" s="1"/>
  <c r="S60" s="1"/>
  <c r="O27"/>
  <c r="L27"/>
  <c r="G68" i="71"/>
  <c r="M18" i="69"/>
  <c r="Q18" s="1"/>
  <c r="S18" s="1"/>
  <c r="K10"/>
  <c r="M10" s="1"/>
  <c r="P28"/>
  <c r="J58"/>
  <c r="L28"/>
  <c r="N28"/>
  <c r="K49"/>
  <c r="M49" s="1"/>
  <c r="K27"/>
  <c r="M27" s="1"/>
  <c r="Q27" s="1"/>
  <c r="S27" s="1"/>
  <c r="K25"/>
  <c r="M25" s="1"/>
  <c r="Q25" s="1"/>
  <c r="S25" s="1"/>
  <c r="K24"/>
  <c r="M24" s="1"/>
  <c r="Q24" s="1"/>
  <c r="S24" s="1"/>
  <c r="K17"/>
  <c r="M17" s="1"/>
  <c r="Q17" s="1"/>
  <c r="S17" s="1"/>
  <c r="K16"/>
  <c r="M16" s="1"/>
  <c r="Q16" s="1"/>
  <c r="S16" s="1"/>
  <c r="K14"/>
  <c r="M14" s="1"/>
  <c r="Q14" s="1"/>
  <c r="S14" s="1"/>
  <c r="I28"/>
  <c r="L58"/>
  <c r="K26"/>
  <c r="M26" s="1"/>
  <c r="Q26" s="1"/>
  <c r="S26" s="1"/>
  <c r="K19"/>
  <c r="M19" s="1"/>
  <c r="Q19" s="1"/>
  <c r="S19" s="1"/>
  <c r="K15"/>
  <c r="M15" s="1"/>
  <c r="Q15" s="1"/>
  <c r="S15" s="1"/>
  <c r="K11"/>
  <c r="M11" s="1"/>
  <c r="Q11" s="1"/>
  <c r="S11" s="1"/>
  <c r="G28"/>
  <c r="K20"/>
  <c r="M20" s="1"/>
  <c r="Q20" s="1"/>
  <c r="S20" s="1"/>
  <c r="K13"/>
  <c r="M13" s="1"/>
  <c r="Q13" s="1"/>
  <c r="S13" s="1"/>
  <c r="H6" i="70"/>
  <c r="I5"/>
  <c r="G70"/>
  <c r="H69"/>
  <c r="G58" i="69"/>
  <c r="P31" i="63"/>
  <c r="K15" i="68"/>
  <c r="M15" s="1"/>
  <c r="Q15" s="1"/>
  <c r="S15" s="1"/>
  <c r="K55"/>
  <c r="M55" s="1"/>
  <c r="Q55" s="1"/>
  <c r="S55" s="1"/>
  <c r="K51"/>
  <c r="M51" s="1"/>
  <c r="Q51" s="1"/>
  <c r="S51" s="1"/>
  <c r="P61" i="63"/>
  <c r="P59" i="66"/>
  <c r="K58" i="68"/>
  <c r="M58" s="1"/>
  <c r="Q58" s="1"/>
  <c r="S58" s="1"/>
  <c r="K57"/>
  <c r="M57" s="1"/>
  <c r="Q57" s="1"/>
  <c r="S57" s="1"/>
  <c r="K56"/>
  <c r="M56" s="1"/>
  <c r="Q56" s="1"/>
  <c r="S56" s="1"/>
  <c r="K52"/>
  <c r="M52" s="1"/>
  <c r="Q52" s="1"/>
  <c r="S52" s="1"/>
  <c r="K18"/>
  <c r="M18" s="1"/>
  <c r="Q18" s="1"/>
  <c r="S18" s="1"/>
  <c r="K14"/>
  <c r="M14" s="1"/>
  <c r="Q14" s="1"/>
  <c r="S14" s="1"/>
  <c r="P29"/>
  <c r="N29"/>
  <c r="I59"/>
  <c r="N59"/>
  <c r="I29"/>
  <c r="K10"/>
  <c r="K54"/>
  <c r="M54" s="1"/>
  <c r="Q54" s="1"/>
  <c r="S54" s="1"/>
  <c r="K21"/>
  <c r="M21" s="1"/>
  <c r="Q21" s="1"/>
  <c r="S21" s="1"/>
  <c r="K20"/>
  <c r="M20" s="1"/>
  <c r="Q20" s="1"/>
  <c r="S20" s="1"/>
  <c r="K17"/>
  <c r="M17" s="1"/>
  <c r="Q17" s="1"/>
  <c r="S17" s="1"/>
  <c r="K13"/>
  <c r="M13" s="1"/>
  <c r="Q13" s="1"/>
  <c r="S13" s="1"/>
  <c r="K11"/>
  <c r="M11" s="1"/>
  <c r="Q11" s="1"/>
  <c r="S11" s="1"/>
  <c r="K53"/>
  <c r="M53" s="1"/>
  <c r="Q53" s="1"/>
  <c r="S53" s="1"/>
  <c r="P59"/>
  <c r="K28"/>
  <c r="M28" s="1"/>
  <c r="Q28" s="1"/>
  <c r="S28" s="1"/>
  <c r="K27"/>
  <c r="M27" s="1"/>
  <c r="Q27" s="1"/>
  <c r="S27" s="1"/>
  <c r="K25"/>
  <c r="M25" s="1"/>
  <c r="Q25" s="1"/>
  <c r="S25" s="1"/>
  <c r="K16"/>
  <c r="M16" s="1"/>
  <c r="Q16" s="1"/>
  <c r="S16" s="1"/>
  <c r="G6" i="67"/>
  <c r="H5"/>
  <c r="G72"/>
  <c r="H71"/>
  <c r="P29" i="66"/>
  <c r="N59"/>
  <c r="O59"/>
  <c r="H5" i="65"/>
  <c r="I5" s="1"/>
  <c r="N29" i="66"/>
  <c r="O29"/>
  <c r="H6" i="65"/>
  <c r="G72"/>
  <c r="H71"/>
  <c r="O61" i="63"/>
  <c r="N61"/>
  <c r="O31"/>
  <c r="N31"/>
  <c r="H5" i="62"/>
  <c r="G6"/>
  <c r="H75"/>
  <c r="G76"/>
  <c r="O31" i="59"/>
  <c r="P61"/>
  <c r="P31"/>
  <c r="N61"/>
  <c r="N31"/>
  <c r="O61"/>
  <c r="H5" i="58"/>
  <c r="G6"/>
  <c r="H75"/>
  <c r="G76"/>
  <c r="G6" i="52"/>
  <c r="N60" i="53"/>
  <c r="N30"/>
  <c r="P30"/>
  <c r="O30"/>
  <c r="P60"/>
  <c r="O60"/>
  <c r="I73" i="52"/>
  <c r="H74"/>
  <c r="J5"/>
  <c r="I6"/>
  <c r="M10" i="78" l="1"/>
  <c r="K27"/>
  <c r="K67"/>
  <c r="M59"/>
  <c r="H68" i="77"/>
  <c r="I67"/>
  <c r="H6"/>
  <c r="I5"/>
  <c r="L67" i="75"/>
  <c r="K68"/>
  <c r="K27" i="76"/>
  <c r="M10"/>
  <c r="K67"/>
  <c r="M59"/>
  <c r="I6" i="75"/>
  <c r="J5"/>
  <c r="K27" i="74"/>
  <c r="M10"/>
  <c r="I6" i="73"/>
  <c r="J5"/>
  <c r="Z68"/>
  <c r="AA67"/>
  <c r="L68"/>
  <c r="M67"/>
  <c r="AI68"/>
  <c r="AJ67"/>
  <c r="H6" i="71"/>
  <c r="K67" i="72"/>
  <c r="J5" i="71"/>
  <c r="I6"/>
  <c r="M67" i="72"/>
  <c r="Q59"/>
  <c r="M10"/>
  <c r="K27"/>
  <c r="I67" i="71"/>
  <c r="K58" i="69"/>
  <c r="K28"/>
  <c r="H70" i="70"/>
  <c r="I69"/>
  <c r="I6"/>
  <c r="J5"/>
  <c r="M58" i="69"/>
  <c r="Q49"/>
  <c r="M28"/>
  <c r="Q10"/>
  <c r="M10" i="68"/>
  <c r="H72" i="67"/>
  <c r="I71"/>
  <c r="H6"/>
  <c r="I5"/>
  <c r="I6" i="65"/>
  <c r="J5"/>
  <c r="H72"/>
  <c r="I71"/>
  <c r="H76" i="62"/>
  <c r="I75"/>
  <c r="H6"/>
  <c r="I5"/>
  <c r="H76" i="58"/>
  <c r="I75"/>
  <c r="H6"/>
  <c r="I5"/>
  <c r="J6" i="52"/>
  <c r="K5"/>
  <c r="I74"/>
  <c r="J73"/>
  <c r="Q10" i="78" l="1"/>
  <c r="M27"/>
  <c r="M67"/>
  <c r="Q59"/>
  <c r="I6" i="77"/>
  <c r="J5"/>
  <c r="I68"/>
  <c r="J67"/>
  <c r="M67" i="75"/>
  <c r="L68"/>
  <c r="M67" i="76"/>
  <c r="Q59"/>
  <c r="M27"/>
  <c r="Q10"/>
  <c r="J6" i="75"/>
  <c r="K5"/>
  <c r="Q10" i="74"/>
  <c r="M27"/>
  <c r="AB67" i="73"/>
  <c r="AB68" s="1"/>
  <c r="AA68"/>
  <c r="N67"/>
  <c r="N68" s="1"/>
  <c r="M68"/>
  <c r="J6"/>
  <c r="K5"/>
  <c r="J6" i="71"/>
  <c r="K5"/>
  <c r="Q67" i="72"/>
  <c r="S59"/>
  <c r="S67" s="1"/>
  <c r="Q10"/>
  <c r="M27"/>
  <c r="I68" i="71"/>
  <c r="J67"/>
  <c r="J6" i="70"/>
  <c r="K5"/>
  <c r="I70"/>
  <c r="J69"/>
  <c r="Q28" i="69"/>
  <c r="S10"/>
  <c r="S28" s="1"/>
  <c r="Q58"/>
  <c r="S49"/>
  <c r="S58" s="1"/>
  <c r="Q10" i="68"/>
  <c r="I6" i="67"/>
  <c r="J5"/>
  <c r="I72"/>
  <c r="J71"/>
  <c r="I72" i="65"/>
  <c r="J71"/>
  <c r="K5"/>
  <c r="J6"/>
  <c r="J5" i="62"/>
  <c r="I6"/>
  <c r="J75"/>
  <c r="I76"/>
  <c r="J5" i="58"/>
  <c r="I6"/>
  <c r="J75"/>
  <c r="I76"/>
  <c r="K73" i="52"/>
  <c r="J74"/>
  <c r="L5"/>
  <c r="K6"/>
  <c r="A24" i="50"/>
  <c r="A16" i="17"/>
  <c r="A18" s="1"/>
  <c r="A20" s="1"/>
  <c r="A22" s="1"/>
  <c r="A24" s="1"/>
  <c r="A26" s="1"/>
  <c r="A28" s="1"/>
  <c r="A30" s="1"/>
  <c r="A32" s="1"/>
  <c r="A11"/>
  <c r="N21" i="18"/>
  <c r="O21"/>
  <c r="P21"/>
  <c r="C21"/>
  <c r="D21"/>
  <c r="R21"/>
  <c r="C32" i="17"/>
  <c r="D32"/>
  <c r="AL32"/>
  <c r="S30" i="51"/>
  <c r="S59" s="1"/>
  <c r="C27"/>
  <c r="D27"/>
  <c r="N27"/>
  <c r="O27"/>
  <c r="P27"/>
  <c r="R27"/>
  <c r="AL32" i="50"/>
  <c r="D32"/>
  <c r="C91" i="17"/>
  <c r="E57" i="18"/>
  <c r="C57"/>
  <c r="D57"/>
  <c r="R57"/>
  <c r="M59" i="15"/>
  <c r="N71" s="1"/>
  <c r="L57"/>
  <c r="L59" s="1"/>
  <c r="X59" s="1"/>
  <c r="X61" s="1"/>
  <c r="Y60" s="1"/>
  <c r="Y63" s="1"/>
  <c r="Y65" s="1"/>
  <c r="D56" i="51"/>
  <c r="E56"/>
  <c r="O56" s="1"/>
  <c r="R56"/>
  <c r="C56"/>
  <c r="F12"/>
  <c r="F22"/>
  <c r="D1"/>
  <c r="R55"/>
  <c r="E55"/>
  <c r="O55" s="1"/>
  <c r="D55"/>
  <c r="C55"/>
  <c r="R54"/>
  <c r="E54"/>
  <c r="O54" s="1"/>
  <c r="D54"/>
  <c r="C54"/>
  <c r="R53"/>
  <c r="E53"/>
  <c r="O53" s="1"/>
  <c r="D53"/>
  <c r="C53"/>
  <c r="R52"/>
  <c r="E52"/>
  <c r="O52" s="1"/>
  <c r="D52"/>
  <c r="C52"/>
  <c r="R51"/>
  <c r="E51"/>
  <c r="O51" s="1"/>
  <c r="D51"/>
  <c r="C51"/>
  <c r="R50"/>
  <c r="E50"/>
  <c r="O50" s="1"/>
  <c r="D50"/>
  <c r="C50"/>
  <c r="R49"/>
  <c r="E49"/>
  <c r="D49"/>
  <c r="C49"/>
  <c r="A43"/>
  <c r="A42"/>
  <c r="R26"/>
  <c r="E26"/>
  <c r="O26" s="1"/>
  <c r="D26"/>
  <c r="C26"/>
  <c r="R25"/>
  <c r="E25"/>
  <c r="O25" s="1"/>
  <c r="D25"/>
  <c r="C25"/>
  <c r="R24"/>
  <c r="E24"/>
  <c r="O24" s="1"/>
  <c r="D24"/>
  <c r="C24"/>
  <c r="R23"/>
  <c r="E23"/>
  <c r="O23" s="1"/>
  <c r="D23"/>
  <c r="C23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N10" s="1"/>
  <c r="D10"/>
  <c r="C10"/>
  <c r="A3"/>
  <c r="A2"/>
  <c r="AL86" i="50"/>
  <c r="D86"/>
  <c r="C86"/>
  <c r="AL84"/>
  <c r="D84"/>
  <c r="C84"/>
  <c r="AL82"/>
  <c r="D82"/>
  <c r="C82"/>
  <c r="AL80"/>
  <c r="D80"/>
  <c r="C80"/>
  <c r="AL78"/>
  <c r="D78"/>
  <c r="C78"/>
  <c r="AL76"/>
  <c r="D76"/>
  <c r="C76"/>
  <c r="AL74"/>
  <c r="D74"/>
  <c r="C74"/>
  <c r="A74"/>
  <c r="A76" s="1"/>
  <c r="A78" s="1"/>
  <c r="A80" s="1"/>
  <c r="A82" s="1"/>
  <c r="AL72"/>
  <c r="D72"/>
  <c r="C72"/>
  <c r="E68"/>
  <c r="F69" s="1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L14"/>
  <c r="D14"/>
  <c r="C14"/>
  <c r="AL11"/>
  <c r="D11"/>
  <c r="C11"/>
  <c r="A11"/>
  <c r="AL9"/>
  <c r="D9"/>
  <c r="C9"/>
  <c r="F5"/>
  <c r="F6" s="1"/>
  <c r="A3"/>
  <c r="A67" s="1"/>
  <c r="A2"/>
  <c r="A66" s="1"/>
  <c r="S1"/>
  <c r="S65" s="1"/>
  <c r="AL91" i="17"/>
  <c r="D91"/>
  <c r="S10" i="78" l="1"/>
  <c r="S27" s="1"/>
  <c r="Q27"/>
  <c r="Q67"/>
  <c r="S59"/>
  <c r="S67" s="1"/>
  <c r="J68" i="77"/>
  <c r="K67"/>
  <c r="J6"/>
  <c r="K5"/>
  <c r="N67" i="75"/>
  <c r="M68"/>
  <c r="Q27" i="76"/>
  <c r="S10"/>
  <c r="S27" s="1"/>
  <c r="Q67"/>
  <c r="S59"/>
  <c r="S67" s="1"/>
  <c r="K6" i="75"/>
  <c r="L5"/>
  <c r="Q27" i="74"/>
  <c r="S10"/>
  <c r="S27" s="1"/>
  <c r="L5" i="73"/>
  <c r="K6"/>
  <c r="L5" i="71"/>
  <c r="K6"/>
  <c r="S10" i="72"/>
  <c r="S27" s="1"/>
  <c r="Q27"/>
  <c r="K67" i="71"/>
  <c r="J68"/>
  <c r="J70" i="70"/>
  <c r="K69"/>
  <c r="K6"/>
  <c r="L5"/>
  <c r="S10" i="68"/>
  <c r="J72" i="67"/>
  <c r="K71"/>
  <c r="J6"/>
  <c r="K5"/>
  <c r="J72" i="65"/>
  <c r="K71"/>
  <c r="K6"/>
  <c r="L5"/>
  <c r="J76" i="62"/>
  <c r="K75"/>
  <c r="J6"/>
  <c r="K5"/>
  <c r="J76" i="58"/>
  <c r="K75"/>
  <c r="J6"/>
  <c r="K5"/>
  <c r="L6" i="52"/>
  <c r="M5"/>
  <c r="K74"/>
  <c r="L73"/>
  <c r="P56" i="51"/>
  <c r="N56"/>
  <c r="R57"/>
  <c r="G5" i="50"/>
  <c r="H5" s="1"/>
  <c r="I5" s="1"/>
  <c r="E57" i="51"/>
  <c r="N15"/>
  <c r="R28"/>
  <c r="N13"/>
  <c r="E28"/>
  <c r="P10"/>
  <c r="P13"/>
  <c r="P15"/>
  <c r="N18"/>
  <c r="N20"/>
  <c r="N23"/>
  <c r="N25"/>
  <c r="N49"/>
  <c r="N51"/>
  <c r="N53"/>
  <c r="N55"/>
  <c r="P18"/>
  <c r="P20"/>
  <c r="P23"/>
  <c r="P25"/>
  <c r="P49"/>
  <c r="P51"/>
  <c r="P53"/>
  <c r="P55"/>
  <c r="D41"/>
  <c r="O10"/>
  <c r="O28" s="1"/>
  <c r="N11"/>
  <c r="P11"/>
  <c r="N14"/>
  <c r="P14"/>
  <c r="N16"/>
  <c r="P16"/>
  <c r="N17"/>
  <c r="P17"/>
  <c r="N19"/>
  <c r="P19"/>
  <c r="N21"/>
  <c r="P21"/>
  <c r="N24"/>
  <c r="P24"/>
  <c r="N26"/>
  <c r="P26"/>
  <c r="O49"/>
  <c r="O57" s="1"/>
  <c r="N50"/>
  <c r="P50"/>
  <c r="N52"/>
  <c r="P52"/>
  <c r="N54"/>
  <c r="P54"/>
  <c r="G69" i="50"/>
  <c r="F70"/>
  <c r="H6"/>
  <c r="E51" i="18"/>
  <c r="E52"/>
  <c r="E53"/>
  <c r="E54"/>
  <c r="E55"/>
  <c r="E56"/>
  <c r="E50"/>
  <c r="K6" i="77" l="1"/>
  <c r="L5"/>
  <c r="K68"/>
  <c r="L67"/>
  <c r="O67" i="75"/>
  <c r="P67" s="1"/>
  <c r="N68"/>
  <c r="L6"/>
  <c r="M5"/>
  <c r="L6" i="73"/>
  <c r="M5"/>
  <c r="M5" i="71"/>
  <c r="L6"/>
  <c r="L67"/>
  <c r="K68"/>
  <c r="L6" i="70"/>
  <c r="M5"/>
  <c r="K70"/>
  <c r="L69"/>
  <c r="K6" i="67"/>
  <c r="L5"/>
  <c r="K72"/>
  <c r="L71"/>
  <c r="M5" i="65"/>
  <c r="L6"/>
  <c r="K72"/>
  <c r="L71"/>
  <c r="L5" i="62"/>
  <c r="K6"/>
  <c r="L75"/>
  <c r="K76"/>
  <c r="L5" i="58"/>
  <c r="K6"/>
  <c r="L75"/>
  <c r="K76"/>
  <c r="M73" i="52"/>
  <c r="L74"/>
  <c r="N5"/>
  <c r="M6"/>
  <c r="G6" i="50"/>
  <c r="E58" i="18"/>
  <c r="N57" i="51"/>
  <c r="P28"/>
  <c r="P57"/>
  <c r="N28"/>
  <c r="J5" i="50"/>
  <c r="I6"/>
  <c r="G70"/>
  <c r="H69"/>
  <c r="L68" i="77" l="1"/>
  <c r="M67"/>
  <c r="L6"/>
  <c r="M5"/>
  <c r="Q67" i="75"/>
  <c r="P68"/>
  <c r="M6"/>
  <c r="N5"/>
  <c r="M6" i="73"/>
  <c r="N5"/>
  <c r="M6" i="71"/>
  <c r="N5"/>
  <c r="L68"/>
  <c r="M67"/>
  <c r="L70" i="70"/>
  <c r="M69"/>
  <c r="M6"/>
  <c r="N5"/>
  <c r="L72" i="67"/>
  <c r="M71"/>
  <c r="L6"/>
  <c r="M5"/>
  <c r="L72" i="65"/>
  <c r="M71"/>
  <c r="M6"/>
  <c r="N5"/>
  <c r="L76" i="62"/>
  <c r="M75"/>
  <c r="L6"/>
  <c r="M5"/>
  <c r="L76" i="58"/>
  <c r="M75"/>
  <c r="L6"/>
  <c r="M5"/>
  <c r="N6" i="52"/>
  <c r="O5"/>
  <c r="M74"/>
  <c r="N73"/>
  <c r="I69" i="50"/>
  <c r="H70"/>
  <c r="J6"/>
  <c r="K5"/>
  <c r="M6" i="77" l="1"/>
  <c r="N5"/>
  <c r="M68"/>
  <c r="N67"/>
  <c r="R67" i="75"/>
  <c r="Q68"/>
  <c r="N6"/>
  <c r="O5"/>
  <c r="O5" i="73"/>
  <c r="N6"/>
  <c r="N6" i="71"/>
  <c r="O5"/>
  <c r="M68"/>
  <c r="N67"/>
  <c r="N6" i="70"/>
  <c r="O5"/>
  <c r="M70"/>
  <c r="N69"/>
  <c r="M6" i="67"/>
  <c r="N5"/>
  <c r="M72"/>
  <c r="N71"/>
  <c r="O5" i="65"/>
  <c r="N6"/>
  <c r="M72"/>
  <c r="N71"/>
  <c r="N5" i="62"/>
  <c r="M6"/>
  <c r="N75"/>
  <c r="M76"/>
  <c r="N5" i="58"/>
  <c r="M6"/>
  <c r="N75"/>
  <c r="M76"/>
  <c r="O73" i="52"/>
  <c r="N74"/>
  <c r="P5"/>
  <c r="O6"/>
  <c r="I70" i="50"/>
  <c r="J69"/>
  <c r="L5"/>
  <c r="K6"/>
  <c r="N68" i="77" l="1"/>
  <c r="O67"/>
  <c r="P67" s="1"/>
  <c r="N6"/>
  <c r="O5"/>
  <c r="S67" i="75"/>
  <c r="R68"/>
  <c r="O6"/>
  <c r="P5"/>
  <c r="P5" i="73"/>
  <c r="O6"/>
  <c r="O6" i="71"/>
  <c r="P5"/>
  <c r="N68"/>
  <c r="N70" i="70"/>
  <c r="O69"/>
  <c r="O6"/>
  <c r="P5"/>
  <c r="N72" i="67"/>
  <c r="O71"/>
  <c r="N6"/>
  <c r="O5"/>
  <c r="N72" i="65"/>
  <c r="O71"/>
  <c r="O6"/>
  <c r="P5"/>
  <c r="N76" i="62"/>
  <c r="O75"/>
  <c r="N6"/>
  <c r="O5"/>
  <c r="N76" i="58"/>
  <c r="O75"/>
  <c r="N6"/>
  <c r="O5"/>
  <c r="P6" i="52"/>
  <c r="Q5"/>
  <c r="O74"/>
  <c r="P73"/>
  <c r="K69" i="50"/>
  <c r="J70"/>
  <c r="L6"/>
  <c r="M5"/>
  <c r="O6" i="77" l="1"/>
  <c r="P5"/>
  <c r="Q67"/>
  <c r="P68"/>
  <c r="T67" i="75"/>
  <c r="S68"/>
  <c r="P6"/>
  <c r="Q5"/>
  <c r="Q5" i="73"/>
  <c r="P6"/>
  <c r="Q5" i="71"/>
  <c r="P6"/>
  <c r="P67"/>
  <c r="P6" i="70"/>
  <c r="Q5"/>
  <c r="O70"/>
  <c r="P69"/>
  <c r="O6" i="67"/>
  <c r="P5"/>
  <c r="O72"/>
  <c r="P71"/>
  <c r="Q5" i="65"/>
  <c r="P6"/>
  <c r="O72"/>
  <c r="P71"/>
  <c r="P5" i="62"/>
  <c r="O6"/>
  <c r="P75"/>
  <c r="O76"/>
  <c r="P5" i="58"/>
  <c r="O6"/>
  <c r="P75"/>
  <c r="O76"/>
  <c r="Q73" i="52"/>
  <c r="P74"/>
  <c r="R5"/>
  <c r="Q6"/>
  <c r="N5" i="50"/>
  <c r="M6"/>
  <c r="K70"/>
  <c r="L69"/>
  <c r="Q68" i="77" l="1"/>
  <c r="R67"/>
  <c r="P6"/>
  <c r="Q5"/>
  <c r="U67" i="75"/>
  <c r="T68"/>
  <c r="Q6"/>
  <c r="R5"/>
  <c r="Q6" i="73"/>
  <c r="R5"/>
  <c r="Q6" i="71"/>
  <c r="R5"/>
  <c r="P68"/>
  <c r="Q67"/>
  <c r="P70" i="70"/>
  <c r="Q69"/>
  <c r="Q6"/>
  <c r="R5"/>
  <c r="P72" i="67"/>
  <c r="Q71"/>
  <c r="P6"/>
  <c r="Q5"/>
  <c r="Q6" i="65"/>
  <c r="R5"/>
  <c r="P72"/>
  <c r="Q71"/>
  <c r="P76" i="62"/>
  <c r="Q75"/>
  <c r="P6"/>
  <c r="Q5"/>
  <c r="P76" i="58"/>
  <c r="Q75"/>
  <c r="P6"/>
  <c r="Q5"/>
  <c r="R6" i="52"/>
  <c r="S5"/>
  <c r="Q74"/>
  <c r="R73"/>
  <c r="M69" i="50"/>
  <c r="L70"/>
  <c r="N6"/>
  <c r="O5"/>
  <c r="Q6" i="77" l="1"/>
  <c r="R5"/>
  <c r="S67"/>
  <c r="R68"/>
  <c r="V67" i="75"/>
  <c r="W67" s="1"/>
  <c r="U68"/>
  <c r="R6"/>
  <c r="S5"/>
  <c r="R6" i="73"/>
  <c r="S5"/>
  <c r="R6" i="71"/>
  <c r="S5"/>
  <c r="Q68"/>
  <c r="R67"/>
  <c r="R6" i="70"/>
  <c r="S5"/>
  <c r="Q70"/>
  <c r="R69"/>
  <c r="Q6" i="67"/>
  <c r="R5"/>
  <c r="Q72"/>
  <c r="R71"/>
  <c r="Q72" i="65"/>
  <c r="R71"/>
  <c r="S5"/>
  <c r="R6"/>
  <c r="R5" i="62"/>
  <c r="Q6"/>
  <c r="R75"/>
  <c r="Q76"/>
  <c r="R5" i="58"/>
  <c r="Q6"/>
  <c r="R75"/>
  <c r="Q76"/>
  <c r="S73" i="52"/>
  <c r="R74"/>
  <c r="T5"/>
  <c r="S6"/>
  <c r="P5" i="50"/>
  <c r="O6"/>
  <c r="M70"/>
  <c r="N69"/>
  <c r="S68" i="77" l="1"/>
  <c r="T67"/>
  <c r="R6"/>
  <c r="S5"/>
  <c r="X67" i="75"/>
  <c r="W68"/>
  <c r="S6"/>
  <c r="T5"/>
  <c r="T5" i="73"/>
  <c r="S6"/>
  <c r="T5" i="71"/>
  <c r="S6"/>
  <c r="S67"/>
  <c r="R68"/>
  <c r="R70" i="70"/>
  <c r="S69"/>
  <c r="S6"/>
  <c r="T5"/>
  <c r="R72" i="67"/>
  <c r="S71"/>
  <c r="R6"/>
  <c r="S5"/>
  <c r="S6" i="65"/>
  <c r="T5"/>
  <c r="R72"/>
  <c r="S71"/>
  <c r="R76" i="62"/>
  <c r="S75"/>
  <c r="R6"/>
  <c r="S5"/>
  <c r="R76" i="58"/>
  <c r="S75"/>
  <c r="R6"/>
  <c r="S5"/>
  <c r="T6" i="52"/>
  <c r="U5"/>
  <c r="S74"/>
  <c r="T73"/>
  <c r="P6" i="50"/>
  <c r="Q5"/>
  <c r="O69"/>
  <c r="N70"/>
  <c r="S6" i="77" l="1"/>
  <c r="T5"/>
  <c r="U67"/>
  <c r="T68"/>
  <c r="Y67" i="75"/>
  <c r="X68"/>
  <c r="T6"/>
  <c r="U5"/>
  <c r="T6" i="73"/>
  <c r="U5"/>
  <c r="U5" i="71"/>
  <c r="T6"/>
  <c r="T67"/>
  <c r="S68"/>
  <c r="T6" i="70"/>
  <c r="U5"/>
  <c r="S70"/>
  <c r="T69"/>
  <c r="S6" i="67"/>
  <c r="T5"/>
  <c r="S72"/>
  <c r="T71"/>
  <c r="S72" i="65"/>
  <c r="T71"/>
  <c r="U5"/>
  <c r="T6"/>
  <c r="T5" i="62"/>
  <c r="S6"/>
  <c r="T75"/>
  <c r="S76"/>
  <c r="T5" i="58"/>
  <c r="S6"/>
  <c r="T75"/>
  <c r="U75" s="1"/>
  <c r="U76" s="1"/>
  <c r="S76"/>
  <c r="U73" i="52"/>
  <c r="T74"/>
  <c r="V5"/>
  <c r="U6"/>
  <c r="O70" i="50"/>
  <c r="P69"/>
  <c r="R5"/>
  <c r="Q6"/>
  <c r="U68" i="77" l="1"/>
  <c r="V67"/>
  <c r="W67" s="1"/>
  <c r="T6"/>
  <c r="U5"/>
  <c r="Z67" i="75"/>
  <c r="Y68"/>
  <c r="U6"/>
  <c r="V5"/>
  <c r="U6" i="73"/>
  <c r="V5"/>
  <c r="V5" i="71"/>
  <c r="U6"/>
  <c r="T68"/>
  <c r="U67"/>
  <c r="T70" i="70"/>
  <c r="U69"/>
  <c r="U6"/>
  <c r="V5"/>
  <c r="T72" i="67"/>
  <c r="U71"/>
  <c r="T6"/>
  <c r="U5"/>
  <c r="T72" i="65"/>
  <c r="U71"/>
  <c r="U6"/>
  <c r="V5"/>
  <c r="T76" i="62"/>
  <c r="U75"/>
  <c r="T6"/>
  <c r="U5"/>
  <c r="T76" i="58"/>
  <c r="T6"/>
  <c r="U5"/>
  <c r="V6" i="52"/>
  <c r="W5"/>
  <c r="U74"/>
  <c r="V73"/>
  <c r="R6" i="50"/>
  <c r="S5"/>
  <c r="Q69"/>
  <c r="P70"/>
  <c r="U6" i="77" l="1"/>
  <c r="V5"/>
  <c r="W68"/>
  <c r="X67"/>
  <c r="AA67" i="75"/>
  <c r="Z68"/>
  <c r="V6"/>
  <c r="W5"/>
  <c r="W5" i="73"/>
  <c r="V6"/>
  <c r="V6" i="71"/>
  <c r="W5"/>
  <c r="U68"/>
  <c r="V6" i="70"/>
  <c r="W5"/>
  <c r="U70"/>
  <c r="V69"/>
  <c r="U6" i="67"/>
  <c r="V5"/>
  <c r="U72"/>
  <c r="V71"/>
  <c r="W5" i="65"/>
  <c r="V6"/>
  <c r="U72"/>
  <c r="V71"/>
  <c r="V5" i="62"/>
  <c r="U6"/>
  <c r="V75"/>
  <c r="U76"/>
  <c r="V5" i="58"/>
  <c r="U6"/>
  <c r="V75"/>
  <c r="W73" i="52"/>
  <c r="V74"/>
  <c r="X5"/>
  <c r="W6"/>
  <c r="Q70" i="50"/>
  <c r="R69"/>
  <c r="T5"/>
  <c r="S6"/>
  <c r="X68" i="77" l="1"/>
  <c r="Y67"/>
  <c r="V6"/>
  <c r="W5"/>
  <c r="AB67" i="75"/>
  <c r="AA68"/>
  <c r="W6"/>
  <c r="X5"/>
  <c r="X5" i="73"/>
  <c r="W6"/>
  <c r="X5" i="71"/>
  <c r="W6"/>
  <c r="W67"/>
  <c r="V70" i="70"/>
  <c r="W69"/>
  <c r="W6"/>
  <c r="X5"/>
  <c r="V72" i="67"/>
  <c r="W71"/>
  <c r="V6"/>
  <c r="W5"/>
  <c r="V72" i="65"/>
  <c r="W71"/>
  <c r="W6"/>
  <c r="X5"/>
  <c r="V76" i="62"/>
  <c r="W75"/>
  <c r="V6"/>
  <c r="W5"/>
  <c r="V76" i="58"/>
  <c r="W75"/>
  <c r="V6"/>
  <c r="W5"/>
  <c r="X6" i="52"/>
  <c r="Y5"/>
  <c r="W74"/>
  <c r="X73"/>
  <c r="T6" i="50"/>
  <c r="U5"/>
  <c r="S69"/>
  <c r="R70"/>
  <c r="W6" i="77" l="1"/>
  <c r="X5"/>
  <c r="Y68"/>
  <c r="Z67"/>
  <c r="AC67" i="75"/>
  <c r="AD67" s="1"/>
  <c r="AB68"/>
  <c r="X6"/>
  <c r="Y5"/>
  <c r="Y5" i="73"/>
  <c r="X6"/>
  <c r="Y5" i="71"/>
  <c r="X6"/>
  <c r="X67"/>
  <c r="W68"/>
  <c r="X6" i="70"/>
  <c r="Y5"/>
  <c r="W70"/>
  <c r="X69"/>
  <c r="W6" i="67"/>
  <c r="X5"/>
  <c r="W72"/>
  <c r="X71"/>
  <c r="Y5" i="65"/>
  <c r="X6"/>
  <c r="W72"/>
  <c r="X71"/>
  <c r="X5" i="62"/>
  <c r="W6"/>
  <c r="X75"/>
  <c r="W76"/>
  <c r="X5" i="58"/>
  <c r="W6"/>
  <c r="X75"/>
  <c r="W76"/>
  <c r="Y73" i="52"/>
  <c r="X74"/>
  <c r="Z5"/>
  <c r="Y6"/>
  <c r="S70" i="50"/>
  <c r="T69"/>
  <c r="V5"/>
  <c r="U6"/>
  <c r="Z68" i="77" l="1"/>
  <c r="AA67"/>
  <c r="X6"/>
  <c r="Y5"/>
  <c r="AE67" i="75"/>
  <c r="AD68"/>
  <c r="Y6"/>
  <c r="Z5"/>
  <c r="Y6" i="73"/>
  <c r="Z5"/>
  <c r="Z5" i="71"/>
  <c r="Y6"/>
  <c r="X68"/>
  <c r="Y67"/>
  <c r="X70" i="70"/>
  <c r="Y69"/>
  <c r="Y6"/>
  <c r="Z5"/>
  <c r="X72" i="67"/>
  <c r="Y71"/>
  <c r="X6"/>
  <c r="Y5"/>
  <c r="X72" i="65"/>
  <c r="Y71"/>
  <c r="Y6"/>
  <c r="Z5"/>
  <c r="X76" i="62"/>
  <c r="Y75"/>
  <c r="X6"/>
  <c r="Y5"/>
  <c r="X76" i="58"/>
  <c r="Y75"/>
  <c r="X6"/>
  <c r="Y5"/>
  <c r="Z6" i="52"/>
  <c r="AA5"/>
  <c r="Y74"/>
  <c r="Z73"/>
  <c r="V6" i="50"/>
  <c r="W5"/>
  <c r="U69"/>
  <c r="T70"/>
  <c r="Y6" i="77" l="1"/>
  <c r="Z5"/>
  <c r="AA68"/>
  <c r="AB67"/>
  <c r="AE68" i="75"/>
  <c r="AF67"/>
  <c r="Z6"/>
  <c r="AA5"/>
  <c r="AA5" i="73"/>
  <c r="Z6"/>
  <c r="Z6" i="71"/>
  <c r="AA5"/>
  <c r="Y68"/>
  <c r="Z67"/>
  <c r="Z6" i="70"/>
  <c r="AA5"/>
  <c r="Y70"/>
  <c r="Z69"/>
  <c r="Y6" i="67"/>
  <c r="Z5"/>
  <c r="Y72"/>
  <c r="Z71"/>
  <c r="AA5" i="65"/>
  <c r="Z6"/>
  <c r="Y72"/>
  <c r="Z71"/>
  <c r="Z5" i="62"/>
  <c r="Y6"/>
  <c r="Z75"/>
  <c r="Y76"/>
  <c r="Z5" i="58"/>
  <c r="Y6"/>
  <c r="Z75"/>
  <c r="Y76"/>
  <c r="AA73" i="52"/>
  <c r="Z74"/>
  <c r="AB5"/>
  <c r="AA6"/>
  <c r="U70" i="50"/>
  <c r="V69"/>
  <c r="X5"/>
  <c r="W6"/>
  <c r="AB68" i="77" l="1"/>
  <c r="AC67"/>
  <c r="AD67" s="1"/>
  <c r="Z6"/>
  <c r="AA5"/>
  <c r="AG67" i="75"/>
  <c r="AF68"/>
  <c r="AA6"/>
  <c r="AB5"/>
  <c r="AB5" i="73"/>
  <c r="AA6"/>
  <c r="AB5" i="71"/>
  <c r="AA6"/>
  <c r="AA67"/>
  <c r="Z68"/>
  <c r="Z70" i="70"/>
  <c r="AA69"/>
  <c r="AA6"/>
  <c r="AB5"/>
  <c r="Z72" i="67"/>
  <c r="AA71"/>
  <c r="Z6"/>
  <c r="AA5"/>
  <c r="AA6" i="65"/>
  <c r="AB5"/>
  <c r="Z72"/>
  <c r="AA71"/>
  <c r="Z76" i="62"/>
  <c r="AA75"/>
  <c r="Z6"/>
  <c r="AA5"/>
  <c r="Z76" i="58"/>
  <c r="AA75"/>
  <c r="Z6"/>
  <c r="AA5"/>
  <c r="AB6" i="52"/>
  <c r="AC5"/>
  <c r="AA74"/>
  <c r="AB73"/>
  <c r="X6" i="50"/>
  <c r="Y5"/>
  <c r="W69"/>
  <c r="V70"/>
  <c r="AA6" i="77" l="1"/>
  <c r="AB5"/>
  <c r="AE67"/>
  <c r="AD68"/>
  <c r="AH67" i="75"/>
  <c r="AG68"/>
  <c r="AB6"/>
  <c r="AC5"/>
  <c r="AB6" i="73"/>
  <c r="AC5"/>
  <c r="AC5" i="71"/>
  <c r="AB6"/>
  <c r="AB67"/>
  <c r="AA68"/>
  <c r="AB6" i="70"/>
  <c r="AC5"/>
  <c r="AA70"/>
  <c r="AB69"/>
  <c r="AA6" i="67"/>
  <c r="AB5"/>
  <c r="AA72"/>
  <c r="AB71"/>
  <c r="AA72" i="65"/>
  <c r="AB71"/>
  <c r="AC5"/>
  <c r="AB6"/>
  <c r="AB5" i="62"/>
  <c r="AA6"/>
  <c r="AB75"/>
  <c r="AA76"/>
  <c r="AB5" i="58"/>
  <c r="AA6"/>
  <c r="AB75"/>
  <c r="AA76"/>
  <c r="AC73" i="52"/>
  <c r="AB74"/>
  <c r="AD5"/>
  <c r="AC6"/>
  <c r="W70" i="50"/>
  <c r="X69"/>
  <c r="Z5"/>
  <c r="Y6"/>
  <c r="AE68" i="77" l="1"/>
  <c r="AF67"/>
  <c r="AB6"/>
  <c r="AC5"/>
  <c r="AI67" i="75"/>
  <c r="AH68"/>
  <c r="AC6"/>
  <c r="AD5"/>
  <c r="AC6" i="73"/>
  <c r="AD5"/>
  <c r="AC6" i="71"/>
  <c r="AD5"/>
  <c r="AB68"/>
  <c r="AB70" i="70"/>
  <c r="AC69"/>
  <c r="AC6"/>
  <c r="AD5"/>
  <c r="AB72" i="67"/>
  <c r="AC71"/>
  <c r="AB6"/>
  <c r="AC5"/>
  <c r="AC6" i="65"/>
  <c r="AD5"/>
  <c r="AB72"/>
  <c r="AC71"/>
  <c r="AB76" i="62"/>
  <c r="AC75"/>
  <c r="AB6"/>
  <c r="AC5"/>
  <c r="AB76" i="58"/>
  <c r="AC75"/>
  <c r="AB6"/>
  <c r="AC5"/>
  <c r="AD6" i="52"/>
  <c r="AE5"/>
  <c r="AC74"/>
  <c r="AD73"/>
  <c r="Z6" i="50"/>
  <c r="AA5"/>
  <c r="Y69"/>
  <c r="X70"/>
  <c r="AC6" i="77" l="1"/>
  <c r="AD5"/>
  <c r="AG67"/>
  <c r="AF68"/>
  <c r="AJ67" i="75"/>
  <c r="AI68"/>
  <c r="AD6"/>
  <c r="AE5"/>
  <c r="AE5" i="73"/>
  <c r="AD6"/>
  <c r="AD6" i="71"/>
  <c r="AE5"/>
  <c r="AD67"/>
  <c r="AD6" i="70"/>
  <c r="AE5"/>
  <c r="AC70"/>
  <c r="AD69"/>
  <c r="AC6" i="67"/>
  <c r="AD5"/>
  <c r="AC72"/>
  <c r="AD71"/>
  <c r="AC72" i="65"/>
  <c r="AD71"/>
  <c r="AE5"/>
  <c r="AD6"/>
  <c r="AD5" i="62"/>
  <c r="AC6"/>
  <c r="AD75"/>
  <c r="AC76"/>
  <c r="AD5" i="58"/>
  <c r="AC6"/>
  <c r="AD75"/>
  <c r="AC76"/>
  <c r="AE73" i="52"/>
  <c r="AD74"/>
  <c r="AF5"/>
  <c r="AE6"/>
  <c r="Y70" i="50"/>
  <c r="Z69"/>
  <c r="AB5"/>
  <c r="AA6"/>
  <c r="AG68" i="77" l="1"/>
  <c r="AH67"/>
  <c r="AD6"/>
  <c r="AE5"/>
  <c r="AE6" i="75"/>
  <c r="AF5"/>
  <c r="AF5" i="73"/>
  <c r="AE6"/>
  <c r="AF5" i="71"/>
  <c r="AE6"/>
  <c r="AE67"/>
  <c r="AD68"/>
  <c r="AD70" i="70"/>
  <c r="AE69"/>
  <c r="AE6"/>
  <c r="AF5"/>
  <c r="AD72" i="67"/>
  <c r="AE71"/>
  <c r="AD6"/>
  <c r="AE5"/>
  <c r="AE6" i="65"/>
  <c r="AF5"/>
  <c r="AD72"/>
  <c r="AE71"/>
  <c r="AD76" i="62"/>
  <c r="AE75"/>
  <c r="AD6"/>
  <c r="AE5"/>
  <c r="AD76" i="58"/>
  <c r="AE75"/>
  <c r="AD6"/>
  <c r="AE5"/>
  <c r="AF6" i="52"/>
  <c r="AG5"/>
  <c r="AE74"/>
  <c r="AF73"/>
  <c r="AB6" i="50"/>
  <c r="AC5"/>
  <c r="AA69"/>
  <c r="Z70"/>
  <c r="AE6" i="77" l="1"/>
  <c r="AF5"/>
  <c r="AI67"/>
  <c r="AH68"/>
  <c r="AF6" i="75"/>
  <c r="AG5"/>
  <c r="AG5" i="73"/>
  <c r="AF6"/>
  <c r="AG5" i="71"/>
  <c r="AF6"/>
  <c r="AF67"/>
  <c r="AE68"/>
  <c r="AF6" i="70"/>
  <c r="AG5"/>
  <c r="AE70"/>
  <c r="AF69"/>
  <c r="AE6" i="67"/>
  <c r="AF5"/>
  <c r="AE72"/>
  <c r="AF71"/>
  <c r="AE72" i="65"/>
  <c r="AF71"/>
  <c r="AG5"/>
  <c r="AF6"/>
  <c r="AF5" i="62"/>
  <c r="AE6"/>
  <c r="AF75"/>
  <c r="AE76"/>
  <c r="AF5" i="58"/>
  <c r="AE6"/>
  <c r="AF75"/>
  <c r="AE76"/>
  <c r="AG73" i="52"/>
  <c r="AF74"/>
  <c r="AH5"/>
  <c r="AG6"/>
  <c r="AA70" i="50"/>
  <c r="AB69"/>
  <c r="AD5"/>
  <c r="AC6"/>
  <c r="AI68" i="77" l="1"/>
  <c r="AJ67"/>
  <c r="AF6"/>
  <c r="AG5"/>
  <c r="AG6" i="75"/>
  <c r="AH5"/>
  <c r="AG6" i="73"/>
  <c r="AH5"/>
  <c r="AH5" i="71"/>
  <c r="AG6"/>
  <c r="AF68"/>
  <c r="AG67"/>
  <c r="AF70" i="70"/>
  <c r="AG69"/>
  <c r="AG6"/>
  <c r="AH5"/>
  <c r="AF72" i="67"/>
  <c r="AG71"/>
  <c r="AF6"/>
  <c r="AG5"/>
  <c r="AG6" i="65"/>
  <c r="AH5"/>
  <c r="AF72"/>
  <c r="AG71"/>
  <c r="AF76" i="62"/>
  <c r="AG75"/>
  <c r="AF6"/>
  <c r="AG5"/>
  <c r="AF76" i="58"/>
  <c r="AG75"/>
  <c r="AF6"/>
  <c r="AG5"/>
  <c r="AH6" i="52"/>
  <c r="AI5"/>
  <c r="AI6" s="1"/>
  <c r="AG74"/>
  <c r="AH73"/>
  <c r="AD6" i="50"/>
  <c r="AE5"/>
  <c r="AC69"/>
  <c r="AB70"/>
  <c r="AG6" i="77" l="1"/>
  <c r="AH5"/>
  <c r="AH6" i="75"/>
  <c r="AI5"/>
  <c r="AI5" i="73"/>
  <c r="AH6"/>
  <c r="AH6" i="71"/>
  <c r="AI5"/>
  <c r="AG68"/>
  <c r="AH67"/>
  <c r="AH6" i="70"/>
  <c r="AI5"/>
  <c r="AG70"/>
  <c r="AH69"/>
  <c r="AG6" i="67"/>
  <c r="AH5"/>
  <c r="AG72"/>
  <c r="AH71"/>
  <c r="AK34" i="52"/>
  <c r="AM34"/>
  <c r="H24" i="53" s="1"/>
  <c r="I24" s="1"/>
  <c r="AG72" i="65"/>
  <c r="AH71"/>
  <c r="AI5"/>
  <c r="AH6"/>
  <c r="AH5" i="62"/>
  <c r="AG6"/>
  <c r="AH75"/>
  <c r="AG76"/>
  <c r="AH5" i="58"/>
  <c r="AG6"/>
  <c r="AH75"/>
  <c r="AG76"/>
  <c r="AM90" i="52"/>
  <c r="AM92"/>
  <c r="AK90"/>
  <c r="AK92"/>
  <c r="AI73"/>
  <c r="AI74" s="1"/>
  <c r="AH74"/>
  <c r="AM88"/>
  <c r="AM80"/>
  <c r="AM45"/>
  <c r="AM32"/>
  <c r="AM18"/>
  <c r="AM43"/>
  <c r="AM41"/>
  <c r="AM9"/>
  <c r="AM86"/>
  <c r="AM39"/>
  <c r="AM84"/>
  <c r="AM37"/>
  <c r="AM22"/>
  <c r="AM28"/>
  <c r="AM14"/>
  <c r="AM76"/>
  <c r="AM24"/>
  <c r="AM11"/>
  <c r="AM20"/>
  <c r="AM82"/>
  <c r="AM30"/>
  <c r="AM16"/>
  <c r="AM78"/>
  <c r="AM26"/>
  <c r="AK9"/>
  <c r="F10" i="53" s="1"/>
  <c r="AK28" i="52"/>
  <c r="AK82"/>
  <c r="F54" i="53" s="1"/>
  <c r="AK45" i="52"/>
  <c r="AK84"/>
  <c r="AK30"/>
  <c r="AK43"/>
  <c r="F28" i="53" s="1"/>
  <c r="AK18" i="52"/>
  <c r="F15" i="53" s="1"/>
  <c r="AK14" i="52"/>
  <c r="AK26"/>
  <c r="F19" i="53" s="1"/>
  <c r="AK22" i="52"/>
  <c r="AK11"/>
  <c r="F11" i="53" s="1"/>
  <c r="AK41" i="52"/>
  <c r="AK76"/>
  <c r="F51" i="53" s="1"/>
  <c r="AK86" i="52"/>
  <c r="AK80"/>
  <c r="AK16"/>
  <c r="AK78"/>
  <c r="AK20"/>
  <c r="AK37"/>
  <c r="F26" i="53" s="1"/>
  <c r="AK24" i="52"/>
  <c r="AK88"/>
  <c r="F57" i="53" s="1"/>
  <c r="AK32" i="52"/>
  <c r="AK39"/>
  <c r="F22" i="53" s="1"/>
  <c r="AC70" i="50"/>
  <c r="AD69"/>
  <c r="AF5"/>
  <c r="AE6"/>
  <c r="AH6" i="77" l="1"/>
  <c r="AI5"/>
  <c r="AI6" i="75"/>
  <c r="AJ5"/>
  <c r="AJ6" s="1"/>
  <c r="AJ5" i="73"/>
  <c r="AJ6" s="1"/>
  <c r="AI6"/>
  <c r="AJ5" i="71"/>
  <c r="AJ6" s="1"/>
  <c r="AI6"/>
  <c r="AM24" s="1"/>
  <c r="AI67"/>
  <c r="AH68"/>
  <c r="AH70" i="70"/>
  <c r="AI69"/>
  <c r="AI6"/>
  <c r="AJ5"/>
  <c r="AJ6" s="1"/>
  <c r="AH72" i="67"/>
  <c r="AI71"/>
  <c r="AH6"/>
  <c r="AI5"/>
  <c r="H23" i="63"/>
  <c r="I23" s="1"/>
  <c r="H23" i="59"/>
  <c r="I23" s="1"/>
  <c r="H23" i="53"/>
  <c r="I23" s="1"/>
  <c r="H58"/>
  <c r="H57" i="66"/>
  <c r="I57" s="1"/>
  <c r="H59" i="63"/>
  <c r="I59" s="1"/>
  <c r="H59" i="59"/>
  <c r="I59" s="1"/>
  <c r="AN34" i="52"/>
  <c r="F24" i="53"/>
  <c r="H22"/>
  <c r="I22" s="1"/>
  <c r="H22" i="59"/>
  <c r="I22" s="1"/>
  <c r="H21" i="66"/>
  <c r="I21" s="1"/>
  <c r="H22" i="63"/>
  <c r="I22" s="1"/>
  <c r="H59" i="53"/>
  <c r="I59" s="1"/>
  <c r="H60" i="63"/>
  <c r="I60" s="1"/>
  <c r="H60" i="59"/>
  <c r="I60" s="1"/>
  <c r="H58" i="66"/>
  <c r="I58" s="1"/>
  <c r="AI6" i="65"/>
  <c r="AM43" s="1"/>
  <c r="AJ5"/>
  <c r="AJ6" s="1"/>
  <c r="AK35"/>
  <c r="F25" i="66" s="1"/>
  <c r="AK30" i="65"/>
  <c r="F23" i="66" s="1"/>
  <c r="AM26" i="65"/>
  <c r="AK43"/>
  <c r="AM11"/>
  <c r="AM86"/>
  <c r="AK74"/>
  <c r="F50" i="66" s="1"/>
  <c r="AM14" i="65"/>
  <c r="AK16"/>
  <c r="F14" i="66" s="1"/>
  <c r="AM37" i="65"/>
  <c r="AM82"/>
  <c r="AK39"/>
  <c r="AK90"/>
  <c r="F58" i="66" s="1"/>
  <c r="AK88" i="65"/>
  <c r="AK18"/>
  <c r="F15" i="66" s="1"/>
  <c r="AM22" i="65"/>
  <c r="AK28"/>
  <c r="F19" i="66" s="1"/>
  <c r="AM80" i="65"/>
  <c r="AK82"/>
  <c r="AK76"/>
  <c r="F51" i="66" s="1"/>
  <c r="AK24" i="65"/>
  <c r="AK11"/>
  <c r="AM84"/>
  <c r="AM32"/>
  <c r="AM18"/>
  <c r="AM35"/>
  <c r="AH72"/>
  <c r="AI71"/>
  <c r="AH76" i="62"/>
  <c r="AI75"/>
  <c r="AH6"/>
  <c r="AI5"/>
  <c r="AI6" s="1"/>
  <c r="AH76" i="58"/>
  <c r="AI75"/>
  <c r="AI76" s="1"/>
  <c r="AH6"/>
  <c r="AI5"/>
  <c r="AI6" s="1"/>
  <c r="L57" i="53"/>
  <c r="G57"/>
  <c r="AN32" i="52"/>
  <c r="F20" i="53"/>
  <c r="AN24" i="52"/>
  <c r="F18" i="53"/>
  <c r="AN20" i="52"/>
  <c r="F16" i="53"/>
  <c r="AN16" i="52"/>
  <c r="F14" i="53"/>
  <c r="AN86" i="52"/>
  <c r="F56" i="53"/>
  <c r="AN41" i="52"/>
  <c r="F27" i="53"/>
  <c r="AN22" i="52"/>
  <c r="F17" i="53"/>
  <c r="AN14" i="52"/>
  <c r="F13" i="53"/>
  <c r="L28"/>
  <c r="G28"/>
  <c r="AN84" i="52"/>
  <c r="F55" i="53"/>
  <c r="L54"/>
  <c r="G54"/>
  <c r="L10"/>
  <c r="G10"/>
  <c r="AN90" i="52"/>
  <c r="F58" i="53"/>
  <c r="I58"/>
  <c r="L22"/>
  <c r="G22"/>
  <c r="K22" s="1"/>
  <c r="L26"/>
  <c r="G26"/>
  <c r="AN78" i="52"/>
  <c r="F52" i="53"/>
  <c r="AN80" i="52"/>
  <c r="F53" i="53"/>
  <c r="L51"/>
  <c r="G51"/>
  <c r="L11"/>
  <c r="G11"/>
  <c r="L19"/>
  <c r="G19"/>
  <c r="L15"/>
  <c r="G15"/>
  <c r="AN30" i="52"/>
  <c r="F23" i="53"/>
  <c r="AN45" i="52"/>
  <c r="F29" i="53"/>
  <c r="AN28" i="52"/>
  <c r="F21" i="53"/>
  <c r="AN92" i="52"/>
  <c r="F59" i="53"/>
  <c r="AN43" i="52"/>
  <c r="AN39"/>
  <c r="AN88"/>
  <c r="AN37"/>
  <c r="AN76"/>
  <c r="AN11"/>
  <c r="AN26"/>
  <c r="AN18"/>
  <c r="AN82"/>
  <c r="AN9"/>
  <c r="AF6" i="50"/>
  <c r="AG5"/>
  <c r="AE69"/>
  <c r="AD70"/>
  <c r="AI6" i="77" l="1"/>
  <c r="AJ5"/>
  <c r="AJ6" s="1"/>
  <c r="AM84" i="75"/>
  <c r="AM24"/>
  <c r="AM76"/>
  <c r="AM22"/>
  <c r="AM33"/>
  <c r="AM9"/>
  <c r="AM14"/>
  <c r="AM35"/>
  <c r="AM80"/>
  <c r="AM78"/>
  <c r="AM18"/>
  <c r="AM11"/>
  <c r="AM39"/>
  <c r="AM37"/>
  <c r="AM16"/>
  <c r="AM72"/>
  <c r="AM26"/>
  <c r="AM31"/>
  <c r="AM20"/>
  <c r="AM28"/>
  <c r="AM82"/>
  <c r="AM74"/>
  <c r="AM70"/>
  <c r="AK14"/>
  <c r="AN14" s="1"/>
  <c r="AK28"/>
  <c r="AN28" s="1"/>
  <c r="AK74"/>
  <c r="AN74" s="1"/>
  <c r="AK82"/>
  <c r="AN82" s="1"/>
  <c r="AK18"/>
  <c r="AK33"/>
  <c r="AN33" s="1"/>
  <c r="AK35"/>
  <c r="AN35" s="1"/>
  <c r="AK80"/>
  <c r="AN80" s="1"/>
  <c r="AK9"/>
  <c r="AN9" s="1"/>
  <c r="AK70"/>
  <c r="AN70" s="1"/>
  <c r="AK20"/>
  <c r="AN20" s="1"/>
  <c r="AK26"/>
  <c r="AN26" s="1"/>
  <c r="AK72"/>
  <c r="AN72" s="1"/>
  <c r="AK76"/>
  <c r="AN76" s="1"/>
  <c r="AK31"/>
  <c r="AN31" s="1"/>
  <c r="AK37"/>
  <c r="AN37" s="1"/>
  <c r="AK11"/>
  <c r="AN11" s="1"/>
  <c r="AK78"/>
  <c r="AN78" s="1"/>
  <c r="AK39"/>
  <c r="AN39" s="1"/>
  <c r="AK22"/>
  <c r="AN22" s="1"/>
  <c r="AK24"/>
  <c r="AN24" s="1"/>
  <c r="AK16"/>
  <c r="AN16" s="1"/>
  <c r="AK84"/>
  <c r="AM82" i="73"/>
  <c r="AM20"/>
  <c r="AM28"/>
  <c r="AM37"/>
  <c r="AM11"/>
  <c r="AM24"/>
  <c r="AM14"/>
  <c r="AM22"/>
  <c r="AM18"/>
  <c r="AM78"/>
  <c r="AM9"/>
  <c r="AM31"/>
  <c r="AM16"/>
  <c r="AM84"/>
  <c r="AM70"/>
  <c r="AM76"/>
  <c r="AM26"/>
  <c r="AM74"/>
  <c r="AM80"/>
  <c r="AM39"/>
  <c r="AM33"/>
  <c r="AM35"/>
  <c r="AM72"/>
  <c r="AK39"/>
  <c r="AN39" s="1"/>
  <c r="AK82"/>
  <c r="AN82" s="1"/>
  <c r="AK76"/>
  <c r="AN76" s="1"/>
  <c r="AK26"/>
  <c r="AK11"/>
  <c r="AK33"/>
  <c r="AN33" s="1"/>
  <c r="AK74"/>
  <c r="AN74" s="1"/>
  <c r="AK31"/>
  <c r="AN31" s="1"/>
  <c r="AK72"/>
  <c r="AK24"/>
  <c r="AN24" s="1"/>
  <c r="AK9"/>
  <c r="AK28"/>
  <c r="AN28" s="1"/>
  <c r="AK20"/>
  <c r="AN20" s="1"/>
  <c r="AK35"/>
  <c r="AN35" s="1"/>
  <c r="AK18"/>
  <c r="AK37"/>
  <c r="AN37" s="1"/>
  <c r="AK80"/>
  <c r="AK22"/>
  <c r="AN22" s="1"/>
  <c r="AK84"/>
  <c r="AN84" s="1"/>
  <c r="AK16"/>
  <c r="AK70"/>
  <c r="F59" i="74" s="1"/>
  <c r="AK78" i="73"/>
  <c r="AN78" s="1"/>
  <c r="AK14"/>
  <c r="J22" i="53"/>
  <c r="AM76" i="71"/>
  <c r="AK16"/>
  <c r="AM37"/>
  <c r="AK70"/>
  <c r="AM74"/>
  <c r="AM39"/>
  <c r="AM18"/>
  <c r="AM22"/>
  <c r="AM28"/>
  <c r="AM82"/>
  <c r="AK18"/>
  <c r="AN18" s="1"/>
  <c r="AM31"/>
  <c r="AM72"/>
  <c r="AM9"/>
  <c r="AK35"/>
  <c r="AK11"/>
  <c r="AK74"/>
  <c r="AN74" s="1"/>
  <c r="AK20"/>
  <c r="AK28"/>
  <c r="AK37"/>
  <c r="AK22"/>
  <c r="AK84"/>
  <c r="AM11"/>
  <c r="AM16"/>
  <c r="AK82"/>
  <c r="AN82" s="1"/>
  <c r="AM70"/>
  <c r="AM33"/>
  <c r="AK78"/>
  <c r="AM84"/>
  <c r="AK33"/>
  <c r="AN33" s="1"/>
  <c r="AM80"/>
  <c r="AM14"/>
  <c r="AK9"/>
  <c r="AN9" s="1"/>
  <c r="AK26"/>
  <c r="AK24"/>
  <c r="AN24" s="1"/>
  <c r="AK80"/>
  <c r="AK31"/>
  <c r="AM20"/>
  <c r="AK72"/>
  <c r="AK39"/>
  <c r="AM78"/>
  <c r="AK14"/>
  <c r="AM35"/>
  <c r="AM26"/>
  <c r="AK76"/>
  <c r="AJ67"/>
  <c r="AI68"/>
  <c r="AM16" i="70"/>
  <c r="AM88"/>
  <c r="AM14"/>
  <c r="AM30"/>
  <c r="AM24"/>
  <c r="AM26"/>
  <c r="AM33"/>
  <c r="AM20"/>
  <c r="AM78"/>
  <c r="AM9"/>
  <c r="AM28"/>
  <c r="AM76"/>
  <c r="AM11"/>
  <c r="AM84"/>
  <c r="AM74"/>
  <c r="AM39"/>
  <c r="AM86"/>
  <c r="AM82"/>
  <c r="AM37"/>
  <c r="AM41"/>
  <c r="AM22"/>
  <c r="AM35"/>
  <c r="AM72"/>
  <c r="AM18"/>
  <c r="AM80"/>
  <c r="AK80"/>
  <c r="AN80" s="1"/>
  <c r="AK74"/>
  <c r="AN74" s="1"/>
  <c r="AK86"/>
  <c r="AN86" s="1"/>
  <c r="AK76"/>
  <c r="AN76" s="1"/>
  <c r="AK39"/>
  <c r="AN39" s="1"/>
  <c r="AK72"/>
  <c r="AN72" s="1"/>
  <c r="AK33"/>
  <c r="AK28"/>
  <c r="AN28" s="1"/>
  <c r="AK35"/>
  <c r="AN35" s="1"/>
  <c r="AK20"/>
  <c r="AK24"/>
  <c r="AN24" s="1"/>
  <c r="AK22"/>
  <c r="AN22" s="1"/>
  <c r="AK9"/>
  <c r="AN9" s="1"/>
  <c r="AK14"/>
  <c r="AN14" s="1"/>
  <c r="AK16"/>
  <c r="AN16" s="1"/>
  <c r="AK18"/>
  <c r="AN18" s="1"/>
  <c r="AK88"/>
  <c r="AN88" s="1"/>
  <c r="AK37"/>
  <c r="AN37" s="1"/>
  <c r="AK11"/>
  <c r="AN11" s="1"/>
  <c r="AK82"/>
  <c r="AN82" s="1"/>
  <c r="AK84"/>
  <c r="AN84" s="1"/>
  <c r="AK78"/>
  <c r="AN78" s="1"/>
  <c r="AK26"/>
  <c r="AN26" s="1"/>
  <c r="AK41"/>
  <c r="AN41" s="1"/>
  <c r="AK30"/>
  <c r="AN30" s="1"/>
  <c r="AI70"/>
  <c r="AJ69"/>
  <c r="AI6" i="67"/>
  <c r="AJ5"/>
  <c r="AJ6" s="1"/>
  <c r="AI72"/>
  <c r="AJ71"/>
  <c r="AK80" i="65"/>
  <c r="AK41"/>
  <c r="AK32"/>
  <c r="F22" i="66" s="1"/>
  <c r="L22" s="1"/>
  <c r="AM76" i="65"/>
  <c r="AM28"/>
  <c r="AM90"/>
  <c r="AK20"/>
  <c r="AK84"/>
  <c r="F55" i="66" s="1"/>
  <c r="L55" s="1"/>
  <c r="AM78" i="65"/>
  <c r="AK37"/>
  <c r="AK9"/>
  <c r="AM24"/>
  <c r="AM30"/>
  <c r="AM16"/>
  <c r="AM74"/>
  <c r="AM20"/>
  <c r="AK78"/>
  <c r="F52" i="66" s="1"/>
  <c r="L52" s="1"/>
  <c r="AM39" i="65"/>
  <c r="AK26"/>
  <c r="AM88"/>
  <c r="AK22"/>
  <c r="F17" i="66" s="1"/>
  <c r="L17" s="1"/>
  <c r="AM41" i="65"/>
  <c r="AM9"/>
  <c r="AK14"/>
  <c r="F13" i="66" s="1"/>
  <c r="G13" s="1"/>
  <c r="AK86" i="65"/>
  <c r="F56" i="66" s="1"/>
  <c r="L56" s="1"/>
  <c r="AM36" i="58"/>
  <c r="AK36"/>
  <c r="AN80" i="65"/>
  <c r="F53" i="66"/>
  <c r="AN11" i="65"/>
  <c r="F11" i="66"/>
  <c r="AN24" i="65"/>
  <c r="F18" i="66"/>
  <c r="L51"/>
  <c r="G51"/>
  <c r="AN82" i="65"/>
  <c r="F54" i="66"/>
  <c r="AN37" i="65"/>
  <c r="F21" i="66"/>
  <c r="L15"/>
  <c r="G15"/>
  <c r="AN88" i="65"/>
  <c r="F57" i="66"/>
  <c r="L58"/>
  <c r="J58"/>
  <c r="G58"/>
  <c r="K58" s="1"/>
  <c r="AN39" i="65"/>
  <c r="F26" i="66"/>
  <c r="L14"/>
  <c r="G14"/>
  <c r="L50"/>
  <c r="G50"/>
  <c r="AN43" i="65"/>
  <c r="F28" i="66"/>
  <c r="AI76" i="62"/>
  <c r="AJ75"/>
  <c r="AN41" i="65"/>
  <c r="F27" i="66"/>
  <c r="AN20" i="65"/>
  <c r="F16" i="66"/>
  <c r="G19"/>
  <c r="L19"/>
  <c r="AN9" i="65"/>
  <c r="F10" i="66"/>
  <c r="AN26" i="65"/>
  <c r="F20" i="66"/>
  <c r="L23"/>
  <c r="G23"/>
  <c r="L25"/>
  <c r="G25"/>
  <c r="L24" i="53"/>
  <c r="J24"/>
  <c r="G24"/>
  <c r="K24" s="1"/>
  <c r="AN76" i="65"/>
  <c r="AN18"/>
  <c r="AN90"/>
  <c r="AN16"/>
  <c r="AN74"/>
  <c r="AN14"/>
  <c r="AN86"/>
  <c r="AI72"/>
  <c r="AJ71"/>
  <c r="AN32"/>
  <c r="AN84"/>
  <c r="AN28"/>
  <c r="AN78"/>
  <c r="AN22"/>
  <c r="AN30"/>
  <c r="AN35"/>
  <c r="AM28" i="62"/>
  <c r="AM32"/>
  <c r="AK22"/>
  <c r="F17" i="63" s="1"/>
  <c r="AK47" i="62"/>
  <c r="F30" i="63" s="1"/>
  <c r="AM20" i="62"/>
  <c r="AK18"/>
  <c r="F15" i="63" s="1"/>
  <c r="AK43" i="62"/>
  <c r="F28" i="63" s="1"/>
  <c r="AM9" i="62"/>
  <c r="AM24"/>
  <c r="AK14"/>
  <c r="F13" i="63" s="1"/>
  <c r="AK36" i="62"/>
  <c r="F24" i="63" s="1"/>
  <c r="AM45" i="62"/>
  <c r="AK11"/>
  <c r="F11" i="63" s="1"/>
  <c r="AK34" i="62"/>
  <c r="F25" i="63" s="1"/>
  <c r="AM43" i="62"/>
  <c r="AK39"/>
  <c r="F27" i="63" s="1"/>
  <c r="AK82" i="62"/>
  <c r="F54" i="63" s="1"/>
  <c r="AM14" i="62"/>
  <c r="AM36"/>
  <c r="AK30"/>
  <c r="F23" i="63" s="1"/>
  <c r="AK80" i="62"/>
  <c r="F53" i="63" s="1"/>
  <c r="AM34" i="62"/>
  <c r="AK26"/>
  <c r="F19" i="63" s="1"/>
  <c r="AM11" i="62"/>
  <c r="AK20"/>
  <c r="AK78"/>
  <c r="F52" i="63" s="1"/>
  <c r="AM41" i="62"/>
  <c r="AM84"/>
  <c r="AK16"/>
  <c r="F14" i="63" s="1"/>
  <c r="AK94" i="62"/>
  <c r="F60" i="63" s="1"/>
  <c r="AM82" i="62"/>
  <c r="AK9"/>
  <c r="AK90"/>
  <c r="F58" i="63" s="1"/>
  <c r="AM30" i="62"/>
  <c r="AM80"/>
  <c r="AK92"/>
  <c r="F59" i="63" s="1"/>
  <c r="AK88" i="62"/>
  <c r="F57" i="63" s="1"/>
  <c r="AM78" i="62"/>
  <c r="AK45"/>
  <c r="AK86"/>
  <c r="F56" i="63" s="1"/>
  <c r="AM90" i="62"/>
  <c r="AK28"/>
  <c r="AM18"/>
  <c r="AM92"/>
  <c r="AM88"/>
  <c r="AK24"/>
  <c r="AM86"/>
  <c r="AK32"/>
  <c r="AM47"/>
  <c r="AK84"/>
  <c r="AM16"/>
  <c r="AM39"/>
  <c r="AM22"/>
  <c r="AM26"/>
  <c r="AK41"/>
  <c r="AM94"/>
  <c r="AK90" i="58"/>
  <c r="F58" i="59" s="1"/>
  <c r="AM14" i="58"/>
  <c r="AM45"/>
  <c r="AK92"/>
  <c r="F59" i="59" s="1"/>
  <c r="AK84" i="58"/>
  <c r="F55" i="59" s="1"/>
  <c r="AM47" i="58"/>
  <c r="AM92"/>
  <c r="AM20"/>
  <c r="AM90"/>
  <c r="AK39"/>
  <c r="F27" i="59" s="1"/>
  <c r="AM24" i="58"/>
  <c r="AM94"/>
  <c r="AK9"/>
  <c r="F10" i="59" s="1"/>
  <c r="AM39" i="58"/>
  <c r="AK28"/>
  <c r="F21" i="59" s="1"/>
  <c r="AM84" i="58"/>
  <c r="AK94"/>
  <c r="F60" i="59" s="1"/>
  <c r="AK24" i="58"/>
  <c r="F18" i="59" s="1"/>
  <c r="AM82" i="58"/>
  <c r="AM30"/>
  <c r="AK22"/>
  <c r="F17" i="59" s="1"/>
  <c r="AK47" i="58"/>
  <c r="AK18"/>
  <c r="F15" i="59" s="1"/>
  <c r="AM34" i="58"/>
  <c r="AM9"/>
  <c r="AK32"/>
  <c r="F20" i="59" s="1"/>
  <c r="AM88" i="58"/>
  <c r="AM26"/>
  <c r="AK78"/>
  <c r="F52" i="59" s="1"/>
  <c r="AM28" i="58"/>
  <c r="AK11"/>
  <c r="F11" i="59" s="1"/>
  <c r="AK43" i="58"/>
  <c r="F28" i="59" s="1"/>
  <c r="AM32" i="58"/>
  <c r="AK14"/>
  <c r="AK86"/>
  <c r="F56" i="59" s="1"/>
  <c r="AM43" i="58"/>
  <c r="AK82"/>
  <c r="AK41"/>
  <c r="F22" i="59" s="1"/>
  <c r="AM86" i="58"/>
  <c r="AM16"/>
  <c r="AK34"/>
  <c r="AM11"/>
  <c r="AM22"/>
  <c r="AM78"/>
  <c r="AK16"/>
  <c r="F14" i="59" s="1"/>
  <c r="AK88" i="58"/>
  <c r="F57" i="59" s="1"/>
  <c r="AM80" i="58"/>
  <c r="AK20"/>
  <c r="AM18"/>
  <c r="AM41"/>
  <c r="AK80"/>
  <c r="AK30"/>
  <c r="AK45"/>
  <c r="AK26"/>
  <c r="J59" i="53"/>
  <c r="L59"/>
  <c r="G59"/>
  <c r="K59" s="1"/>
  <c r="L29"/>
  <c r="G29"/>
  <c r="L13"/>
  <c r="G13"/>
  <c r="L17"/>
  <c r="G17"/>
  <c r="L27"/>
  <c r="G27"/>
  <c r="L56"/>
  <c r="G56"/>
  <c r="L14"/>
  <c r="G14"/>
  <c r="L16"/>
  <c r="G16"/>
  <c r="L18"/>
  <c r="G18"/>
  <c r="G20"/>
  <c r="L20"/>
  <c r="L21"/>
  <c r="G21"/>
  <c r="L23"/>
  <c r="G23"/>
  <c r="K23" s="1"/>
  <c r="J23"/>
  <c r="L53"/>
  <c r="G53"/>
  <c r="L52"/>
  <c r="G52"/>
  <c r="G58"/>
  <c r="K58" s="1"/>
  <c r="J58"/>
  <c r="L58"/>
  <c r="L55"/>
  <c r="G55"/>
  <c r="M22"/>
  <c r="Q22" s="1"/>
  <c r="S22" s="1"/>
  <c r="AE70" i="50"/>
  <c r="AF69"/>
  <c r="AH5"/>
  <c r="AG6"/>
  <c r="AM16" i="77" l="1"/>
  <c r="AM78"/>
  <c r="AM22"/>
  <c r="AM31"/>
  <c r="AM82"/>
  <c r="AM70"/>
  <c r="AM24"/>
  <c r="AM39"/>
  <c r="AM37"/>
  <c r="AM35"/>
  <c r="AM74"/>
  <c r="AM14"/>
  <c r="AM20"/>
  <c r="AM84"/>
  <c r="AM72"/>
  <c r="AM26"/>
  <c r="AM28"/>
  <c r="AM33"/>
  <c r="AM11"/>
  <c r="AM9"/>
  <c r="AM18"/>
  <c r="AM76"/>
  <c r="AM80"/>
  <c r="AK37"/>
  <c r="AN37" s="1"/>
  <c r="AK28"/>
  <c r="AN28" s="1"/>
  <c r="AK33"/>
  <c r="AN33" s="1"/>
  <c r="AK80"/>
  <c r="AN80" s="1"/>
  <c r="AK84"/>
  <c r="AN84" s="1"/>
  <c r="AK39"/>
  <c r="AN39" s="1"/>
  <c r="AK20"/>
  <c r="AN20" s="1"/>
  <c r="AK18"/>
  <c r="AN18" s="1"/>
  <c r="AK9"/>
  <c r="AN9" s="1"/>
  <c r="AK26"/>
  <c r="AN26" s="1"/>
  <c r="AK11"/>
  <c r="AN11" s="1"/>
  <c r="AK72"/>
  <c r="AN72" s="1"/>
  <c r="AK76"/>
  <c r="AN76" s="1"/>
  <c r="AK14"/>
  <c r="AN14" s="1"/>
  <c r="AK16"/>
  <c r="AN16" s="1"/>
  <c r="AK24"/>
  <c r="AN24" s="1"/>
  <c r="AK78"/>
  <c r="AN78" s="1"/>
  <c r="AK82"/>
  <c r="AN82" s="1"/>
  <c r="AK70"/>
  <c r="AN70" s="1"/>
  <c r="AK74"/>
  <c r="AN74" s="1"/>
  <c r="AK22"/>
  <c r="AK31"/>
  <c r="AN31" s="1"/>
  <c r="AK35"/>
  <c r="AN35" s="1"/>
  <c r="AN84" i="75"/>
  <c r="AN18"/>
  <c r="J59" i="74"/>
  <c r="J67" s="1"/>
  <c r="L59"/>
  <c r="L67" s="1"/>
  <c r="G59"/>
  <c r="AN26" i="73"/>
  <c r="AN16"/>
  <c r="AN14"/>
  <c r="AN18"/>
  <c r="AN9"/>
  <c r="AN70"/>
  <c r="AN80"/>
  <c r="AN72"/>
  <c r="AN11"/>
  <c r="L13" i="66"/>
  <c r="G22"/>
  <c r="G55"/>
  <c r="M24" i="53"/>
  <c r="Q24" s="1"/>
  <c r="S24" s="1"/>
  <c r="G17" i="66"/>
  <c r="M58"/>
  <c r="Q58" s="1"/>
  <c r="S58" s="1"/>
  <c r="G52"/>
  <c r="AN39" i="71"/>
  <c r="AN72"/>
  <c r="AN31"/>
  <c r="AN22"/>
  <c r="AN28"/>
  <c r="AN16"/>
  <c r="AN76"/>
  <c r="AN14"/>
  <c r="AN37"/>
  <c r="AN70"/>
  <c r="AN80"/>
  <c r="AN84"/>
  <c r="AN20"/>
  <c r="AN26"/>
  <c r="AN78"/>
  <c r="AN11"/>
  <c r="AN35"/>
  <c r="AN33" i="70"/>
  <c r="AN20"/>
  <c r="AM82" i="67"/>
  <c r="AM35"/>
  <c r="AM76"/>
  <c r="AM32"/>
  <c r="AM28"/>
  <c r="AM84"/>
  <c r="AM39"/>
  <c r="AM18"/>
  <c r="AM24"/>
  <c r="AM14"/>
  <c r="AM78"/>
  <c r="AM26"/>
  <c r="AM37"/>
  <c r="AM88"/>
  <c r="AM90"/>
  <c r="AM43"/>
  <c r="AM86"/>
  <c r="AM74"/>
  <c r="AM20"/>
  <c r="AM16"/>
  <c r="AM41"/>
  <c r="AM11"/>
  <c r="AM30"/>
  <c r="AM80"/>
  <c r="AM9"/>
  <c r="AM22"/>
  <c r="AK82"/>
  <c r="AN82" s="1"/>
  <c r="AK80"/>
  <c r="AN80" s="1"/>
  <c r="AK30"/>
  <c r="AN30" s="1"/>
  <c r="AK20"/>
  <c r="AK78"/>
  <c r="AN78" s="1"/>
  <c r="AK90"/>
  <c r="AN90" s="1"/>
  <c r="AK22"/>
  <c r="AN22" s="1"/>
  <c r="AK18"/>
  <c r="AN18" s="1"/>
  <c r="AK41"/>
  <c r="AN41" s="1"/>
  <c r="AK16"/>
  <c r="AN16" s="1"/>
  <c r="AK28"/>
  <c r="AN28" s="1"/>
  <c r="AK88"/>
  <c r="AN88" s="1"/>
  <c r="AK35"/>
  <c r="AN35" s="1"/>
  <c r="AK11"/>
  <c r="AN11" s="1"/>
  <c r="AK43"/>
  <c r="AN43" s="1"/>
  <c r="AK26"/>
  <c r="AN26" s="1"/>
  <c r="AK39"/>
  <c r="AK84"/>
  <c r="AN84" s="1"/>
  <c r="AK9"/>
  <c r="AN9" s="1"/>
  <c r="AK74"/>
  <c r="AK37"/>
  <c r="AN37" s="1"/>
  <c r="AK14"/>
  <c r="AN14" s="1"/>
  <c r="AK32"/>
  <c r="AN32" s="1"/>
  <c r="AK86"/>
  <c r="AN86" s="1"/>
  <c r="AK76"/>
  <c r="AN76" s="1"/>
  <c r="AK24"/>
  <c r="AN24" s="1"/>
  <c r="G56" i="66"/>
  <c r="AN26" i="58"/>
  <c r="F19" i="59"/>
  <c r="AN30" i="58"/>
  <c r="F23" i="59"/>
  <c r="AN20" i="58"/>
  <c r="F16" i="59"/>
  <c r="L57"/>
  <c r="G57"/>
  <c r="L22"/>
  <c r="J22"/>
  <c r="G22"/>
  <c r="K22" s="1"/>
  <c r="AN14" i="58"/>
  <c r="F13" i="59"/>
  <c r="L28"/>
  <c r="G28"/>
  <c r="L20"/>
  <c r="G20"/>
  <c r="H25" i="63"/>
  <c r="I25" s="1"/>
  <c r="H25" i="59"/>
  <c r="I25" s="1"/>
  <c r="H23" i="66"/>
  <c r="AN47" i="58"/>
  <c r="F30" i="59"/>
  <c r="L18"/>
  <c r="G18"/>
  <c r="L27"/>
  <c r="G27"/>
  <c r="L59"/>
  <c r="J59"/>
  <c r="G59"/>
  <c r="K59" s="1"/>
  <c r="AN84" i="62"/>
  <c r="F55" i="63"/>
  <c r="AN32" i="62"/>
  <c r="F20" i="63"/>
  <c r="AN24" i="62"/>
  <c r="F18" i="63"/>
  <c r="AN28" i="62"/>
  <c r="F21" i="63"/>
  <c r="L56"/>
  <c r="G56"/>
  <c r="L59"/>
  <c r="J59"/>
  <c r="G59"/>
  <c r="K59" s="1"/>
  <c r="AN9" i="62"/>
  <c r="F10" i="63"/>
  <c r="L60"/>
  <c r="J60"/>
  <c r="G60"/>
  <c r="K60" s="1"/>
  <c r="L23"/>
  <c r="J23"/>
  <c r="G23"/>
  <c r="K23" s="1"/>
  <c r="L27"/>
  <c r="G27"/>
  <c r="L25"/>
  <c r="G25"/>
  <c r="K25" s="1"/>
  <c r="L13"/>
  <c r="G13"/>
  <c r="L15"/>
  <c r="G15"/>
  <c r="L30"/>
  <c r="G30"/>
  <c r="L20" i="66"/>
  <c r="G20"/>
  <c r="L28"/>
  <c r="G28"/>
  <c r="L26"/>
  <c r="G26"/>
  <c r="L21"/>
  <c r="G21"/>
  <c r="K21" s="1"/>
  <c r="J21"/>
  <c r="L54"/>
  <c r="G54"/>
  <c r="F24" i="59"/>
  <c r="AN36" i="58"/>
  <c r="AN45"/>
  <c r="F29" i="59"/>
  <c r="AN80" i="58"/>
  <c r="F53" i="59"/>
  <c r="L14"/>
  <c r="G14"/>
  <c r="AN34" i="58"/>
  <c r="F25" i="59"/>
  <c r="AN82" i="58"/>
  <c r="F54" i="59"/>
  <c r="L56"/>
  <c r="G56"/>
  <c r="L11"/>
  <c r="G11"/>
  <c r="L15"/>
  <c r="G15"/>
  <c r="L17"/>
  <c r="G17"/>
  <c r="L60"/>
  <c r="J60"/>
  <c r="G60"/>
  <c r="K60" s="1"/>
  <c r="L21"/>
  <c r="G21"/>
  <c r="L10"/>
  <c r="G10"/>
  <c r="L55"/>
  <c r="G55"/>
  <c r="L58"/>
  <c r="G58"/>
  <c r="AN41" i="62"/>
  <c r="F22" i="63"/>
  <c r="AN45" i="62"/>
  <c r="F29" i="63"/>
  <c r="L57"/>
  <c r="G57"/>
  <c r="L58"/>
  <c r="G58"/>
  <c r="L14"/>
  <c r="G14"/>
  <c r="AN20" i="62"/>
  <c r="F16" i="63"/>
  <c r="L19"/>
  <c r="G19"/>
  <c r="L53"/>
  <c r="G53"/>
  <c r="L54"/>
  <c r="G54"/>
  <c r="L11"/>
  <c r="G11"/>
  <c r="L24"/>
  <c r="G24"/>
  <c r="L28"/>
  <c r="G28"/>
  <c r="L17"/>
  <c r="G17"/>
  <c r="L10" i="66"/>
  <c r="G10"/>
  <c r="L16"/>
  <c r="G16"/>
  <c r="L27"/>
  <c r="G27"/>
  <c r="L57"/>
  <c r="J57"/>
  <c r="G57"/>
  <c r="K57" s="1"/>
  <c r="L18"/>
  <c r="G18"/>
  <c r="L11"/>
  <c r="G11"/>
  <c r="L53"/>
  <c r="G53"/>
  <c r="H22"/>
  <c r="H24" i="63"/>
  <c r="I24" s="1"/>
  <c r="H24" i="59"/>
  <c r="I24" s="1"/>
  <c r="L52" i="63"/>
  <c r="G52"/>
  <c r="AN88" i="62"/>
  <c r="AN90"/>
  <c r="AN16"/>
  <c r="AN26"/>
  <c r="AN80"/>
  <c r="AN82"/>
  <c r="AN11"/>
  <c r="AN36"/>
  <c r="AN43"/>
  <c r="AN22"/>
  <c r="AN86"/>
  <c r="AN92"/>
  <c r="AN94"/>
  <c r="AN78"/>
  <c r="AN30"/>
  <c r="AN39"/>
  <c r="AN34"/>
  <c r="AN14"/>
  <c r="AN18"/>
  <c r="AN47"/>
  <c r="L52" i="59"/>
  <c r="G52"/>
  <c r="AN94" i="58"/>
  <c r="AN16"/>
  <c r="AN11"/>
  <c r="AN78"/>
  <c r="AN28"/>
  <c r="AN84"/>
  <c r="AN86"/>
  <c r="AN18"/>
  <c r="AN22"/>
  <c r="AN9"/>
  <c r="AN90"/>
  <c r="AN88"/>
  <c r="AN41"/>
  <c r="AN43"/>
  <c r="AN32"/>
  <c r="AN24"/>
  <c r="AN39"/>
  <c r="AN92"/>
  <c r="L30" i="53"/>
  <c r="M59"/>
  <c r="Q59" s="1"/>
  <c r="S59" s="1"/>
  <c r="M58"/>
  <c r="Q58" s="1"/>
  <c r="S58" s="1"/>
  <c r="L60"/>
  <c r="M23"/>
  <c r="Q23" s="1"/>
  <c r="S23" s="1"/>
  <c r="G60"/>
  <c r="G30"/>
  <c r="AH6" i="50"/>
  <c r="AI5"/>
  <c r="AI6" s="1"/>
  <c r="AG69"/>
  <c r="AF70"/>
  <c r="AN22" i="77" l="1"/>
  <c r="K59" i="74"/>
  <c r="G67"/>
  <c r="M60" i="59"/>
  <c r="Q60" s="1"/>
  <c r="S60" s="1"/>
  <c r="M23" i="63"/>
  <c r="Q23" s="1"/>
  <c r="S23" s="1"/>
  <c r="M59"/>
  <c r="Q59" s="1"/>
  <c r="S59" s="1"/>
  <c r="M60"/>
  <c r="Q60" s="1"/>
  <c r="S60" s="1"/>
  <c r="M22" i="59"/>
  <c r="Q22" s="1"/>
  <c r="S22" s="1"/>
  <c r="M57" i="66"/>
  <c r="Q57" s="1"/>
  <c r="S57" s="1"/>
  <c r="M59" i="59"/>
  <c r="Q59" s="1"/>
  <c r="S59" s="1"/>
  <c r="J25" i="63"/>
  <c r="AN39" i="67"/>
  <c r="F26" i="68"/>
  <c r="AN74" i="67"/>
  <c r="F50" i="68"/>
  <c r="AN20" i="67"/>
  <c r="L59" i="66"/>
  <c r="I22"/>
  <c r="K22" s="1"/>
  <c r="M22" s="1"/>
  <c r="Q22" s="1"/>
  <c r="S22" s="1"/>
  <c r="J22"/>
  <c r="L16" i="63"/>
  <c r="G16"/>
  <c r="L54" i="59"/>
  <c r="G54"/>
  <c r="L25"/>
  <c r="J25"/>
  <c r="G25"/>
  <c r="K25" s="1"/>
  <c r="L30"/>
  <c r="G30"/>
  <c r="I23" i="66"/>
  <c r="K23" s="1"/>
  <c r="M23" s="1"/>
  <c r="Q23" s="1"/>
  <c r="S23" s="1"/>
  <c r="J23"/>
  <c r="L29"/>
  <c r="J24" i="63"/>
  <c r="M21" i="66"/>
  <c r="Q21" s="1"/>
  <c r="S21" s="1"/>
  <c r="M25" i="63"/>
  <c r="Q25" s="1"/>
  <c r="S25" s="1"/>
  <c r="G29" i="66"/>
  <c r="L29" i="63"/>
  <c r="G29"/>
  <c r="L22"/>
  <c r="J22"/>
  <c r="G22"/>
  <c r="K22" s="1"/>
  <c r="L53" i="59"/>
  <c r="G53"/>
  <c r="L29"/>
  <c r="G29"/>
  <c r="J24"/>
  <c r="L24"/>
  <c r="G24"/>
  <c r="K24" s="1"/>
  <c r="L10" i="63"/>
  <c r="G10"/>
  <c r="L21"/>
  <c r="G21"/>
  <c r="L18"/>
  <c r="G18"/>
  <c r="G20"/>
  <c r="L20"/>
  <c r="L55"/>
  <c r="L61" s="1"/>
  <c r="G55"/>
  <c r="L13" i="59"/>
  <c r="G13"/>
  <c r="L16"/>
  <c r="G16"/>
  <c r="L23"/>
  <c r="G23"/>
  <c r="K23" s="1"/>
  <c r="J23"/>
  <c r="L19"/>
  <c r="G19"/>
  <c r="K24" i="63"/>
  <c r="M24" s="1"/>
  <c r="Q24" s="1"/>
  <c r="S24" s="1"/>
  <c r="G59" i="66"/>
  <c r="G61" i="63"/>
  <c r="AK32" i="50"/>
  <c r="AM32"/>
  <c r="H27" i="51" s="1"/>
  <c r="I27" s="1"/>
  <c r="AG70" i="50"/>
  <c r="AH69"/>
  <c r="AK86"/>
  <c r="F55" i="51" s="1"/>
  <c r="AM41" i="50"/>
  <c r="H26" i="51" s="1"/>
  <c r="AK28" i="50"/>
  <c r="F20" i="51" s="1"/>
  <c r="AM72" i="50"/>
  <c r="H49" i="51" s="1"/>
  <c r="AK35" i="50"/>
  <c r="F23" i="51" s="1"/>
  <c r="AM30" i="50"/>
  <c r="H21" i="51" s="1"/>
  <c r="AM78" i="50"/>
  <c r="H52" i="51" s="1"/>
  <c r="AK16" i="50"/>
  <c r="F14" i="51" s="1"/>
  <c r="AM82" i="50"/>
  <c r="H54" i="51" s="1"/>
  <c r="AK20" i="50"/>
  <c r="F16" i="51" s="1"/>
  <c r="AM11" i="50"/>
  <c r="H11" i="51" s="1"/>
  <c r="AK18" i="50"/>
  <c r="F15" i="51" s="1"/>
  <c r="AM24" i="50"/>
  <c r="H18" i="51" s="1"/>
  <c r="AK72" i="50"/>
  <c r="AM28"/>
  <c r="H20" i="51" s="1"/>
  <c r="AK76" i="50"/>
  <c r="F51" i="51" s="1"/>
  <c r="AK14" i="50"/>
  <c r="F13" i="51" s="1"/>
  <c r="AM9" i="50"/>
  <c r="H10" i="51" s="1"/>
  <c r="AK82" i="50"/>
  <c r="AM16"/>
  <c r="H14" i="51" s="1"/>
  <c r="AK37" i="50"/>
  <c r="F24" i="51" s="1"/>
  <c r="AK84" i="50"/>
  <c r="F56" i="51" s="1"/>
  <c r="AK24" i="50"/>
  <c r="AM86"/>
  <c r="H55" i="51" s="1"/>
  <c r="AM39" i="50"/>
  <c r="H25" i="51" s="1"/>
  <c r="AK22" i="50"/>
  <c r="F17" i="51" s="1"/>
  <c r="AM84" i="50"/>
  <c r="H56" i="51" s="1"/>
  <c r="AM37" i="50"/>
  <c r="H24" i="51" s="1"/>
  <c r="AK78" i="50"/>
  <c r="AK30"/>
  <c r="AM80"/>
  <c r="H53" i="51" s="1"/>
  <c r="AK74" i="50"/>
  <c r="F50" i="51" s="1"/>
  <c r="AK26" i="50"/>
  <c r="F19" i="51" s="1"/>
  <c r="AM76" i="50"/>
  <c r="H51" i="51" s="1"/>
  <c r="AK11" i="50"/>
  <c r="AK41"/>
  <c r="AM22"/>
  <c r="H17" i="51" s="1"/>
  <c r="AM14" i="50"/>
  <c r="H13" i="51" s="1"/>
  <c r="AK39" i="50"/>
  <c r="AM20"/>
  <c r="H16" i="51" s="1"/>
  <c r="AM18" i="50"/>
  <c r="H15" i="51" s="1"/>
  <c r="AK9" i="50"/>
  <c r="AM74"/>
  <c r="H50" i="51" s="1"/>
  <c r="AM26" i="50"/>
  <c r="H19" i="51" s="1"/>
  <c r="AK80" i="50"/>
  <c r="AM35"/>
  <c r="H23" i="51" s="1"/>
  <c r="M59" i="74" l="1"/>
  <c r="K67"/>
  <c r="M25" i="59"/>
  <c r="Q25" s="1"/>
  <c r="S25" s="1"/>
  <c r="M22" i="63"/>
  <c r="Q22" s="1"/>
  <c r="S22" s="1"/>
  <c r="G61" i="59"/>
  <c r="L26" i="68"/>
  <c r="L29" s="1"/>
  <c r="G26"/>
  <c r="J26"/>
  <c r="L50"/>
  <c r="L59" s="1"/>
  <c r="J50"/>
  <c r="J59" s="1"/>
  <c r="G50"/>
  <c r="L61" i="59"/>
  <c r="M24"/>
  <c r="Q24" s="1"/>
  <c r="S24" s="1"/>
  <c r="L31"/>
  <c r="G31" i="63"/>
  <c r="M23" i="59"/>
  <c r="Q23" s="1"/>
  <c r="S23" s="1"/>
  <c r="L31" i="63"/>
  <c r="G31" i="59"/>
  <c r="AN9" i="50"/>
  <c r="F10" i="51"/>
  <c r="AN41" i="50"/>
  <c r="F26" i="51"/>
  <c r="AN30" i="50"/>
  <c r="F21" i="51"/>
  <c r="L17"/>
  <c r="G17"/>
  <c r="G56"/>
  <c r="L56"/>
  <c r="L13"/>
  <c r="G13"/>
  <c r="L15"/>
  <c r="G15"/>
  <c r="L16"/>
  <c r="G16"/>
  <c r="L23"/>
  <c r="G23"/>
  <c r="L55"/>
  <c r="G55"/>
  <c r="AN32" i="50"/>
  <c r="F27" i="51"/>
  <c r="AN80" i="50"/>
  <c r="F53" i="51"/>
  <c r="AN39" i="50"/>
  <c r="F25" i="51"/>
  <c r="AN11" i="50"/>
  <c r="F11" i="51"/>
  <c r="L19"/>
  <c r="G19"/>
  <c r="AN78" i="50"/>
  <c r="F52" i="51"/>
  <c r="AN24" i="50"/>
  <c r="F18" i="51"/>
  <c r="L24"/>
  <c r="G24"/>
  <c r="AN82" i="50"/>
  <c r="F54" i="51"/>
  <c r="L51"/>
  <c r="G51"/>
  <c r="L14"/>
  <c r="G14"/>
  <c r="L20"/>
  <c r="G20"/>
  <c r="L50"/>
  <c r="G50"/>
  <c r="AN72" i="50"/>
  <c r="F49" i="51"/>
  <c r="AN74" i="50"/>
  <c r="AN22"/>
  <c r="AN84"/>
  <c r="AN14"/>
  <c r="AN18"/>
  <c r="AN20"/>
  <c r="AN35"/>
  <c r="AN86"/>
  <c r="AI69"/>
  <c r="AI70" s="1"/>
  <c r="AH70"/>
  <c r="AN26"/>
  <c r="AN37"/>
  <c r="AN76"/>
  <c r="AN16"/>
  <c r="AN28"/>
  <c r="Q59" i="74" l="1"/>
  <c r="M67"/>
  <c r="G29" i="68"/>
  <c r="K26"/>
  <c r="G59"/>
  <c r="K50"/>
  <c r="L18" i="51"/>
  <c r="G18"/>
  <c r="L54"/>
  <c r="G54"/>
  <c r="L52"/>
  <c r="G52"/>
  <c r="L11"/>
  <c r="G11"/>
  <c r="L25"/>
  <c r="G25"/>
  <c r="L53"/>
  <c r="G53"/>
  <c r="G27"/>
  <c r="K27" s="1"/>
  <c r="L27"/>
  <c r="J27"/>
  <c r="L21"/>
  <c r="G21"/>
  <c r="L26"/>
  <c r="G26"/>
  <c r="L10"/>
  <c r="G10"/>
  <c r="L49"/>
  <c r="G49"/>
  <c r="Q67" i="74" l="1"/>
  <c r="S59"/>
  <c r="S67" s="1"/>
  <c r="M26" i="68"/>
  <c r="K29"/>
  <c r="M50"/>
  <c r="K59"/>
  <c r="L57" i="51"/>
  <c r="L28"/>
  <c r="G28"/>
  <c r="M27"/>
  <c r="Q27" s="1"/>
  <c r="S27" s="1"/>
  <c r="G57"/>
  <c r="Q26" i="68" l="1"/>
  <c r="M29"/>
  <c r="Q50"/>
  <c r="M59"/>
  <c r="AL93" i="17"/>
  <c r="D93"/>
  <c r="C93"/>
  <c r="AL89"/>
  <c r="D89"/>
  <c r="C89"/>
  <c r="AL87"/>
  <c r="D87"/>
  <c r="C87"/>
  <c r="AL85"/>
  <c r="D85"/>
  <c r="C85"/>
  <c r="AL83"/>
  <c r="D83"/>
  <c r="C83"/>
  <c r="AL81"/>
  <c r="D81"/>
  <c r="C81"/>
  <c r="A81"/>
  <c r="A83" s="1"/>
  <c r="A85" s="1"/>
  <c r="A87" s="1"/>
  <c r="A89" s="1"/>
  <c r="AL79"/>
  <c r="D79"/>
  <c r="C79"/>
  <c r="E75"/>
  <c r="F76" s="1"/>
  <c r="AL43"/>
  <c r="D43"/>
  <c r="C43"/>
  <c r="AL41"/>
  <c r="D41"/>
  <c r="C41"/>
  <c r="AL39"/>
  <c r="D39"/>
  <c r="C39"/>
  <c r="AL37"/>
  <c r="D37"/>
  <c r="C37"/>
  <c r="AL35"/>
  <c r="D35"/>
  <c r="C35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L11"/>
  <c r="D11"/>
  <c r="C11"/>
  <c r="AL9"/>
  <c r="D9"/>
  <c r="C9"/>
  <c r="F5"/>
  <c r="G5" s="1"/>
  <c r="A3"/>
  <c r="A74" s="1"/>
  <c r="A2"/>
  <c r="A73" s="1"/>
  <c r="S1"/>
  <c r="S72" s="1"/>
  <c r="S26" i="68" l="1"/>
  <c r="S29" s="1"/>
  <c r="Q29"/>
  <c r="S50"/>
  <c r="S59" s="1"/>
  <c r="Q59"/>
  <c r="A37" i="17"/>
  <c r="H5"/>
  <c r="G6"/>
  <c r="G76"/>
  <c r="F77"/>
  <c r="F6"/>
  <c r="G77" l="1"/>
  <c r="H76"/>
  <c r="H6"/>
  <c r="I5"/>
  <c r="I6" l="1"/>
  <c r="J5"/>
  <c r="I76"/>
  <c r="H77"/>
  <c r="I77" l="1"/>
  <c r="J76"/>
  <c r="K5"/>
  <c r="J6"/>
  <c r="K76" l="1"/>
  <c r="J77"/>
  <c r="L5"/>
  <c r="K6"/>
  <c r="L6" l="1"/>
  <c r="M5"/>
  <c r="K77"/>
  <c r="L76"/>
  <c r="M76" l="1"/>
  <c r="L77"/>
  <c r="M6"/>
  <c r="N5"/>
  <c r="O5" l="1"/>
  <c r="N6"/>
  <c r="M77"/>
  <c r="N76"/>
  <c r="O76" l="1"/>
  <c r="N77"/>
  <c r="O6"/>
  <c r="P5"/>
  <c r="O77" l="1"/>
  <c r="P76"/>
  <c r="Q5"/>
  <c r="P6"/>
  <c r="R5" l="1"/>
  <c r="Q6"/>
  <c r="Q76"/>
  <c r="P77"/>
  <c r="Q77" l="1"/>
  <c r="R76"/>
  <c r="R6"/>
  <c r="S5"/>
  <c r="S6" l="1"/>
  <c r="T5"/>
  <c r="S76"/>
  <c r="R77"/>
  <c r="S77" l="1"/>
  <c r="T76"/>
  <c r="U5"/>
  <c r="T6"/>
  <c r="V5" l="1"/>
  <c r="U6"/>
  <c r="U76"/>
  <c r="T77"/>
  <c r="U77" l="1"/>
  <c r="V76"/>
  <c r="V6"/>
  <c r="W5"/>
  <c r="W6" l="1"/>
  <c r="X5"/>
  <c r="W76"/>
  <c r="V77"/>
  <c r="W77" l="1"/>
  <c r="X76"/>
  <c r="Y5"/>
  <c r="X6"/>
  <c r="Z5" l="1"/>
  <c r="Y6"/>
  <c r="Y76"/>
  <c r="X77"/>
  <c r="Y77" l="1"/>
  <c r="Z76"/>
  <c r="Z6"/>
  <c r="AA5"/>
  <c r="AA6" l="1"/>
  <c r="AB5"/>
  <c r="AA76"/>
  <c r="Z77"/>
  <c r="AA77" l="1"/>
  <c r="AB76"/>
  <c r="AB6"/>
  <c r="AC5"/>
  <c r="AD5" l="1"/>
  <c r="AC6"/>
  <c r="AC76"/>
  <c r="AB77"/>
  <c r="AC77" l="1"/>
  <c r="AD76"/>
  <c r="AD6"/>
  <c r="AE5"/>
  <c r="AE6" l="1"/>
  <c r="AF5"/>
  <c r="AE76"/>
  <c r="AD77"/>
  <c r="AE77" l="1"/>
  <c r="AF76"/>
  <c r="AF6"/>
  <c r="AG5"/>
  <c r="AH5" l="1"/>
  <c r="AG6"/>
  <c r="AG76"/>
  <c r="AF77"/>
  <c r="AG77" l="1"/>
  <c r="AH76"/>
  <c r="AH6"/>
  <c r="AI5"/>
  <c r="AI6" s="1"/>
  <c r="AK91" l="1"/>
  <c r="AM91"/>
  <c r="AK32"/>
  <c r="AM32"/>
  <c r="AM16"/>
  <c r="AK14"/>
  <c r="AK43"/>
  <c r="AK11"/>
  <c r="AK24"/>
  <c r="AM39"/>
  <c r="AK26"/>
  <c r="AM81"/>
  <c r="AK87"/>
  <c r="F54" i="18" s="1"/>
  <c r="AM22" i="17"/>
  <c r="AM89"/>
  <c r="AM79"/>
  <c r="AK28"/>
  <c r="AM20"/>
  <c r="AM85"/>
  <c r="AK22"/>
  <c r="AK16"/>
  <c r="AN16" s="1"/>
  <c r="AK18"/>
  <c r="AM28"/>
  <c r="AK41"/>
  <c r="AK83"/>
  <c r="F52" i="18" s="1"/>
  <c r="AK20" i="17"/>
  <c r="AN20" s="1"/>
  <c r="AK93"/>
  <c r="F56" i="18" s="1"/>
  <c r="AK37" i="17"/>
  <c r="AM18"/>
  <c r="AK39"/>
  <c r="AN39" s="1"/>
  <c r="AM37"/>
  <c r="AK30"/>
  <c r="AK79"/>
  <c r="F50" i="18" s="1"/>
  <c r="AM30" i="17"/>
  <c r="AK89"/>
  <c r="F55" i="18" s="1"/>
  <c r="AM83" i="17"/>
  <c r="AK9"/>
  <c r="AM35"/>
  <c r="AM43"/>
  <c r="AK81"/>
  <c r="AK85"/>
  <c r="AM26"/>
  <c r="AM24"/>
  <c r="AK35"/>
  <c r="AM14"/>
  <c r="AM87"/>
  <c r="AM11"/>
  <c r="AM93"/>
  <c r="AM9"/>
  <c r="AM41"/>
  <c r="AI76"/>
  <c r="AI77" s="1"/>
  <c r="AH77"/>
  <c r="H10" i="63" l="1"/>
  <c r="H10" i="53"/>
  <c r="H10" i="66"/>
  <c r="H10" i="59"/>
  <c r="H13" i="63"/>
  <c r="H13" i="53"/>
  <c r="H13" i="66"/>
  <c r="H13" i="59"/>
  <c r="H15" i="63"/>
  <c r="H15" i="59"/>
  <c r="H15" i="66"/>
  <c r="H15" i="53"/>
  <c r="H21" i="63"/>
  <c r="H21" i="53"/>
  <c r="H20" i="66"/>
  <c r="H21" i="59"/>
  <c r="H53" i="66"/>
  <c r="H55" i="59"/>
  <c r="H54" i="53"/>
  <c r="H55" i="63"/>
  <c r="H56" i="53"/>
  <c r="H57" i="59"/>
  <c r="H57" i="63"/>
  <c r="H55" i="66"/>
  <c r="H14" i="63"/>
  <c r="H14" i="53"/>
  <c r="H14" i="66"/>
  <c r="H14" i="59"/>
  <c r="H11" i="63"/>
  <c r="H11" i="59"/>
  <c r="H11" i="66"/>
  <c r="H11" i="53"/>
  <c r="H18" i="63"/>
  <c r="H18" i="53"/>
  <c r="H18" i="59"/>
  <c r="H30"/>
  <c r="H28" i="66"/>
  <c r="H30" i="63"/>
  <c r="H29" i="53"/>
  <c r="H27" i="66"/>
  <c r="H28" i="53"/>
  <c r="H29" i="63"/>
  <c r="H29" i="59"/>
  <c r="H56" i="66"/>
  <c r="H57" i="53"/>
  <c r="H58" i="59"/>
  <c r="H58" i="63"/>
  <c r="H54" i="66"/>
  <c r="H55" i="53"/>
  <c r="H56" i="59"/>
  <c r="H56" i="63"/>
  <c r="H19"/>
  <c r="H19" i="59"/>
  <c r="H18" i="66"/>
  <c r="H19" i="53"/>
  <c r="H25" i="66"/>
  <c r="H26" i="53"/>
  <c r="H27" i="59"/>
  <c r="H27" i="63"/>
  <c r="H54"/>
  <c r="H53" i="53"/>
  <c r="H52" i="66"/>
  <c r="H54" i="59"/>
  <c r="H16" i="63"/>
  <c r="H16" i="59"/>
  <c r="H16" i="66"/>
  <c r="H16" i="53"/>
  <c r="H51"/>
  <c r="H52" i="63"/>
  <c r="H52" i="59"/>
  <c r="H50" i="66"/>
  <c r="H17" i="63"/>
  <c r="H17" i="53"/>
  <c r="H17" i="66"/>
  <c r="H17" i="59"/>
  <c r="H53"/>
  <c r="H53" i="63"/>
  <c r="H52" i="53"/>
  <c r="H51" i="66"/>
  <c r="H26"/>
  <c r="H28" i="59"/>
  <c r="H27" i="53"/>
  <c r="H28" i="63"/>
  <c r="H20" i="53"/>
  <c r="H20" i="63"/>
  <c r="H20" i="59"/>
  <c r="H19" i="66"/>
  <c r="AN35" i="17"/>
  <c r="AN22"/>
  <c r="H21" i="18"/>
  <c r="I21" s="1"/>
  <c r="I10" i="51"/>
  <c r="J10"/>
  <c r="I13"/>
  <c r="K13" s="1"/>
  <c r="M13" s="1"/>
  <c r="Q13" s="1"/>
  <c r="S13" s="1"/>
  <c r="J13"/>
  <c r="I26"/>
  <c r="K26" s="1"/>
  <c r="M26" s="1"/>
  <c r="Q26" s="1"/>
  <c r="S26" s="1"/>
  <c r="J26"/>
  <c r="J15"/>
  <c r="I15"/>
  <c r="K15" s="1"/>
  <c r="M15" s="1"/>
  <c r="Q15" s="1"/>
  <c r="S15" s="1"/>
  <c r="I20"/>
  <c r="K20" s="1"/>
  <c r="M20" s="1"/>
  <c r="Q20" s="1"/>
  <c r="S20" s="1"/>
  <c r="J20"/>
  <c r="J16"/>
  <c r="I16"/>
  <c r="K16" s="1"/>
  <c r="M16" s="1"/>
  <c r="Q16" s="1"/>
  <c r="S16" s="1"/>
  <c r="H50" i="18"/>
  <c r="J17" i="51"/>
  <c r="I17"/>
  <c r="K17" s="1"/>
  <c r="M17" s="1"/>
  <c r="Q17" s="1"/>
  <c r="S17" s="1"/>
  <c r="H51" i="18"/>
  <c r="J24" i="51"/>
  <c r="I24"/>
  <c r="K24" s="1"/>
  <c r="M24" s="1"/>
  <c r="Q24" s="1"/>
  <c r="S24" s="1"/>
  <c r="J14"/>
  <c r="I14"/>
  <c r="K14" s="1"/>
  <c r="M14" s="1"/>
  <c r="Q14" s="1"/>
  <c r="S14" s="1"/>
  <c r="AN32" i="17"/>
  <c r="F21" i="18"/>
  <c r="AN91" i="17"/>
  <c r="F57" i="18"/>
  <c r="J11" i="51"/>
  <c r="I11"/>
  <c r="K11" s="1"/>
  <c r="M11" s="1"/>
  <c r="Q11" s="1"/>
  <c r="S11" s="1"/>
  <c r="J18"/>
  <c r="I18"/>
  <c r="K18" s="1"/>
  <c r="M18" s="1"/>
  <c r="Q18" s="1"/>
  <c r="S18" s="1"/>
  <c r="AN85" i="17"/>
  <c r="F53" i="18"/>
  <c r="I25" i="51"/>
  <c r="K25" s="1"/>
  <c r="M25" s="1"/>
  <c r="Q25" s="1"/>
  <c r="S25" s="1"/>
  <c r="J25"/>
  <c r="H56" i="18"/>
  <c r="H54"/>
  <c r="J19" i="51"/>
  <c r="I19"/>
  <c r="K19" s="1"/>
  <c r="M19" s="1"/>
  <c r="Q19" s="1"/>
  <c r="S19" s="1"/>
  <c r="AN81" i="17"/>
  <c r="F51" i="18"/>
  <c r="I23" i="51"/>
  <c r="K23" s="1"/>
  <c r="M23" s="1"/>
  <c r="Q23" s="1"/>
  <c r="S23" s="1"/>
  <c r="J23"/>
  <c r="H52" i="18"/>
  <c r="I21" i="51"/>
  <c r="K21" s="1"/>
  <c r="M21" s="1"/>
  <c r="Q21" s="1"/>
  <c r="S21" s="1"/>
  <c r="J21"/>
  <c r="H53" i="18"/>
  <c r="H55"/>
  <c r="H57"/>
  <c r="I57" s="1"/>
  <c r="AN89" i="17"/>
  <c r="AN79"/>
  <c r="AN30"/>
  <c r="AN37"/>
  <c r="AN28"/>
  <c r="AN87"/>
  <c r="AN26"/>
  <c r="AN11"/>
  <c r="AN9"/>
  <c r="AN93"/>
  <c r="AN83"/>
  <c r="AN41"/>
  <c r="AN18"/>
  <c r="AN24"/>
  <c r="AN43"/>
  <c r="AN14"/>
  <c r="I20" i="59" l="1"/>
  <c r="K20" s="1"/>
  <c r="M20" s="1"/>
  <c r="Q20" s="1"/>
  <c r="S20" s="1"/>
  <c r="J20"/>
  <c r="I20" i="53"/>
  <c r="K20" s="1"/>
  <c r="M20" s="1"/>
  <c r="Q20" s="1"/>
  <c r="S20" s="1"/>
  <c r="J20"/>
  <c r="I27"/>
  <c r="K27" s="1"/>
  <c r="M27" s="1"/>
  <c r="Q27" s="1"/>
  <c r="S27" s="1"/>
  <c r="J27"/>
  <c r="I26" i="66"/>
  <c r="K26" s="1"/>
  <c r="M26" s="1"/>
  <c r="Q26" s="1"/>
  <c r="S26" s="1"/>
  <c r="J26"/>
  <c r="I52" i="53"/>
  <c r="K52" s="1"/>
  <c r="M52" s="1"/>
  <c r="Q52" s="1"/>
  <c r="S52" s="1"/>
  <c r="J52"/>
  <c r="I53" i="59"/>
  <c r="K53" s="1"/>
  <c r="M53" s="1"/>
  <c r="Q53" s="1"/>
  <c r="S53" s="1"/>
  <c r="J53"/>
  <c r="I17" i="66"/>
  <c r="K17" s="1"/>
  <c r="M17" s="1"/>
  <c r="Q17" s="1"/>
  <c r="S17" s="1"/>
  <c r="J17"/>
  <c r="I17" i="63"/>
  <c r="K17" s="1"/>
  <c r="M17" s="1"/>
  <c r="Q17" s="1"/>
  <c r="S17" s="1"/>
  <c r="J17"/>
  <c r="H61" i="59"/>
  <c r="I52"/>
  <c r="J52"/>
  <c r="I51" i="53"/>
  <c r="H60"/>
  <c r="J51"/>
  <c r="I16" i="66"/>
  <c r="K16" s="1"/>
  <c r="M16" s="1"/>
  <c r="Q16" s="1"/>
  <c r="S16" s="1"/>
  <c r="J16"/>
  <c r="I16" i="63"/>
  <c r="K16" s="1"/>
  <c r="M16" s="1"/>
  <c r="Q16" s="1"/>
  <c r="S16" s="1"/>
  <c r="J16"/>
  <c r="I52" i="66"/>
  <c r="K52" s="1"/>
  <c r="M52" s="1"/>
  <c r="Q52" s="1"/>
  <c r="S52" s="1"/>
  <c r="J52"/>
  <c r="I54" i="63"/>
  <c r="K54" s="1"/>
  <c r="M54" s="1"/>
  <c r="Q54" s="1"/>
  <c r="S54" s="1"/>
  <c r="J54"/>
  <c r="I27" i="59"/>
  <c r="K27" s="1"/>
  <c r="M27" s="1"/>
  <c r="Q27" s="1"/>
  <c r="S27" s="1"/>
  <c r="J27"/>
  <c r="I25" i="66"/>
  <c r="K25" s="1"/>
  <c r="M25" s="1"/>
  <c r="Q25" s="1"/>
  <c r="S25" s="1"/>
  <c r="J25"/>
  <c r="I18"/>
  <c r="K18" s="1"/>
  <c r="M18" s="1"/>
  <c r="Q18" s="1"/>
  <c r="S18" s="1"/>
  <c r="J18"/>
  <c r="I19" i="63"/>
  <c r="K19" s="1"/>
  <c r="M19" s="1"/>
  <c r="Q19" s="1"/>
  <c r="S19" s="1"/>
  <c r="J19"/>
  <c r="I56" i="59"/>
  <c r="K56" s="1"/>
  <c r="M56" s="1"/>
  <c r="Q56" s="1"/>
  <c r="S56" s="1"/>
  <c r="J56"/>
  <c r="I54" i="66"/>
  <c r="K54" s="1"/>
  <c r="M54" s="1"/>
  <c r="Q54" s="1"/>
  <c r="S54" s="1"/>
  <c r="J54"/>
  <c r="I58" i="59"/>
  <c r="K58" s="1"/>
  <c r="M58" s="1"/>
  <c r="Q58" s="1"/>
  <c r="S58" s="1"/>
  <c r="J58"/>
  <c r="I56" i="66"/>
  <c r="K56" s="1"/>
  <c r="M56" s="1"/>
  <c r="Q56" s="1"/>
  <c r="S56" s="1"/>
  <c r="J56"/>
  <c r="I29" i="63"/>
  <c r="K29" s="1"/>
  <c r="M29" s="1"/>
  <c r="Q29" s="1"/>
  <c r="S29" s="1"/>
  <c r="J29"/>
  <c r="I27" i="66"/>
  <c r="K27" s="1"/>
  <c r="M27" s="1"/>
  <c r="Q27" s="1"/>
  <c r="S27" s="1"/>
  <c r="J27"/>
  <c r="I30" i="63"/>
  <c r="K30" s="1"/>
  <c r="M30" s="1"/>
  <c r="Q30" s="1"/>
  <c r="S30" s="1"/>
  <c r="J30"/>
  <c r="I30" i="59"/>
  <c r="K30" s="1"/>
  <c r="M30" s="1"/>
  <c r="Q30" s="1"/>
  <c r="S30" s="1"/>
  <c r="J30"/>
  <c r="I18" i="63"/>
  <c r="K18" s="1"/>
  <c r="M18" s="1"/>
  <c r="Q18" s="1"/>
  <c r="S18" s="1"/>
  <c r="J18"/>
  <c r="I11" i="66"/>
  <c r="K11" s="1"/>
  <c r="M11" s="1"/>
  <c r="Q11" s="1"/>
  <c r="S11" s="1"/>
  <c r="J11"/>
  <c r="I11" i="63"/>
  <c r="K11" s="1"/>
  <c r="M11" s="1"/>
  <c r="Q11" s="1"/>
  <c r="S11" s="1"/>
  <c r="J11"/>
  <c r="I14" i="66"/>
  <c r="K14" s="1"/>
  <c r="M14" s="1"/>
  <c r="Q14" s="1"/>
  <c r="S14" s="1"/>
  <c r="J14"/>
  <c r="I14" i="63"/>
  <c r="K14" s="1"/>
  <c r="M14" s="1"/>
  <c r="Q14" s="1"/>
  <c r="S14" s="1"/>
  <c r="J14"/>
  <c r="I57"/>
  <c r="K57" s="1"/>
  <c r="M57" s="1"/>
  <c r="Q57" s="1"/>
  <c r="S57" s="1"/>
  <c r="J57"/>
  <c r="I56" i="53"/>
  <c r="K56" s="1"/>
  <c r="M56" s="1"/>
  <c r="Q56" s="1"/>
  <c r="S56" s="1"/>
  <c r="J56"/>
  <c r="I54"/>
  <c r="K54" s="1"/>
  <c r="M54" s="1"/>
  <c r="Q54" s="1"/>
  <c r="S54" s="1"/>
  <c r="J54"/>
  <c r="I53" i="66"/>
  <c r="K53" s="1"/>
  <c r="M53" s="1"/>
  <c r="Q53" s="1"/>
  <c r="S53" s="1"/>
  <c r="J53"/>
  <c r="I20"/>
  <c r="K20" s="1"/>
  <c r="M20" s="1"/>
  <c r="Q20" s="1"/>
  <c r="S20" s="1"/>
  <c r="J20"/>
  <c r="I21" i="63"/>
  <c r="K21" s="1"/>
  <c r="M21" s="1"/>
  <c r="Q21" s="1"/>
  <c r="S21" s="1"/>
  <c r="J21"/>
  <c r="I15" i="66"/>
  <c r="K15" s="1"/>
  <c r="M15" s="1"/>
  <c r="Q15" s="1"/>
  <c r="S15" s="1"/>
  <c r="J15"/>
  <c r="I15" i="63"/>
  <c r="K15" s="1"/>
  <c r="M15" s="1"/>
  <c r="Q15" s="1"/>
  <c r="S15" s="1"/>
  <c r="J15"/>
  <c r="I13" i="66"/>
  <c r="K13" s="1"/>
  <c r="M13" s="1"/>
  <c r="Q13" s="1"/>
  <c r="S13" s="1"/>
  <c r="J13"/>
  <c r="I13" i="63"/>
  <c r="K13" s="1"/>
  <c r="M13" s="1"/>
  <c r="Q13" s="1"/>
  <c r="S13" s="1"/>
  <c r="J13"/>
  <c r="I10" i="66"/>
  <c r="J10"/>
  <c r="I10" i="63"/>
  <c r="J10"/>
  <c r="I19" i="66"/>
  <c r="K19" s="1"/>
  <c r="M19" s="1"/>
  <c r="Q19" s="1"/>
  <c r="S19" s="1"/>
  <c r="J19"/>
  <c r="I20" i="63"/>
  <c r="K20" s="1"/>
  <c r="M20" s="1"/>
  <c r="Q20" s="1"/>
  <c r="S20" s="1"/>
  <c r="J20"/>
  <c r="I28"/>
  <c r="K28" s="1"/>
  <c r="M28" s="1"/>
  <c r="Q28" s="1"/>
  <c r="S28" s="1"/>
  <c r="J28"/>
  <c r="I28" i="59"/>
  <c r="K28" s="1"/>
  <c r="M28" s="1"/>
  <c r="Q28" s="1"/>
  <c r="S28" s="1"/>
  <c r="J28"/>
  <c r="I51" i="66"/>
  <c r="K51" s="1"/>
  <c r="M51" s="1"/>
  <c r="Q51" s="1"/>
  <c r="S51" s="1"/>
  <c r="J51"/>
  <c r="I53" i="63"/>
  <c r="K53" s="1"/>
  <c r="M53" s="1"/>
  <c r="Q53" s="1"/>
  <c r="S53" s="1"/>
  <c r="J53"/>
  <c r="I17" i="59"/>
  <c r="K17" s="1"/>
  <c r="M17" s="1"/>
  <c r="Q17" s="1"/>
  <c r="S17" s="1"/>
  <c r="J17"/>
  <c r="I17" i="53"/>
  <c r="K17" s="1"/>
  <c r="M17" s="1"/>
  <c r="Q17" s="1"/>
  <c r="S17" s="1"/>
  <c r="J17"/>
  <c r="H59" i="66"/>
  <c r="I50"/>
  <c r="J50"/>
  <c r="I52" i="63"/>
  <c r="H61"/>
  <c r="J52"/>
  <c r="I16" i="53"/>
  <c r="K16" s="1"/>
  <c r="M16" s="1"/>
  <c r="Q16" s="1"/>
  <c r="S16" s="1"/>
  <c r="J16"/>
  <c r="I16" i="59"/>
  <c r="K16" s="1"/>
  <c r="M16" s="1"/>
  <c r="Q16" s="1"/>
  <c r="S16" s="1"/>
  <c r="J16"/>
  <c r="I54"/>
  <c r="K54" s="1"/>
  <c r="M54" s="1"/>
  <c r="Q54" s="1"/>
  <c r="S54" s="1"/>
  <c r="J54"/>
  <c r="I53" i="53"/>
  <c r="K53" s="1"/>
  <c r="M53" s="1"/>
  <c r="Q53" s="1"/>
  <c r="S53" s="1"/>
  <c r="J53"/>
  <c r="I27" i="63"/>
  <c r="K27" s="1"/>
  <c r="M27" s="1"/>
  <c r="Q27" s="1"/>
  <c r="S27" s="1"/>
  <c r="J27"/>
  <c r="I26" i="53"/>
  <c r="K26" s="1"/>
  <c r="M26" s="1"/>
  <c r="Q26" s="1"/>
  <c r="S26" s="1"/>
  <c r="J26"/>
  <c r="I19"/>
  <c r="K19" s="1"/>
  <c r="M19" s="1"/>
  <c r="Q19" s="1"/>
  <c r="S19" s="1"/>
  <c r="J19"/>
  <c r="I19" i="59"/>
  <c r="K19" s="1"/>
  <c r="M19" s="1"/>
  <c r="Q19" s="1"/>
  <c r="S19" s="1"/>
  <c r="J19"/>
  <c r="I56" i="63"/>
  <c r="K56" s="1"/>
  <c r="M56" s="1"/>
  <c r="Q56" s="1"/>
  <c r="S56" s="1"/>
  <c r="J56"/>
  <c r="I55" i="53"/>
  <c r="K55" s="1"/>
  <c r="M55" s="1"/>
  <c r="Q55" s="1"/>
  <c r="S55" s="1"/>
  <c r="J55"/>
  <c r="I58" i="63"/>
  <c r="K58" s="1"/>
  <c r="M58" s="1"/>
  <c r="Q58" s="1"/>
  <c r="S58" s="1"/>
  <c r="J58"/>
  <c r="I57" i="53"/>
  <c r="K57" s="1"/>
  <c r="M57" s="1"/>
  <c r="Q57" s="1"/>
  <c r="S57" s="1"/>
  <c r="J57"/>
  <c r="I29" i="59"/>
  <c r="K29" s="1"/>
  <c r="M29" s="1"/>
  <c r="Q29" s="1"/>
  <c r="S29" s="1"/>
  <c r="J29"/>
  <c r="I28" i="53"/>
  <c r="K28" s="1"/>
  <c r="M28" s="1"/>
  <c r="Q28" s="1"/>
  <c r="S28" s="1"/>
  <c r="J28"/>
  <c r="I29"/>
  <c r="K29" s="1"/>
  <c r="M29" s="1"/>
  <c r="Q29" s="1"/>
  <c r="S29" s="1"/>
  <c r="J29"/>
  <c r="I28" i="66"/>
  <c r="K28" s="1"/>
  <c r="M28" s="1"/>
  <c r="Q28" s="1"/>
  <c r="S28" s="1"/>
  <c r="J28"/>
  <c r="I18" i="59"/>
  <c r="K18" s="1"/>
  <c r="M18" s="1"/>
  <c r="Q18" s="1"/>
  <c r="S18" s="1"/>
  <c r="J18"/>
  <c r="I18" i="53"/>
  <c r="K18" s="1"/>
  <c r="M18" s="1"/>
  <c r="Q18" s="1"/>
  <c r="S18" s="1"/>
  <c r="J18"/>
  <c r="I11"/>
  <c r="K11" s="1"/>
  <c r="M11" s="1"/>
  <c r="Q11" s="1"/>
  <c r="S11" s="1"/>
  <c r="J11"/>
  <c r="I11" i="59"/>
  <c r="K11" s="1"/>
  <c r="M11" s="1"/>
  <c r="Q11" s="1"/>
  <c r="S11" s="1"/>
  <c r="J11"/>
  <c r="I14"/>
  <c r="K14" s="1"/>
  <c r="M14" s="1"/>
  <c r="Q14" s="1"/>
  <c r="S14" s="1"/>
  <c r="J14"/>
  <c r="I14" i="53"/>
  <c r="K14" s="1"/>
  <c r="M14" s="1"/>
  <c r="Q14" s="1"/>
  <c r="S14" s="1"/>
  <c r="J14"/>
  <c r="I55" i="66"/>
  <c r="K55" s="1"/>
  <c r="M55" s="1"/>
  <c r="Q55" s="1"/>
  <c r="S55" s="1"/>
  <c r="J55"/>
  <c r="I57" i="59"/>
  <c r="K57" s="1"/>
  <c r="M57" s="1"/>
  <c r="Q57" s="1"/>
  <c r="S57" s="1"/>
  <c r="J57"/>
  <c r="I55" i="63"/>
  <c r="K55" s="1"/>
  <c r="M55" s="1"/>
  <c r="Q55" s="1"/>
  <c r="S55" s="1"/>
  <c r="J55"/>
  <c r="I55" i="59"/>
  <c r="K55" s="1"/>
  <c r="M55" s="1"/>
  <c r="Q55" s="1"/>
  <c r="S55" s="1"/>
  <c r="J55"/>
  <c r="I21"/>
  <c r="K21" s="1"/>
  <c r="M21" s="1"/>
  <c r="Q21" s="1"/>
  <c r="S21" s="1"/>
  <c r="J21"/>
  <c r="I21" i="53"/>
  <c r="K21" s="1"/>
  <c r="M21" s="1"/>
  <c r="Q21" s="1"/>
  <c r="S21" s="1"/>
  <c r="J21"/>
  <c r="I15"/>
  <c r="K15" s="1"/>
  <c r="M15" s="1"/>
  <c r="Q15" s="1"/>
  <c r="S15" s="1"/>
  <c r="J15"/>
  <c r="I15" i="59"/>
  <c r="K15" s="1"/>
  <c r="M15" s="1"/>
  <c r="Q15" s="1"/>
  <c r="S15" s="1"/>
  <c r="J15"/>
  <c r="I13"/>
  <c r="K13" s="1"/>
  <c r="M13" s="1"/>
  <c r="Q13" s="1"/>
  <c r="S13" s="1"/>
  <c r="J13"/>
  <c r="I13" i="53"/>
  <c r="K13" s="1"/>
  <c r="M13" s="1"/>
  <c r="Q13" s="1"/>
  <c r="S13" s="1"/>
  <c r="J13"/>
  <c r="I10" i="59"/>
  <c r="J10"/>
  <c r="I10" i="53"/>
  <c r="J10"/>
  <c r="I56" i="51"/>
  <c r="K56" s="1"/>
  <c r="M56" s="1"/>
  <c r="Q56" s="1"/>
  <c r="S56" s="1"/>
  <c r="J56"/>
  <c r="J54"/>
  <c r="I54"/>
  <c r="K54" s="1"/>
  <c r="M54" s="1"/>
  <c r="Q54" s="1"/>
  <c r="S54" s="1"/>
  <c r="J52"/>
  <c r="I52"/>
  <c r="K52" s="1"/>
  <c r="M52" s="1"/>
  <c r="Q52" s="1"/>
  <c r="S52" s="1"/>
  <c r="J51"/>
  <c r="I51"/>
  <c r="K51" s="1"/>
  <c r="M51" s="1"/>
  <c r="Q51" s="1"/>
  <c r="S51" s="1"/>
  <c r="I53"/>
  <c r="K53" s="1"/>
  <c r="M53" s="1"/>
  <c r="Q53" s="1"/>
  <c r="S53" s="1"/>
  <c r="J53"/>
  <c r="J55"/>
  <c r="I55"/>
  <c r="K55" s="1"/>
  <c r="M55" s="1"/>
  <c r="Q55" s="1"/>
  <c r="S55" s="1"/>
  <c r="I28"/>
  <c r="K10"/>
  <c r="L57" i="18"/>
  <c r="J57"/>
  <c r="G57"/>
  <c r="K57" s="1"/>
  <c r="G21"/>
  <c r="K21" s="1"/>
  <c r="L21"/>
  <c r="J21"/>
  <c r="I50" i="51"/>
  <c r="K50" s="1"/>
  <c r="M50" s="1"/>
  <c r="Q50" s="1"/>
  <c r="S50" s="1"/>
  <c r="J50"/>
  <c r="H57"/>
  <c r="I49"/>
  <c r="J49"/>
  <c r="A20" i="15"/>
  <c r="M57" i="18" l="1"/>
  <c r="Q57" s="1"/>
  <c r="S57" s="1"/>
  <c r="J59" i="66"/>
  <c r="I31" i="63"/>
  <c r="K10"/>
  <c r="I29" i="66"/>
  <c r="K10"/>
  <c r="J61" i="59"/>
  <c r="I30" i="53"/>
  <c r="K10"/>
  <c r="I31" i="59"/>
  <c r="K10"/>
  <c r="I61" i="63"/>
  <c r="K52"/>
  <c r="I59" i="66"/>
  <c r="K50"/>
  <c r="K51" i="53"/>
  <c r="I60"/>
  <c r="I61" i="59"/>
  <c r="K52"/>
  <c r="J61" i="63"/>
  <c r="J60" i="53"/>
  <c r="J57" i="51"/>
  <c r="M21" i="18"/>
  <c r="Q21" s="1"/>
  <c r="S21" s="1"/>
  <c r="I57" i="51"/>
  <c r="K49"/>
  <c r="K28"/>
  <c r="M10"/>
  <c r="H57" i="15"/>
  <c r="E10" i="18"/>
  <c r="R56"/>
  <c r="N56"/>
  <c r="D56"/>
  <c r="C56"/>
  <c r="R55"/>
  <c r="N55"/>
  <c r="D55"/>
  <c r="C55"/>
  <c r="R54"/>
  <c r="P54"/>
  <c r="D54"/>
  <c r="C54"/>
  <c r="R53"/>
  <c r="O53"/>
  <c r="D53"/>
  <c r="C53"/>
  <c r="R52"/>
  <c r="N52"/>
  <c r="D52"/>
  <c r="C52"/>
  <c r="R51"/>
  <c r="N51"/>
  <c r="D51"/>
  <c r="C51"/>
  <c r="R50"/>
  <c r="O50"/>
  <c r="D50"/>
  <c r="C50"/>
  <c r="A44"/>
  <c r="A43"/>
  <c r="R28"/>
  <c r="E28"/>
  <c r="O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3"/>
  <c r="E23"/>
  <c r="N23" s="1"/>
  <c r="D23"/>
  <c r="C23"/>
  <c r="R22"/>
  <c r="E22"/>
  <c r="P22" s="1"/>
  <c r="D22"/>
  <c r="C22"/>
  <c r="R20"/>
  <c r="E20"/>
  <c r="O20" s="1"/>
  <c r="D20"/>
  <c r="C20"/>
  <c r="R19"/>
  <c r="E19"/>
  <c r="N19" s="1"/>
  <c r="D19"/>
  <c r="C19"/>
  <c r="R18"/>
  <c r="P18"/>
  <c r="D18"/>
  <c r="C18"/>
  <c r="R17"/>
  <c r="E17"/>
  <c r="O17" s="1"/>
  <c r="D17"/>
  <c r="C17"/>
  <c r="R16"/>
  <c r="E16"/>
  <c r="P16" s="1"/>
  <c r="D16"/>
  <c r="C16"/>
  <c r="R15"/>
  <c r="E15"/>
  <c r="P15" s="1"/>
  <c r="D15"/>
  <c r="C15"/>
  <c r="R14"/>
  <c r="E14"/>
  <c r="O14" s="1"/>
  <c r="D14"/>
  <c r="C14"/>
  <c r="R13"/>
  <c r="E13"/>
  <c r="N13" s="1"/>
  <c r="D13"/>
  <c r="C13"/>
  <c r="R11"/>
  <c r="E11"/>
  <c r="P11" s="1"/>
  <c r="D11"/>
  <c r="C11"/>
  <c r="R10"/>
  <c r="D10"/>
  <c r="C10"/>
  <c r="E4"/>
  <c r="S31" s="1"/>
  <c r="S60" s="1"/>
  <c r="A3"/>
  <c r="A2"/>
  <c r="M52" i="59" l="1"/>
  <c r="K61"/>
  <c r="K59" i="66"/>
  <c r="M50"/>
  <c r="K61" i="63"/>
  <c r="M52"/>
  <c r="K31" i="59"/>
  <c r="M10"/>
  <c r="K30" i="53"/>
  <c r="M10"/>
  <c r="K60"/>
  <c r="M51"/>
  <c r="K29" i="66"/>
  <c r="M10"/>
  <c r="M10" i="63"/>
  <c r="K31"/>
  <c r="M28" i="51"/>
  <c r="Q10"/>
  <c r="K57"/>
  <c r="M49"/>
  <c r="E29" i="18"/>
  <c r="E60" s="1"/>
  <c r="N10"/>
  <c r="P10"/>
  <c r="P52"/>
  <c r="N27"/>
  <c r="P25"/>
  <c r="N54"/>
  <c r="O23"/>
  <c r="P56"/>
  <c r="O51"/>
  <c r="O55"/>
  <c r="O10"/>
  <c r="N28"/>
  <c r="O27"/>
  <c r="N26"/>
  <c r="P23"/>
  <c r="O22"/>
  <c r="N20"/>
  <c r="O18"/>
  <c r="N17"/>
  <c r="O16"/>
  <c r="O15"/>
  <c r="N14"/>
  <c r="O11"/>
  <c r="P50"/>
  <c r="P55"/>
  <c r="O54"/>
  <c r="N53"/>
  <c r="P51"/>
  <c r="N22"/>
  <c r="P19"/>
  <c r="N18"/>
  <c r="N16"/>
  <c r="N15"/>
  <c r="P13"/>
  <c r="N11"/>
  <c r="P28"/>
  <c r="P26"/>
  <c r="O25"/>
  <c r="P20"/>
  <c r="O19"/>
  <c r="P17"/>
  <c r="P14"/>
  <c r="O13"/>
  <c r="N50"/>
  <c r="O56"/>
  <c r="P53"/>
  <c r="O52"/>
  <c r="R29"/>
  <c r="R58"/>
  <c r="D1"/>
  <c r="D42" s="1"/>
  <c r="Q10" i="63" l="1"/>
  <c r="M31"/>
  <c r="M61" i="59"/>
  <c r="Q52"/>
  <c r="Q10" i="66"/>
  <c r="M29"/>
  <c r="Q51" i="53"/>
  <c r="M60"/>
  <c r="Q10"/>
  <c r="M30"/>
  <c r="M31" i="59"/>
  <c r="Q10"/>
  <c r="Q52" i="63"/>
  <c r="M61"/>
  <c r="Q50" i="66"/>
  <c r="M59"/>
  <c r="M57" i="51"/>
  <c r="Q49"/>
  <c r="Q28"/>
  <c r="S10"/>
  <c r="S28" s="1"/>
  <c r="O58" i="18"/>
  <c r="P58"/>
  <c r="O29"/>
  <c r="N29"/>
  <c r="N58"/>
  <c r="P29"/>
  <c r="S50" i="66" l="1"/>
  <c r="S59" s="1"/>
  <c r="Q59"/>
  <c r="S52" i="63"/>
  <c r="S61" s="1"/>
  <c r="Q61"/>
  <c r="S10" i="53"/>
  <c r="S30" s="1"/>
  <c r="Q30"/>
  <c r="S51"/>
  <c r="S60" s="1"/>
  <c r="Q60"/>
  <c r="S10" i="66"/>
  <c r="S29" s="1"/>
  <c r="Q29"/>
  <c r="S10" i="63"/>
  <c r="S31" s="1"/>
  <c r="Q31"/>
  <c r="Q31" i="59"/>
  <c r="S10"/>
  <c r="S31" s="1"/>
  <c r="S52"/>
  <c r="S61" s="1"/>
  <c r="Q61"/>
  <c r="Q57" i="51"/>
  <c r="S49"/>
  <c r="S57" s="1"/>
  <c r="L58" i="15" a="1"/>
  <c r="L58" s="1"/>
  <c r="A18"/>
  <c r="A19"/>
  <c r="A48" l="1"/>
  <c r="A49"/>
  <c r="A50"/>
  <c r="A51"/>
  <c r="A41"/>
  <c r="G57" l="1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W58" l="1" a="1"/>
  <c r="W58" s="1"/>
  <c r="I57"/>
  <c r="J57"/>
  <c r="A6"/>
  <c r="F27" i="18" l="1"/>
  <c r="H27"/>
  <c r="I27" s="1"/>
  <c r="F15"/>
  <c r="H15"/>
  <c r="I15" s="1"/>
  <c r="F20"/>
  <c r="H20"/>
  <c r="I20" s="1"/>
  <c r="F18"/>
  <c r="H18"/>
  <c r="I18" s="1"/>
  <c r="F13"/>
  <c r="H13"/>
  <c r="I13" s="1"/>
  <c r="F26"/>
  <c r="H26"/>
  <c r="I26" s="1"/>
  <c r="F25"/>
  <c r="H25"/>
  <c r="I25" s="1"/>
  <c r="F19"/>
  <c r="H19"/>
  <c r="I19" s="1"/>
  <c r="I56"/>
  <c r="F28"/>
  <c r="H28"/>
  <c r="I28" s="1"/>
  <c r="F10"/>
  <c r="H10"/>
  <c r="I10" s="1"/>
  <c r="F22"/>
  <c r="H22"/>
  <c r="I22" s="1"/>
  <c r="F16"/>
  <c r="H16"/>
  <c r="I16" s="1"/>
  <c r="I54"/>
  <c r="F11"/>
  <c r="H11"/>
  <c r="I11" s="1"/>
  <c r="I53"/>
  <c r="F23"/>
  <c r="H23"/>
  <c r="I23" s="1"/>
  <c r="I52"/>
  <c r="I51"/>
  <c r="F17"/>
  <c r="H17"/>
  <c r="I17" s="1"/>
  <c r="F14"/>
  <c r="H14"/>
  <c r="I14" s="1"/>
  <c r="I55"/>
  <c r="H58" l="1"/>
  <c r="I50"/>
  <c r="I58" s="1"/>
  <c r="I29"/>
  <c r="J23"/>
  <c r="L23"/>
  <c r="G23"/>
  <c r="K23" s="1"/>
  <c r="J11"/>
  <c r="L11"/>
  <c r="G11"/>
  <c r="K11" s="1"/>
  <c r="J19"/>
  <c r="L19"/>
  <c r="G19"/>
  <c r="K19" s="1"/>
  <c r="L13"/>
  <c r="G13"/>
  <c r="K13" s="1"/>
  <c r="J13"/>
  <c r="J18"/>
  <c r="L18"/>
  <c r="G18"/>
  <c r="K18" s="1"/>
  <c r="J15"/>
  <c r="L15"/>
  <c r="G15"/>
  <c r="K15" s="1"/>
  <c r="L17"/>
  <c r="G17"/>
  <c r="K17" s="1"/>
  <c r="J17"/>
  <c r="L50"/>
  <c r="G50"/>
  <c r="J50"/>
  <c r="J16"/>
  <c r="L16"/>
  <c r="G16"/>
  <c r="K16" s="1"/>
  <c r="L10"/>
  <c r="G10"/>
  <c r="J10"/>
  <c r="J25"/>
  <c r="L25"/>
  <c r="G25"/>
  <c r="K25" s="1"/>
  <c r="J55"/>
  <c r="L55"/>
  <c r="G55"/>
  <c r="K55" s="1"/>
  <c r="L14"/>
  <c r="G14"/>
  <c r="K14" s="1"/>
  <c r="J14"/>
  <c r="J51"/>
  <c r="L51"/>
  <c r="G51"/>
  <c r="K51" s="1"/>
  <c r="L53"/>
  <c r="G53"/>
  <c r="K53" s="1"/>
  <c r="J53"/>
  <c r="L28"/>
  <c r="G28"/>
  <c r="K28" s="1"/>
  <c r="J28"/>
  <c r="J56"/>
  <c r="L56"/>
  <c r="G56"/>
  <c r="K56" s="1"/>
  <c r="L26"/>
  <c r="G26"/>
  <c r="K26" s="1"/>
  <c r="J26"/>
  <c r="L20"/>
  <c r="G20"/>
  <c r="K20" s="1"/>
  <c r="J20"/>
  <c r="L27"/>
  <c r="J27"/>
  <c r="G27"/>
  <c r="K27" s="1"/>
  <c r="J52"/>
  <c r="L52"/>
  <c r="G52"/>
  <c r="K52" s="1"/>
  <c r="L54"/>
  <c r="G54"/>
  <c r="K54" s="1"/>
  <c r="J54"/>
  <c r="L22"/>
  <c r="J22"/>
  <c r="G22"/>
  <c r="K22" s="1"/>
  <c r="M52" l="1"/>
  <c r="Q52" s="1"/>
  <c r="S52" s="1"/>
  <c r="M22"/>
  <c r="Q22" s="1"/>
  <c r="S22" s="1"/>
  <c r="M16"/>
  <c r="Q16" s="1"/>
  <c r="S16" s="1"/>
  <c r="M27"/>
  <c r="Q27" s="1"/>
  <c r="S27" s="1"/>
  <c r="M20"/>
  <c r="Q20" s="1"/>
  <c r="S20" s="1"/>
  <c r="M25"/>
  <c r="Q25" s="1"/>
  <c r="S25" s="1"/>
  <c r="G29"/>
  <c r="K10"/>
  <c r="K29" s="1"/>
  <c r="G58"/>
  <c r="K50"/>
  <c r="M18"/>
  <c r="Q18" s="1"/>
  <c r="S18" s="1"/>
  <c r="M11"/>
  <c r="Q11" s="1"/>
  <c r="S11" s="1"/>
  <c r="M54"/>
  <c r="Q54" s="1"/>
  <c r="S54" s="1"/>
  <c r="M26"/>
  <c r="Q26" s="1"/>
  <c r="S26" s="1"/>
  <c r="M53"/>
  <c r="Q53" s="1"/>
  <c r="S53" s="1"/>
  <c r="M55"/>
  <c r="Q55" s="1"/>
  <c r="S55" s="1"/>
  <c r="L29"/>
  <c r="L58"/>
  <c r="M15"/>
  <c r="Q15" s="1"/>
  <c r="S15" s="1"/>
  <c r="M56"/>
  <c r="Q56" s="1"/>
  <c r="S56" s="1"/>
  <c r="M28"/>
  <c r="Q28" s="1"/>
  <c r="S28" s="1"/>
  <c r="M51"/>
  <c r="Q51" s="1"/>
  <c r="S51" s="1"/>
  <c r="M14"/>
  <c r="Q14" s="1"/>
  <c r="S14" s="1"/>
  <c r="J58"/>
  <c r="M17"/>
  <c r="Q17" s="1"/>
  <c r="S17" s="1"/>
  <c r="M13"/>
  <c r="Q13" s="1"/>
  <c r="S13" s="1"/>
  <c r="M19"/>
  <c r="Q19" s="1"/>
  <c r="S19" s="1"/>
  <c r="M23"/>
  <c r="Q23" s="1"/>
  <c r="S23" s="1"/>
  <c r="M10" l="1"/>
  <c r="K58"/>
  <c r="M50"/>
  <c r="M58" l="1"/>
  <c r="Q50"/>
  <c r="M29"/>
  <c r="Q10"/>
  <c r="Q29" l="1"/>
  <c r="S10"/>
  <c r="S29" s="1"/>
  <c r="S50"/>
  <c r="S58" s="1"/>
  <c r="Q58"/>
</calcChain>
</file>

<file path=xl/sharedStrings.xml><?xml version="1.0" encoding="utf-8"?>
<sst xmlns="http://schemas.openxmlformats.org/spreadsheetml/2006/main" count="4680" uniqueCount="708">
  <si>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</si>
  <si>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</si>
  <si>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</si>
  <si>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</si>
  <si>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</si>
  <si>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</si>
  <si>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</si>
  <si>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</si>
  <si>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</si>
  <si>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</si>
  <si>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</si>
  <si>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</si>
  <si>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</si>
  <si>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</si>
  <si>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</si>
  <si>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</si>
  <si>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</si>
  <si>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</si>
  <si>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</si>
  <si>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</si>
  <si>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</si>
  <si>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</si>
  <si>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</si>
  <si>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</si>
  <si>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</si>
  <si>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</si>
  <si>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</si>
  <si>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</si>
  <si>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</si>
  <si>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</si>
  <si>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</si>
  <si>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</si>
  <si>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</si>
  <si>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</si>
  <si>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</si>
  <si>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</si>
  <si>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</si>
  <si>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</si>
  <si>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</si>
  <si>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</si>
  <si>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</si>
  <si>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</si>
  <si>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</si>
  <si>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</si>
  <si>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</si>
  <si>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</si>
  <si>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</si>
  <si>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</si>
  <si>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</si>
  <si>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</si>
  <si>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</si>
  <si>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</si>
  <si>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</si>
  <si>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</si>
  <si>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</si>
  <si>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</si>
  <si>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</si>
  <si>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</si>
  <si>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</si>
  <si>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</si>
  <si>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</si>
  <si>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</si>
  <si>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</si>
  <si>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</si>
  <si>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</si>
  <si>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</si>
  <si>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</si>
  <si>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</si>
  <si>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</si>
  <si>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</si>
  <si>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</si>
  <si>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</si>
  <si>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</si>
  <si>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</si>
  <si>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</si>
  <si>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</si>
  <si>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</si>
  <si>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</si>
  <si>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</si>
  <si>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</si>
  <si>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</si>
  <si>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</si>
  <si>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</si>
  <si>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</si>
  <si>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</si>
  <si>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</si>
  <si>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</si>
  <si>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</si>
  <si>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</si>
  <si>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</si>
  <si>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</si>
  <si>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</si>
  <si>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</si>
  <si>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</si>
  <si>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</si>
  <si>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</si>
  <si>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</si>
  <si>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</si>
  <si>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</si>
  <si>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</si>
  <si>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</si>
  <si>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</si>
  <si>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</si>
  <si>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</si>
  <si>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</si>
  <si>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</si>
  <si>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</si>
  <si>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</si>
  <si>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</si>
  <si>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</si>
  <si>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</si>
  <si>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</si>
  <si>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</si>
  <si>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</si>
  <si>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</si>
  <si>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</si>
  <si>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</si>
  <si>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</si>
  <si>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</si>
  <si>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</si>
  <si>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</si>
  <si>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</si>
  <si>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</si>
  <si>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</si>
  <si>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</si>
  <si>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</si>
  <si>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</si>
  <si>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</si>
  <si>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</si>
  <si>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</si>
  <si>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</si>
  <si>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</si>
  <si>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</si>
  <si>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</si>
  <si>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</si>
  <si>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</si>
  <si>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</si>
  <si>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</si>
  <si>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</si>
  <si>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</si>
  <si>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</si>
  <si>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</si>
  <si>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</si>
  <si>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</si>
  <si>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</si>
  <si>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</si>
  <si>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</si>
  <si>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</si>
  <si>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</si>
  <si>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</si>
  <si>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</si>
  <si>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</si>
  <si>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</si>
  <si>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</si>
  <si>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</si>
  <si>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</si>
  <si>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</si>
  <si>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</si>
  <si>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</si>
  <si>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</si>
  <si>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</si>
  <si>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</si>
  <si>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</si>
  <si>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</si>
  <si>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</si>
  <si>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</si>
  <si>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</si>
  <si>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</si>
  <si>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</si>
  <si>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</si>
  <si>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</si>
  <si>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</si>
  <si>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</si>
  <si>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</si>
  <si>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</si>
  <si>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</si>
  <si>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</si>
  <si>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</si>
  <si>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</si>
  <si>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</si>
  <si>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</si>
  <si>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</si>
  <si>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</si>
  <si>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</si>
  <si>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</si>
  <si>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</si>
  <si>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</si>
  <si>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</si>
  <si>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</si>
  <si>
    <t>2017</t>
  </si>
  <si>
    <t>TS</t>
  </si>
  <si>
    <t>nghĩ</t>
  </si>
  <si>
    <t>NGhĩ</t>
  </si>
  <si>
    <t>ts</t>
  </si>
  <si>
    <t>Lập Biểu</t>
  </si>
  <si>
    <t>Hoàng Thị Ngọc</t>
  </si>
  <si>
    <t>Nguyễn Thị Ngọc Thùy</t>
  </si>
  <si>
    <t>Trà Thị Dưng</t>
  </si>
  <si>
    <t>ALTP1015</t>
  </si>
  <si>
    <t>ALVP009</t>
  </si>
  <si>
    <t>ALVP010</t>
  </si>
  <si>
    <t>Nguyễn Thị Diễm</t>
  </si>
  <si>
    <t>ALTP1016</t>
  </si>
  <si>
    <t>ALTP1017</t>
  </si>
  <si>
    <t>Võ Văn Hữu Phước</t>
  </si>
  <si>
    <t>nhận thẻ 
BHYT
 Quý II/2017</t>
  </si>
  <si>
    <t xml:space="preserve">nghĩ lun </t>
  </si>
  <si>
    <t>Ts</t>
  </si>
  <si>
    <t xml:space="preserve">nghĩ k lương </t>
  </si>
  <si>
    <t xml:space="preserve">TS </t>
  </si>
  <si>
    <t>Heä soá löông</t>
  </si>
  <si>
    <t>Soá 
TT</t>
  </si>
  <si>
    <t>Nghỉ việc</t>
  </si>
  <si>
    <t>Họ Tên</t>
  </si>
  <si>
    <t>Số sổ BHXH</t>
  </si>
  <si>
    <t>Số thẻ BHYT</t>
  </si>
  <si>
    <t>Bộ Phận</t>
  </si>
  <si>
    <t>GIỚI TÍNH</t>
  </si>
  <si>
    <t>Soá chöùng minh 
thö</t>
  </si>
  <si>
    <t>Ngaøy caáp</t>
  </si>
  <si>
    <t>Nôi caáp</t>
  </si>
  <si>
    <t>Dân Tộc</t>
  </si>
  <si>
    <t xml:space="preserve">Ñòa chæ </t>
  </si>
  <si>
    <t>Nôi ôû hieän nay</t>
  </si>
  <si>
    <t>Trình ñoä
 hoïc vaán</t>
  </si>
  <si>
    <t>Trình độ chuyên môn</t>
  </si>
  <si>
    <t>Hợp đồng lao động</t>
  </si>
  <si>
    <t>Nơi đăng ký KCB ban đầu</t>
  </si>
  <si>
    <t>NĂM 2010</t>
  </si>
  <si>
    <t>NĂM 2011</t>
  </si>
  <si>
    <t>NĂM 2012</t>
  </si>
  <si>
    <t>NĂM 2013</t>
  </si>
  <si>
    <t>NĂM 2014</t>
  </si>
  <si>
    <t>NĂM 2015</t>
  </si>
  <si>
    <t>NĂM 2016</t>
  </si>
  <si>
    <t>Nam</t>
  </si>
  <si>
    <t>Nữ</t>
  </si>
  <si>
    <t>CĐ</t>
  </si>
  <si>
    <t>ĐH</t>
  </si>
  <si>
    <t>Chuyên môn</t>
  </si>
  <si>
    <t>Số</t>
  </si>
  <si>
    <t>Ngày ký</t>
  </si>
  <si>
    <t>Loại HĐ</t>
  </si>
  <si>
    <t>Tỉnh</t>
  </si>
  <si>
    <t>Bệnh viện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</si>
  <si>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</si>
  <si>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</si>
  <si>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</si>
  <si>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</si>
  <si>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</si>
  <si>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</si>
  <si>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</si>
  <si>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</si>
  <si>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</si>
  <si>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1</t>
  </si>
  <si>
    <t>THÁNG 2</t>
  </si>
  <si>
    <t>THÁNG 3</t>
  </si>
  <si>
    <t>THÁNG 04/2010</t>
  </si>
  <si>
    <t>0202128070</t>
  </si>
  <si>
    <t>DN7800037200001</t>
  </si>
  <si>
    <t>310373386</t>
  </si>
  <si>
    <t xml:space="preserve">13/04/94 </t>
  </si>
  <si>
    <t>Tiền Giang</t>
  </si>
  <si>
    <t>251 Lý Thường Kiệt,Mỹ Tho, Tiền Giang.</t>
  </si>
  <si>
    <t>61p/416 Phan Huy Ích, P.12, Q. Gò Vấp, Tp. HCM</t>
  </si>
  <si>
    <t>12/12</t>
  </si>
  <si>
    <t>Tài Chính</t>
  </si>
  <si>
    <t>L3-09/10</t>
  </si>
  <si>
    <t>không xác định</t>
  </si>
  <si>
    <t>TPHCM</t>
  </si>
  <si>
    <t>ĐK Sài Gòn</t>
  </si>
  <si>
    <t>0204006192</t>
  </si>
  <si>
    <t>DN7800073200002</t>
  </si>
  <si>
    <t>Công nhân chế biến THS</t>
  </si>
  <si>
    <t>363546204</t>
  </si>
  <si>
    <t>14-03-05</t>
  </si>
  <si>
    <t>Hậu Giang</t>
  </si>
  <si>
    <t>Tân Bình, Phụng Hiệp, Hậu Giang</t>
  </si>
  <si>
    <t>Lô A14, Đường 4A KCN Hải Sơn, Đức Hoà, Long An</t>
  </si>
  <si>
    <t>10/12</t>
  </si>
  <si>
    <t>L3-04/10</t>
  </si>
  <si>
    <t>Lê Đức Hiếu</t>
  </si>
  <si>
    <t>0204006197</t>
  </si>
  <si>
    <t>DN7800073200003</t>
  </si>
  <si>
    <t>370611406</t>
  </si>
  <si>
    <t>30-01-09</t>
  </si>
  <si>
    <t>Kiên Giang</t>
  </si>
  <si>
    <t>615 Ngô Quyền, Rạch Giá, Kiên Giang</t>
  </si>
  <si>
    <t>08/12</t>
  </si>
  <si>
    <t>L3-06/10</t>
  </si>
  <si>
    <t xml:space="preserve">Trần Ngọc Tường </t>
  </si>
  <si>
    <t>0204009268</t>
  </si>
  <si>
    <t>DN7800037200004</t>
  </si>
  <si>
    <t>201382588</t>
  </si>
  <si>
    <t>06-06-95</t>
  </si>
  <si>
    <t>Đà Nẵng</t>
  </si>
  <si>
    <t>Bình An I, Thăng Bình, Quảng Nam, Đà Nẵng.</t>
  </si>
  <si>
    <t>9/12</t>
  </si>
  <si>
    <t>L3-01/10</t>
  </si>
  <si>
    <t>Nguyễn Viết Văn</t>
  </si>
  <si>
    <t>0204294730</t>
  </si>
  <si>
    <t>DN7800037200005</t>
  </si>
  <si>
    <t>164024766</t>
  </si>
  <si>
    <t>04-03-95</t>
  </si>
  <si>
    <t>Ninh Bình</t>
  </si>
  <si>
    <t>Khánh Thủy, Yên Khánh, Ninh Bình</t>
  </si>
  <si>
    <t>L3-02/10</t>
  </si>
  <si>
    <t>0205120964</t>
  </si>
  <si>
    <t>DN7800037200006</t>
  </si>
  <si>
    <t>301086738</t>
  </si>
  <si>
    <t>06-08-04</t>
  </si>
  <si>
    <t>Long An</t>
  </si>
  <si>
    <t>Ap 4, xã Đức Hòa Đông, H. Đức Hòa, Tỉnh Long An.</t>
  </si>
  <si>
    <t>Ap 4 xã Đức Hòa Đông, Huyện Đức Hòa, Tỉnh long An.</t>
  </si>
  <si>
    <t>Điện</t>
  </si>
  <si>
    <t>L3-03/10</t>
  </si>
  <si>
    <t>Đặng Văn Trí</t>
  </si>
  <si>
    <t>0207185477</t>
  </si>
  <si>
    <t>DN7800037200007</t>
  </si>
  <si>
    <t>311587883</t>
  </si>
  <si>
    <t>04-03-05</t>
  </si>
  <si>
    <t>Mỹ Thành Nam, Cai Lậy, Tiền Giang</t>
  </si>
  <si>
    <t>590 Đức Hoà Đông, Đức Hoà, Long An</t>
  </si>
  <si>
    <t>Giấy phép lái xe hạng B1, B2</t>
  </si>
  <si>
    <t>L3-05/10</t>
  </si>
  <si>
    <t xml:space="preserve">Lê Văn Đồng </t>
  </si>
  <si>
    <t>7909067613</t>
  </si>
  <si>
    <t>DN7800037200008</t>
  </si>
  <si>
    <t>351181403</t>
  </si>
  <si>
    <t>05-08-05</t>
  </si>
  <si>
    <t>An Giang</t>
  </si>
  <si>
    <t>Tân Phú A, Tân Châu, An Giang.</t>
  </si>
  <si>
    <t>06/12</t>
  </si>
  <si>
    <t>L3-07/10</t>
  </si>
  <si>
    <t xml:space="preserve"> Cao Thị Thúy Hồng </t>
  </si>
  <si>
    <t>7909259814</t>
  </si>
  <si>
    <t>DN7800037200009</t>
  </si>
  <si>
    <t>311806034</t>
  </si>
  <si>
    <t>05-05-00</t>
  </si>
  <si>
    <t>Ap 5, Thạnh Lộc, Cai Lậy, Tiền Giang.</t>
  </si>
  <si>
    <t>5/12</t>
  </si>
  <si>
    <t>L3-08/10</t>
  </si>
  <si>
    <t>THÁNG 07/2010</t>
  </si>
  <si>
    <t>Lê Thị Bích Chi</t>
  </si>
  <si>
    <t>DN7800037200010</t>
  </si>
  <si>
    <t>352243433</t>
  </si>
  <si>
    <t>23-02-10</t>
  </si>
  <si>
    <t>Vĩnh Thành, Vĩnh Phước, Tri Tôn, An Giang</t>
  </si>
  <si>
    <t>Ap 4, Hựu Thạnh, Đức Hoà, Long An</t>
  </si>
  <si>
    <t>L3-10/10</t>
  </si>
  <si>
    <t>Nguyễn Thị Ngưng</t>
  </si>
  <si>
    <t>DN7800037200011</t>
  </si>
  <si>
    <t>352024820</t>
  </si>
  <si>
    <t>04-10-06</t>
  </si>
  <si>
    <t>Tân Phú A, Tân Thạnh,Tân Châu, An Giang.</t>
  </si>
  <si>
    <t>Ap 5, Đức Hoà Đông, Đức Hoà, Long An</t>
  </si>
  <si>
    <t>L3-11/10</t>
  </si>
  <si>
    <t>DN7800037200012</t>
  </si>
  <si>
    <t>301346653</t>
  </si>
  <si>
    <t>22-08-05</t>
  </si>
  <si>
    <t>8/12</t>
  </si>
  <si>
    <t>L3-12/10</t>
  </si>
  <si>
    <t>Phạm Thị Đưa</t>
  </si>
  <si>
    <t>DN7800037200014</t>
  </si>
  <si>
    <t>334504830</t>
  </si>
  <si>
    <t>13-06-05</t>
  </si>
  <si>
    <t>Trà Vinh</t>
  </si>
  <si>
    <t>Từ Ô I, Hùng Hoà, Tiểu Cần, Trà Vinh</t>
  </si>
  <si>
    <t>3/12</t>
  </si>
  <si>
    <t>L2-17/11</t>
  </si>
  <si>
    <t>12 Tháng</t>
  </si>
  <si>
    <t>Trần Thị Loan</t>
  </si>
  <si>
    <t>DN7800037200015</t>
  </si>
  <si>
    <t>351245619</t>
  </si>
  <si>
    <t>12-06-06</t>
  </si>
  <si>
    <t>Tân Phú A, Tân Thạnh, Tân Châu, An Giang.</t>
  </si>
  <si>
    <t>2/12</t>
  </si>
  <si>
    <t>L3-15/10</t>
  </si>
  <si>
    <t>Trần Văn Y</t>
  </si>
  <si>
    <t>DN7800037200016</t>
  </si>
  <si>
    <t>334763930</t>
  </si>
  <si>
    <t>07-02-09</t>
  </si>
  <si>
    <t>L3-17/10</t>
  </si>
  <si>
    <t>DN7800037200017</t>
  </si>
  <si>
    <t>365967887</t>
  </si>
  <si>
    <t>28-01-02</t>
  </si>
  <si>
    <t>Sóc Trăng</t>
  </si>
  <si>
    <t>Khmer</t>
  </si>
  <si>
    <t>No Tom, Hoà Đông, Vĩnh Châu, Sóc Trăng</t>
  </si>
  <si>
    <t>L3-18/10</t>
  </si>
  <si>
    <t>Nguyễn Thanh Long</t>
  </si>
  <si>
    <t>DN7800037200018</t>
  </si>
  <si>
    <t>351357952</t>
  </si>
  <si>
    <t>11-08-05</t>
  </si>
  <si>
    <t>Tân Hoà A, Tân Thạnh, Tân Châu, An Giang</t>
  </si>
  <si>
    <t>L3-19/10</t>
  </si>
  <si>
    <t>Lê Hữu Toàn</t>
  </si>
  <si>
    <t>DN7800037200019</t>
  </si>
  <si>
    <t>363513435</t>
  </si>
  <si>
    <t>29-06-04</t>
  </si>
  <si>
    <t>Thanh Xuân, Châu Thành A, Hậu Giang</t>
  </si>
  <si>
    <t>DN7800037200020</t>
  </si>
  <si>
    <t>365692184</t>
  </si>
  <si>
    <t>24-05-04</t>
  </si>
  <si>
    <t>Lao Vên, Viên Bình, Mỹ Xuyên, Sóc Trăng</t>
  </si>
  <si>
    <t>Ấp 5, Đức Hoà Đông, Đức Hoà, Long An</t>
  </si>
  <si>
    <t>L3-21/10</t>
  </si>
  <si>
    <t>DN7800037200022</t>
  </si>
  <si>
    <t>023608294</t>
  </si>
  <si>
    <t>24-09-98</t>
  </si>
  <si>
    <t>TP.HCM</t>
  </si>
  <si>
    <t>700/714, Ba Đình, P10, Q8, Tp. HCM</t>
  </si>
  <si>
    <t>L3-23/10</t>
  </si>
  <si>
    <t>DN7800037200023</t>
  </si>
  <si>
    <t>341271734</t>
  </si>
  <si>
    <t>13-09-01</t>
  </si>
  <si>
    <t>Đồng Tháp</t>
  </si>
  <si>
    <t>Tân Thới, Tân Hoà, Thanh Bình, Đồng Tháp</t>
  </si>
  <si>
    <t>L3-24/10</t>
  </si>
  <si>
    <t>DN7800037200025</t>
  </si>
  <si>
    <t>301306859</t>
  </si>
  <si>
    <t>31-08-04</t>
  </si>
  <si>
    <t>L3-26/10</t>
  </si>
  <si>
    <t>Phùng Thị Hồng</t>
  </si>
  <si>
    <t>Nguyễn Phước Hữu</t>
  </si>
  <si>
    <t>DN7800037200026</t>
  </si>
  <si>
    <t>365362485</t>
  </si>
  <si>
    <t>10-03-99</t>
  </si>
  <si>
    <t>Lẫm Thiết, Khánh Hoà, Vĩnh Châu, Sóc Trăng</t>
  </si>
  <si>
    <t>L3-27/10</t>
  </si>
  <si>
    <t>Lê Thị Năm</t>
  </si>
  <si>
    <t>DN7800037200027</t>
  </si>
  <si>
    <t>360618350</t>
  </si>
  <si>
    <t>08-08-79</t>
  </si>
  <si>
    <t>Long Thạnh, Phụng Hiệp, Hậu Giang</t>
  </si>
  <si>
    <t>593, ấp 5, Đức Hoà Đông, Đức Hoà, Long An</t>
  </si>
  <si>
    <t>L3-28/10</t>
  </si>
  <si>
    <t>Nguyễn Văn Tuấn</t>
  </si>
  <si>
    <t>DN7800037200029</t>
  </si>
  <si>
    <t>321463967</t>
  </si>
  <si>
    <t>16-06-08</t>
  </si>
  <si>
    <t>Bến Tre</t>
  </si>
  <si>
    <t>134/AP, xã An Hoà Tây, Ba Tri, Bến Tre</t>
  </si>
  <si>
    <t>L3-30/10</t>
  </si>
  <si>
    <t>8010026694</t>
  </si>
  <si>
    <t>DN7800037200030</t>
  </si>
  <si>
    <t>310821340</t>
  </si>
  <si>
    <t>30-05-07</t>
  </si>
  <si>
    <t>Bình Nhì, Gò Công Tây, Tiền Giang</t>
  </si>
  <si>
    <t>L3-31/10</t>
  </si>
  <si>
    <t>Nguyễn Thị Mộng Hường</t>
  </si>
  <si>
    <t>321489125</t>
  </si>
  <si>
    <t>01-06-09</t>
  </si>
  <si>
    <t>848/AP, Xã An Hoà Tây, Ba Tri, Bến Tre</t>
  </si>
  <si>
    <t>7/12</t>
  </si>
  <si>
    <t>Nguyễn Văn Thắng</t>
  </si>
  <si>
    <t>321463760</t>
  </si>
  <si>
    <t>18-07-08</t>
  </si>
  <si>
    <t>Trần Văn Tú Anh</t>
  </si>
  <si>
    <t>351926607</t>
  </si>
  <si>
    <t>03-08-05</t>
  </si>
  <si>
    <t>THÁNG 10/2010</t>
  </si>
  <si>
    <t>0299027310</t>
  </si>
  <si>
    <t>DN7800037200034</t>
  </si>
  <si>
    <t>020602581</t>
  </si>
  <si>
    <t>TP. HCM</t>
  </si>
  <si>
    <t>Số 38 Đường 2A, KDC Nam Hùng Vương, An Lạc, Bình Tân</t>
  </si>
  <si>
    <t>Số 38 đường 2A KDC Nam Hùng Vương, An Lạc, Bình Tân</t>
  </si>
  <si>
    <t>Thủy Sản</t>
  </si>
  <si>
    <t>34/10</t>
  </si>
  <si>
    <t>Lê Văn Bình</t>
  </si>
  <si>
    <t>DN7800037200035</t>
  </si>
  <si>
    <t>Cơ điện</t>
  </si>
  <si>
    <t>311845337</t>
  </si>
  <si>
    <t>01-01-01</t>
  </si>
  <si>
    <t>Long Thới, Long Bình, Gò Công Tây, Tiền Giang</t>
  </si>
  <si>
    <t>L3-33/10</t>
  </si>
  <si>
    <t>THÁNG 11/2010</t>
  </si>
  <si>
    <t>Lê Thị Hà</t>
  </si>
  <si>
    <t>Thanh Hóa</t>
  </si>
  <si>
    <t>Hoằng Hà, Hoằng Hóa, Thanh Hóa</t>
  </si>
  <si>
    <t>THÁNG 03/2011</t>
  </si>
  <si>
    <t>0207025140</t>
  </si>
  <si>
    <t>DN7800037200037</t>
  </si>
  <si>
    <t>Ap 5, Ngã Năm, Ngã Năm, Sóc Trăng</t>
  </si>
  <si>
    <t>L2-11/11</t>
  </si>
  <si>
    <t>Lê Thị Gái</t>
  </si>
  <si>
    <t>DN7800037200038</t>
  </si>
  <si>
    <t>Giồng Cát, Lương An Trà, Tri Tôn, An Giang</t>
  </si>
  <si>
    <t>L2-01/11</t>
  </si>
  <si>
    <t>DN7800037200042</t>
  </si>
  <si>
    <t>Ap 4, xã Hựu Thãnh, huyện Đức Hòa ,tỉnh Long An</t>
  </si>
  <si>
    <t>L2-05/11</t>
  </si>
  <si>
    <t xml:space="preserve"> Sơn Thị Chành Ny </t>
  </si>
  <si>
    <t>DN7800037200043</t>
  </si>
  <si>
    <t>Cà Lăng A, Vĩnh Châu, Vĩnh Châu, Sóc Trăng</t>
  </si>
  <si>
    <t>L2-06/11</t>
  </si>
  <si>
    <t>Nguyễn Ngọc Thuận</t>
  </si>
  <si>
    <t>DN7800037200044</t>
  </si>
  <si>
    <t>L2-07/11</t>
  </si>
  <si>
    <t>Trần Văn Tú Em</t>
  </si>
  <si>
    <t>DN7800037200045</t>
  </si>
  <si>
    <t>DN7800037200046</t>
  </si>
  <si>
    <t>Hựu Thạnh, Đức Hoà, Long An</t>
  </si>
  <si>
    <t>L2-09/11</t>
  </si>
  <si>
    <t>DN7800037200047</t>
  </si>
  <si>
    <t>L2-10/11</t>
  </si>
  <si>
    <t>DN7800037200049</t>
  </si>
  <si>
    <t>L2-13/11</t>
  </si>
  <si>
    <t>Phạm Thị Thùy Quyên</t>
  </si>
  <si>
    <t>Bình Hoà Long, Bình Nhị, Gò Công Tây, tiền Giang</t>
  </si>
  <si>
    <t>Trần Văn Bình</t>
  </si>
  <si>
    <t>Giồng Trà Dên, Tân Thạnh, Tân Châu,An Giang</t>
  </si>
  <si>
    <t>Lê Văn Sơn</t>
  </si>
  <si>
    <t>Phạm Thị Thôi</t>
  </si>
  <si>
    <t>4/12</t>
  </si>
  <si>
    <t>THÁNG 05/2011</t>
  </si>
  <si>
    <t>Trần Thị Bảy</t>
  </si>
  <si>
    <t>DN7800037200050</t>
  </si>
  <si>
    <t>301403070</t>
  </si>
  <si>
    <t>Ấp Bình Tả 2, Đức Hòa Hạ, Đức Hòa, Long An</t>
  </si>
  <si>
    <t>L2-14/11</t>
  </si>
  <si>
    <t>Nguyễn Thị Ngọc Huyền</t>
  </si>
  <si>
    <t>DN7800037200051</t>
  </si>
  <si>
    <t>341744248</t>
  </si>
  <si>
    <t>Bình Trung, Bình Thành, Thanh Bình, Đồng Tháp</t>
  </si>
  <si>
    <t>L2-15/11</t>
  </si>
  <si>
    <t>DN7800037200052</t>
  </si>
  <si>
    <t>LĐ- TL</t>
  </si>
  <si>
    <t>024745397</t>
  </si>
  <si>
    <t>TP HCM</t>
  </si>
  <si>
    <t>Phạm Văn Hai, Bình Chánh, TP HCM</t>
  </si>
  <si>
    <t>CNTT</t>
  </si>
  <si>
    <t>L2-16/11</t>
  </si>
  <si>
    <t>THÁNG 05/2012</t>
  </si>
  <si>
    <t>Ngô Thị Sơn Ca</t>
  </si>
  <si>
    <t>DN7800037200053</t>
  </si>
  <si>
    <t>311928666</t>
  </si>
  <si>
    <t>Phú Quí, Vĩnh Hựu, Gò Công Tây, Tiền Giang</t>
  </si>
  <si>
    <t>Thực Phẩm</t>
  </si>
  <si>
    <t>1/12</t>
  </si>
  <si>
    <t>Quận 5</t>
  </si>
  <si>
    <t>Trần Thị Ngọc Diệp</t>
  </si>
  <si>
    <t>DN7800037200054</t>
  </si>
  <si>
    <t>311927190</t>
  </si>
  <si>
    <t>Tân Lý Đông, Châu Thành, Tiền Giang</t>
  </si>
  <si>
    <t>DN7800037200055</t>
  </si>
  <si>
    <t>Huỳnh Kỳ, Vĩnh Hải, Vĩnh Châu, Sóc Trăng</t>
  </si>
  <si>
    <t>DN7800037200056</t>
  </si>
  <si>
    <t>366033080</t>
  </si>
  <si>
    <t>Lý La Qui</t>
  </si>
  <si>
    <t>DN7800037200057</t>
  </si>
  <si>
    <t>DN7800037200058</t>
  </si>
  <si>
    <t>6/12</t>
  </si>
  <si>
    <t>Sơn Thị Si Minh</t>
  </si>
  <si>
    <t>DN7800037200059</t>
  </si>
  <si>
    <t>Lẫm Thiết, Khánh Hòa, Vĩnh Châu, Sóc Trăng</t>
  </si>
  <si>
    <t>Sơn Thị Si Ninh</t>
  </si>
  <si>
    <t>DN7800037200060</t>
  </si>
  <si>
    <t>Tăng Phú Tấn</t>
  </si>
  <si>
    <t>DN7800037200061</t>
  </si>
  <si>
    <t>Hòa Khởi, Hòa Đông, Vĩnh Châu, Sóc Trăng</t>
  </si>
  <si>
    <t>DN7800037200062</t>
  </si>
  <si>
    <t>Cần Thơ</t>
  </si>
  <si>
    <t>Trường Xuân, Thới Lai, TP. Cần Thơ</t>
  </si>
  <si>
    <t>DN7800037200063</t>
  </si>
  <si>
    <t>11/12</t>
  </si>
  <si>
    <t>Lê Thị Lụa</t>
  </si>
  <si>
    <t>DN7800037200064</t>
  </si>
  <si>
    <t>Hồ Thị Duyên</t>
  </si>
  <si>
    <t>DN7800037200065</t>
  </si>
  <si>
    <t>Cà Mau</t>
  </si>
  <si>
    <t>Trần Độ, Lương Thế Trân, Cái Nước, Cà Mau</t>
  </si>
  <si>
    <t>13/12</t>
  </si>
  <si>
    <t>DN7800037200066</t>
  </si>
  <si>
    <t>Khánh Hòa, Vĩnh Châu, Sóc Trăng</t>
  </si>
  <si>
    <t>14/12</t>
  </si>
  <si>
    <t>DN7800037200067</t>
  </si>
  <si>
    <t>Bà Tây A, Tập Sơn, Trà Cú, Trà Vinh</t>
  </si>
  <si>
    <t>15/12</t>
  </si>
  <si>
    <t>THÁNG 06/2012</t>
  </si>
  <si>
    <t>Lý Thị Sà Phép</t>
  </si>
  <si>
    <t>DN7800037200068</t>
  </si>
  <si>
    <t>16/12</t>
  </si>
  <si>
    <t>DN7800037200069</t>
  </si>
  <si>
    <t>17/12</t>
  </si>
  <si>
    <t>Sơn Thị Trường Sa</t>
  </si>
  <si>
    <t>8012016443</t>
  </si>
  <si>
    <t>DN7800037200070</t>
  </si>
  <si>
    <t>18/12</t>
  </si>
  <si>
    <t>Quận 6</t>
  </si>
  <si>
    <t>THÁNG 10/2012</t>
  </si>
  <si>
    <t>DN7800037200071</t>
  </si>
  <si>
    <t>362307103</t>
  </si>
  <si>
    <t>Đinh Môn, Cờ Đỏ, TP. Cần Thơ</t>
  </si>
  <si>
    <t>19/12</t>
  </si>
  <si>
    <t>DN7800037200072</t>
  </si>
  <si>
    <t>Cà Lăng A, Phường 2, TX.Vĩnh Châu, Sóc Trăng</t>
  </si>
  <si>
    <t>20/12</t>
  </si>
  <si>
    <t>THÁNG 11/2012</t>
  </si>
  <si>
    <t>Võ Thị Út</t>
  </si>
  <si>
    <t>DN4800037200073</t>
  </si>
  <si>
    <t>Bình Phú, Cai Lậy, Tiền Giang</t>
  </si>
  <si>
    <t>21/12</t>
  </si>
  <si>
    <t>8012034284</t>
  </si>
  <si>
    <t>DN4800037200074</t>
  </si>
  <si>
    <t>22/12</t>
  </si>
  <si>
    <t>THÁNG 12/2012</t>
  </si>
  <si>
    <t>8012036942</t>
  </si>
  <si>
    <t>DN4800037200075</t>
  </si>
  <si>
    <t>363747522</t>
  </si>
  <si>
    <t>19/11/2009</t>
  </si>
  <si>
    <t>23/12</t>
  </si>
  <si>
    <t>THÁNG 01/2013</t>
  </si>
  <si>
    <t>Lưu Quốc Phong</t>
  </si>
  <si>
    <t>Nhân sự</t>
  </si>
  <si>
    <t>THÁNG 04/2013</t>
  </si>
  <si>
    <t>Lê Minh Tâm</t>
  </si>
  <si>
    <t>THÁNG 08/2013</t>
  </si>
  <si>
    <t>Nguyễn Thị Thiết</t>
  </si>
  <si>
    <t>8013031885</t>
  </si>
  <si>
    <t>DN4800037200079</t>
  </si>
  <si>
    <t>Kế toán</t>
  </si>
  <si>
    <t>THÁNG 09/2013</t>
  </si>
  <si>
    <t>8013031887</t>
  </si>
  <si>
    <t>DN4800037200081</t>
  </si>
  <si>
    <t>CN SX Thủy hải sản</t>
  </si>
  <si>
    <t>8013031888</t>
  </si>
  <si>
    <t>DN4800037200082</t>
  </si>
  <si>
    <t>THÁNG 12/2013</t>
  </si>
  <si>
    <t>8013040161</t>
  </si>
  <si>
    <t>Nguyễn Văn Phi</t>
  </si>
  <si>
    <t>THÁNG 03/2014</t>
  </si>
  <si>
    <t>8014003788</t>
  </si>
  <si>
    <t>8014003789</t>
  </si>
  <si>
    <t>8014003790</t>
  </si>
  <si>
    <t>DN4800037200087</t>
  </si>
  <si>
    <t>366042867</t>
  </si>
  <si>
    <t>8014003791</t>
  </si>
  <si>
    <t>DN4800037200088</t>
  </si>
  <si>
    <t>8014003792</t>
  </si>
  <si>
    <t>DN4800037200089</t>
  </si>
  <si>
    <t>8014003793</t>
  </si>
  <si>
    <t>8014003794</t>
  </si>
  <si>
    <t>DN4800037200091</t>
  </si>
  <si>
    <t>8014003795</t>
  </si>
  <si>
    <t>DN7800037200092</t>
  </si>
  <si>
    <t>THÁNG 05/2014</t>
  </si>
  <si>
    <t>Nguyễn Trường Giang</t>
  </si>
  <si>
    <t>8014010931</t>
  </si>
  <si>
    <t>023704457</t>
  </si>
  <si>
    <t>04/08/1999</t>
  </si>
  <si>
    <t>Kinh</t>
  </si>
  <si>
    <t>cơ điện</t>
  </si>
  <si>
    <t>THÁNG 07/2014</t>
  </si>
  <si>
    <t>8014017609</t>
  </si>
  <si>
    <t>DN7800037200095</t>
  </si>
  <si>
    <t>301344241</t>
  </si>
  <si>
    <t>22/07/2005</t>
  </si>
  <si>
    <t>Ấp Thuận Hòa I, Hòa Khánh Nam, Đức Hòa, Long An</t>
  </si>
  <si>
    <t>8014017608</t>
  </si>
  <si>
    <t>DN7800037200094</t>
  </si>
  <si>
    <t>301575747</t>
  </si>
  <si>
    <t>14/09/2011</t>
  </si>
  <si>
    <t>ấp 5, Đức Hòa Đông, Đức Hòa, Long An</t>
  </si>
  <si>
    <t>THÁNG 08/2014</t>
  </si>
  <si>
    <t>Trần Văn Đoạn</t>
  </si>
  <si>
    <t>8014021388</t>
  </si>
  <si>
    <t>DN7800037200096</t>
  </si>
  <si>
    <t>371141342</t>
  </si>
  <si>
    <t>03/07/2010</t>
  </si>
  <si>
    <t>Vĩnh Hòa A, U Minh Thượng, Kiên Giang</t>
  </si>
  <si>
    <t>tài xế</t>
  </si>
  <si>
    <t>THÁNG 04/2015</t>
  </si>
  <si>
    <t xml:space="preserve">Nguyễn Thị Mỹ Phương </t>
  </si>
  <si>
    <t>0206000070</t>
  </si>
  <si>
    <t>DN4800037200097</t>
  </si>
  <si>
    <t>Lâm Thị Mộng Thường</t>
  </si>
  <si>
    <t>DN4800037200098</t>
  </si>
  <si>
    <t>THÁNG 07/2015</t>
  </si>
  <si>
    <t>THÁNG 05/2016</t>
  </si>
  <si>
    <t>301496888</t>
  </si>
  <si>
    <t>10/02/2014</t>
  </si>
  <si>
    <t>CA. long an</t>
  </si>
  <si>
    <t>kinh</t>
  </si>
  <si>
    <t>Gò sao,  Tân Phu, Duc hoa , long an</t>
  </si>
  <si>
    <t>TC nghề</t>
  </si>
  <si>
    <t>TỔNG</t>
  </si>
  <si>
    <t>LĐ tăng</t>
  </si>
  <si>
    <t>LĐ giảm</t>
  </si>
  <si>
    <t>Tổng Số LĐ</t>
  </si>
  <si>
    <t>LĐ Nữ</t>
  </si>
  <si>
    <t>LĐ Tỉnh LA</t>
  </si>
  <si>
    <t>VP</t>
  </si>
  <si>
    <t>TL VP</t>
  </si>
  <si>
    <t>TL CN</t>
  </si>
  <si>
    <t>PHẢI ĐÓNG</t>
  </si>
  <si>
    <t>ĐIỀU CHỈNH</t>
  </si>
  <si>
    <t>TRÍCH ĐÓNG</t>
  </si>
  <si>
    <t>2% ĐỂ LẠI</t>
  </si>
  <si>
    <t>CHẾ ĐỘ</t>
  </si>
  <si>
    <t>KÌ TRƯỚC</t>
  </si>
  <si>
    <t>LÃI CHẬM ĐÓNG</t>
  </si>
  <si>
    <t>CÒN NỢ</t>
  </si>
  <si>
    <t>BHXH LA</t>
  </si>
  <si>
    <t xml:space="preserve">nghi </t>
  </si>
  <si>
    <t>lãi</t>
  </si>
  <si>
    <t>tt</t>
  </si>
</sst>
</file>

<file path=xl/styles.xml><?xml version="1.0" encoding="utf-8"?>
<styleSheet xmlns="http://schemas.openxmlformats.org/spreadsheetml/2006/main">
  <numFmts count="8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  <numFmt numFmtId="239" formatCode="\$#,##0\ ;\(\$#,##0\)"/>
    <numFmt numFmtId="240" formatCode="#,###"/>
    <numFmt numFmtId="241" formatCode="[$-1010000]d/m/yy;@"/>
    <numFmt numFmtId="242" formatCode="#,##0.000_);\(#,##0.000\)"/>
  </numFmts>
  <fonts count="137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u val="singleAccounting"/>
      <sz val="10"/>
      <color rgb="FF0000FF"/>
      <name val="Times New Roman"/>
      <family val="1"/>
    </font>
    <font>
      <b/>
      <sz val="10"/>
      <color theme="1"/>
      <name val="Times New Roman"/>
      <family val="1"/>
    </font>
    <font>
      <sz val="8"/>
      <color rgb="FF0070C0"/>
      <name val="Times New Roman"/>
      <family val="1"/>
    </font>
    <font>
      <b/>
      <sz val="9"/>
      <color rgb="FF0070C0"/>
      <name val="Times New Roman"/>
      <family val="1"/>
    </font>
    <font>
      <sz val="11"/>
      <name val="VNI-Times"/>
    </font>
    <font>
      <sz val="10"/>
      <name val=".VnAvant"/>
      <family val="2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sz val="10"/>
      <color indexed="16"/>
      <name val="Times New Roman"/>
      <family val="1"/>
    </font>
    <font>
      <b/>
      <sz val="10"/>
      <color indexed="16"/>
      <name val="Times New Roman"/>
      <family val="1"/>
    </font>
    <font>
      <sz val="10"/>
      <color indexed="12"/>
      <name val="Times New Roman"/>
      <family val="1"/>
    </font>
    <font>
      <b/>
      <sz val="12"/>
      <color indexed="10"/>
      <name val="Times New Roman"/>
      <family val="1"/>
    </font>
    <font>
      <b/>
      <sz val="10"/>
      <name val="VNI-Times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620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  <xf numFmtId="0" fontId="6" fillId="0" borderId="0"/>
    <xf numFmtId="43" fontId="6" fillId="0" borderId="0" applyFont="0" applyFill="0" applyBorder="0" applyAlignment="0" applyProtection="0"/>
    <xf numFmtId="3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240" fontId="129" fillId="0" borderId="29"/>
    <xf numFmtId="0" fontId="128" fillId="0" borderId="0"/>
    <xf numFmtId="0" fontId="1" fillId="0" borderId="38" applyNumberFormat="0" applyFont="0" applyFill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945">
    <xf numFmtId="0" fontId="0" fillId="0" borderId="0" xfId="0"/>
    <xf numFmtId="0" fontId="96" fillId="0" borderId="0" xfId="0" applyFont="1"/>
    <xf numFmtId="0" fontId="30" fillId="0" borderId="0" xfId="0" applyFont="1"/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0" fontId="114" fillId="0" borderId="0" xfId="0" applyFont="1"/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03" fillId="0" borderId="0" xfId="419" applyFont="1" applyBorder="1" applyAlignment="1">
      <alignment vertical="center"/>
    </xf>
    <xf numFmtId="0" fontId="103" fillId="0" borderId="0" xfId="419" applyFont="1" applyBorder="1" applyAlignment="1">
      <alignment horizontal="center" vertical="center"/>
    </xf>
    <xf numFmtId="0" fontId="104" fillId="0" borderId="0" xfId="419" applyNumberFormat="1" applyFont="1" applyBorder="1" applyAlignment="1">
      <alignment horizontal="center" vertical="center" wrapText="1"/>
    </xf>
    <xf numFmtId="0" fontId="104" fillId="0" borderId="0" xfId="419" applyNumberFormat="1" applyFont="1" applyBorder="1" applyAlignment="1">
      <alignment horizontal="center" vertical="center"/>
    </xf>
    <xf numFmtId="0" fontId="104" fillId="0" borderId="0" xfId="419" applyNumberFormat="1" applyFont="1" applyBorder="1" applyAlignment="1">
      <alignment vertical="center" wrapText="1"/>
    </xf>
    <xf numFmtId="0" fontId="97" fillId="0" borderId="0" xfId="419" applyFont="1" applyBorder="1" applyAlignment="1">
      <alignment vertical="center"/>
    </xf>
    <xf numFmtId="0" fontId="30" fillId="0" borderId="0" xfId="419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19" applyFont="1" applyBorder="1" applyAlignment="1">
      <alignment vertical="center"/>
    </xf>
    <xf numFmtId="43" fontId="97" fillId="0" borderId="0" xfId="419" applyNumberFormat="1" applyFont="1" applyBorder="1" applyAlignment="1">
      <alignment vertical="center"/>
    </xf>
    <xf numFmtId="0" fontId="98" fillId="0" borderId="0" xfId="419" applyFont="1" applyBorder="1" applyAlignment="1">
      <alignment vertical="center"/>
    </xf>
    <xf numFmtId="0" fontId="99" fillId="0" borderId="0" xfId="419" applyNumberFormat="1" applyFont="1" applyBorder="1" applyAlignment="1">
      <alignment horizontal="center" vertical="center" wrapText="1"/>
    </xf>
    <xf numFmtId="43" fontId="110" fillId="0" borderId="0" xfId="341" applyFont="1" applyBorder="1" applyAlignment="1">
      <alignment horizontal="left" vertical="center"/>
    </xf>
    <xf numFmtId="0" fontId="101" fillId="0" borderId="26" xfId="419" applyFont="1" applyBorder="1" applyAlignment="1">
      <alignment horizontal="center" vertical="center"/>
    </xf>
    <xf numFmtId="49" fontId="109" fillId="0" borderId="26" xfId="419" applyNumberFormat="1" applyFont="1" applyBorder="1" applyAlignment="1">
      <alignment horizontal="center"/>
    </xf>
    <xf numFmtId="0" fontId="109" fillId="0" borderId="26" xfId="419" applyFont="1" applyBorder="1" applyAlignment="1">
      <alignment horizontal="center"/>
    </xf>
    <xf numFmtId="14" fontId="109" fillId="0" borderId="26" xfId="419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19" applyFont="1" applyBorder="1" applyAlignment="1">
      <alignment horizontal="center" vertical="center"/>
    </xf>
    <xf numFmtId="236" fontId="98" fillId="26" borderId="12" xfId="419" applyNumberFormat="1" applyFont="1" applyFill="1" applyBorder="1" applyAlignment="1">
      <alignment horizontal="center" vertical="center"/>
    </xf>
    <xf numFmtId="0" fontId="102" fillId="0" borderId="0" xfId="419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19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19" applyFont="1" applyFill="1" applyBorder="1" applyAlignment="1">
      <alignment horizontal="left" vertical="center"/>
    </xf>
    <xf numFmtId="0" fontId="98" fillId="0" borderId="0" xfId="419" applyFont="1" applyAlignment="1">
      <alignment horizontal="center"/>
    </xf>
    <xf numFmtId="0" fontId="98" fillId="0" borderId="0" xfId="419" applyFont="1" applyFill="1" applyAlignment="1">
      <alignment vertical="center"/>
    </xf>
    <xf numFmtId="0" fontId="98" fillId="0" borderId="0" xfId="419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19" applyFont="1" applyFill="1" applyBorder="1" applyAlignment="1">
      <alignment horizontal="center" vertical="center"/>
    </xf>
    <xf numFmtId="0" fontId="30" fillId="0" borderId="0" xfId="419" applyNumberFormat="1" applyFont="1"/>
    <xf numFmtId="0" fontId="103" fillId="0" borderId="0" xfId="419" applyFont="1" applyFill="1" applyBorder="1" applyAlignment="1">
      <alignment horizontal="center" vertical="center"/>
    </xf>
    <xf numFmtId="0" fontId="98" fillId="0" borderId="0" xfId="419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19" applyFont="1"/>
    <xf numFmtId="0" fontId="103" fillId="0" borderId="0" xfId="419" applyFont="1" applyFill="1" applyAlignment="1">
      <alignment horizontal="center" vertical="center"/>
    </xf>
    <xf numFmtId="0" fontId="103" fillId="0" borderId="0" xfId="419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19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11" fillId="0" borderId="0" xfId="419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19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19" applyFont="1" applyFill="1" applyAlignment="1">
      <alignment vertical="center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19" applyFont="1" applyFill="1" applyAlignment="1">
      <alignment horizontal="center" vertical="center" wrapText="1"/>
    </xf>
    <xf numFmtId="0" fontId="99" fillId="26" borderId="12" xfId="419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19" applyFont="1" applyFill="1" applyAlignment="1">
      <alignment vertical="center"/>
    </xf>
    <xf numFmtId="0" fontId="99" fillId="0" borderId="0" xfId="419" applyFont="1" applyFill="1" applyAlignment="1">
      <alignment horizontal="center" vertical="center" wrapText="1"/>
    </xf>
    <xf numFmtId="0" fontId="30" fillId="0" borderId="2" xfId="419" applyFont="1" applyFill="1" applyBorder="1" applyAlignment="1">
      <alignment vertical="center" wrapText="1"/>
    </xf>
    <xf numFmtId="0" fontId="30" fillId="0" borderId="2" xfId="419" applyFont="1" applyFill="1" applyBorder="1" applyAlignment="1">
      <alignment horizontal="left" vertical="center"/>
    </xf>
    <xf numFmtId="0" fontId="30" fillId="0" borderId="2" xfId="419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19" applyFont="1" applyFill="1" applyAlignment="1">
      <alignment vertical="center" wrapText="1"/>
    </xf>
    <xf numFmtId="0" fontId="30" fillId="0" borderId="24" xfId="419" applyFont="1" applyFill="1" applyBorder="1" applyAlignment="1">
      <alignment vertical="center" wrapText="1"/>
    </xf>
    <xf numFmtId="169" fontId="100" fillId="0" borderId="12" xfId="419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19" applyFont="1" applyFill="1" applyAlignment="1">
      <alignment vertical="center" wrapText="1"/>
    </xf>
    <xf numFmtId="0" fontId="98" fillId="0" borderId="0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vertical="center" wrapText="1"/>
    </xf>
    <xf numFmtId="0" fontId="98" fillId="0" borderId="25" xfId="419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19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19" applyFont="1" applyFill="1" applyAlignment="1">
      <alignment vertical="center" wrapText="1"/>
    </xf>
    <xf numFmtId="0" fontId="30" fillId="0" borderId="0" xfId="419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center" vertical="center"/>
    </xf>
    <xf numFmtId="0" fontId="102" fillId="0" borderId="0" xfId="419" applyFont="1" applyFill="1" applyBorder="1" applyAlignment="1">
      <alignment horizontal="left" vertical="center"/>
    </xf>
    <xf numFmtId="0" fontId="30" fillId="0" borderId="0" xfId="419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19" applyNumberFormat="1" applyFont="1" applyFill="1" applyBorder="1" applyAlignment="1">
      <alignment horizontal="left" vertical="center"/>
    </xf>
    <xf numFmtId="0" fontId="102" fillId="0" borderId="0" xfId="419" applyFont="1" applyFill="1" applyBorder="1" applyAlignment="1">
      <alignment vertical="center"/>
    </xf>
    <xf numFmtId="0" fontId="98" fillId="0" borderId="0" xfId="419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19" applyNumberFormat="1" applyFont="1" applyFill="1" applyAlignment="1">
      <alignment horizontal="center" vertical="center" wrapText="1"/>
    </xf>
    <xf numFmtId="0" fontId="98" fillId="0" borderId="0" xfId="419" applyFont="1" applyFill="1" applyBorder="1" applyAlignment="1">
      <alignment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19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0" fontId="117" fillId="0" borderId="2" xfId="0" applyFont="1" applyBorder="1" applyAlignment="1">
      <alignment horizontal="center" vertical="center" wrapText="1"/>
    </xf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7" fillId="0" borderId="2" xfId="0" applyFont="1" applyFill="1" applyBorder="1" applyAlignment="1">
      <alignment horizontal="left" vertical="center" wrapText="1"/>
    </xf>
    <xf numFmtId="169" fontId="117" fillId="0" borderId="2" xfId="337" applyNumberFormat="1" applyFont="1" applyBorder="1" applyAlignment="1">
      <alignment horizontal="center" vertical="center" wrapText="1"/>
    </xf>
    <xf numFmtId="0" fontId="117" fillId="0" borderId="0" xfId="0" applyFont="1"/>
    <xf numFmtId="0" fontId="117" fillId="0" borderId="30" xfId="0" applyFont="1" applyBorder="1" applyAlignment="1">
      <alignment horizontal="center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0" fontId="119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19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19" applyFont="1" applyFill="1" applyBorder="1" applyAlignment="1">
      <alignment horizontal="center" vertical="center"/>
    </xf>
    <xf numFmtId="169" fontId="98" fillId="0" borderId="0" xfId="0" applyNumberFormat="1" applyFont="1" applyFill="1" applyAlignment="1">
      <alignment horizontal="center" vertical="center" wrapText="1"/>
    </xf>
    <xf numFmtId="14" fontId="109" fillId="29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13" fillId="0" borderId="26" xfId="337" applyNumberFormat="1" applyFont="1" applyBorder="1" applyAlignment="1">
      <alignment vertical="center"/>
    </xf>
    <xf numFmtId="169" fontId="77" fillId="26" borderId="12" xfId="337" quotePrefix="1" applyNumberFormat="1" applyFont="1" applyFill="1" applyBorder="1" applyAlignment="1">
      <alignment horizontal="center" vertical="center" wrapText="1"/>
    </xf>
    <xf numFmtId="169" fontId="30" fillId="27" borderId="14" xfId="337" applyNumberFormat="1" applyFont="1" applyFill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vertical="center" wrapText="1"/>
    </xf>
    <xf numFmtId="169" fontId="115" fillId="30" borderId="2" xfId="337" applyNumberFormat="1" applyFont="1" applyFill="1" applyBorder="1" applyAlignment="1">
      <alignment horizontal="center" vertical="center" wrapText="1"/>
    </xf>
    <xf numFmtId="169" fontId="117" fillId="30" borderId="2" xfId="337" applyNumberFormat="1" applyFont="1" applyFill="1" applyBorder="1" applyAlignment="1">
      <alignment horizontal="center" vertical="center" wrapText="1"/>
    </xf>
    <xf numFmtId="169" fontId="115" fillId="0" borderId="30" xfId="337" applyNumberFormat="1" applyFont="1" applyBorder="1" applyAlignment="1">
      <alignment horizontal="center" vertical="center" wrapText="1"/>
    </xf>
    <xf numFmtId="169" fontId="30" fillId="0" borderId="23" xfId="341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35" xfId="337" applyNumberFormat="1" applyFont="1" applyBorder="1" applyAlignment="1">
      <alignment horizontal="center" vertical="center"/>
    </xf>
    <xf numFmtId="0" fontId="120" fillId="0" borderId="2" xfId="0" applyFont="1" applyFill="1" applyBorder="1" applyAlignment="1">
      <alignment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0" fontId="120" fillId="0" borderId="2" xfId="0" applyFont="1" applyFill="1" applyBorder="1" applyAlignment="1">
      <alignment horizontal="center" vertical="center"/>
    </xf>
    <xf numFmtId="169" fontId="120" fillId="0" borderId="2" xfId="337" applyNumberFormat="1" applyFont="1" applyFill="1" applyBorder="1" applyAlignment="1">
      <alignment horizontal="left" vertical="center"/>
    </xf>
    <xf numFmtId="168" fontId="120" fillId="0" borderId="2" xfId="337" applyNumberFormat="1" applyFont="1" applyFill="1" applyBorder="1" applyAlignment="1">
      <alignment horizontal="left" vertical="center"/>
    </xf>
    <xf numFmtId="169" fontId="120" fillId="0" borderId="2" xfId="341" applyNumberFormat="1" applyFont="1" applyFill="1" applyBorder="1" applyAlignment="1">
      <alignment horizontal="center" vertical="center" wrapText="1"/>
    </xf>
    <xf numFmtId="43" fontId="120" fillId="0" borderId="2" xfId="341" applyNumberFormat="1" applyFont="1" applyFill="1" applyBorder="1" applyAlignment="1">
      <alignment horizontal="left" vertical="center"/>
    </xf>
    <xf numFmtId="169" fontId="120" fillId="0" borderId="2" xfId="337" applyNumberFormat="1" applyFont="1" applyFill="1" applyBorder="1" applyAlignment="1">
      <alignment horizontal="center" vertical="center" wrapText="1"/>
    </xf>
    <xf numFmtId="169" fontId="120" fillId="0" borderId="2" xfId="337" quotePrefix="1" applyNumberFormat="1" applyFont="1" applyFill="1" applyBorder="1" applyAlignment="1">
      <alignment horizontal="center" vertical="center" wrapText="1"/>
    </xf>
    <xf numFmtId="169" fontId="120" fillId="26" borderId="2" xfId="337" applyNumberFormat="1" applyFont="1" applyFill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169" fontId="120" fillId="0" borderId="0" xfId="337" applyNumberFormat="1" applyFont="1" applyFill="1" applyAlignment="1">
      <alignment vertical="center" wrapText="1"/>
    </xf>
    <xf numFmtId="169" fontId="121" fillId="0" borderId="0" xfId="337" applyNumberFormat="1" applyFont="1" applyFill="1" applyAlignment="1">
      <alignment horizontal="center" vertical="center" wrapText="1"/>
    </xf>
    <xf numFmtId="169" fontId="122" fillId="0" borderId="0" xfId="337" applyNumberFormat="1" applyFont="1" applyFill="1" applyAlignment="1">
      <alignment vertical="center"/>
    </xf>
    <xf numFmtId="0" fontId="122" fillId="0" borderId="0" xfId="0" applyFont="1" applyFill="1" applyAlignment="1">
      <alignment vertical="center"/>
    </xf>
    <xf numFmtId="0" fontId="120" fillId="0" borderId="0" xfId="0" applyFont="1" applyFill="1" applyAlignment="1">
      <alignment vertical="center" wrapText="1"/>
    </xf>
    <xf numFmtId="168" fontId="98" fillId="30" borderId="0" xfId="337" applyNumberFormat="1" applyFont="1" applyFill="1" applyAlignment="1">
      <alignment horizontal="center" vertical="center"/>
    </xf>
    <xf numFmtId="168" fontId="98" fillId="30" borderId="0" xfId="337" applyNumberFormat="1" applyFont="1" applyFill="1" applyBorder="1" applyAlignment="1">
      <alignment horizontal="center" vertical="center"/>
    </xf>
    <xf numFmtId="169" fontId="124" fillId="30" borderId="2" xfId="337" applyNumberFormat="1" applyFont="1" applyFill="1" applyBorder="1" applyAlignment="1">
      <alignment horizontal="center" vertical="center" wrapText="1"/>
    </xf>
    <xf numFmtId="169" fontId="119" fillId="30" borderId="2" xfId="337" applyNumberFormat="1" applyFont="1" applyFill="1" applyBorder="1" applyAlignment="1">
      <alignment horizontal="center" vertical="center" wrapText="1"/>
    </xf>
    <xf numFmtId="169" fontId="123" fillId="30" borderId="2" xfId="337" applyNumberFormat="1" applyFont="1" applyFill="1" applyBorder="1" applyAlignment="1">
      <alignment horizontal="center" vertical="center" wrapText="1"/>
    </xf>
    <xf numFmtId="169" fontId="30" fillId="30" borderId="2" xfId="337" applyNumberFormat="1" applyFont="1" applyFill="1" applyBorder="1" applyAlignment="1">
      <alignment horizontal="center" vertical="center" wrapText="1"/>
    </xf>
    <xf numFmtId="0" fontId="77" fillId="0" borderId="12" xfId="0" applyFont="1" applyFill="1" applyBorder="1" applyAlignment="1">
      <alignment horizontal="left" vertical="center"/>
    </xf>
    <xf numFmtId="14" fontId="109" fillId="30" borderId="26" xfId="0" applyNumberFormat="1" applyFont="1" applyFill="1" applyBorder="1" applyAlignment="1"/>
    <xf numFmtId="0" fontId="98" fillId="30" borderId="29" xfId="421" applyFont="1" applyFill="1" applyBorder="1" applyAlignment="1">
      <alignment horizontal="center" vertical="center"/>
    </xf>
    <xf numFmtId="168" fontId="99" fillId="30" borderId="29" xfId="341" applyNumberFormat="1" applyFont="1" applyFill="1" applyBorder="1" applyAlignment="1">
      <alignment horizontal="center" vertical="center"/>
    </xf>
    <xf numFmtId="169" fontId="30" fillId="30" borderId="23" xfId="341" applyNumberFormat="1" applyFont="1" applyFill="1" applyBorder="1" applyAlignment="1">
      <alignment horizontal="center" vertical="center"/>
    </xf>
    <xf numFmtId="0" fontId="100" fillId="30" borderId="6" xfId="419" applyFont="1" applyFill="1" applyBorder="1" applyAlignment="1">
      <alignment horizontal="center" vertical="center"/>
    </xf>
    <xf numFmtId="0" fontId="102" fillId="30" borderId="0" xfId="419" applyFont="1" applyFill="1"/>
    <xf numFmtId="0" fontId="30" fillId="30" borderId="0" xfId="419" applyFont="1" applyFill="1"/>
    <xf numFmtId="0" fontId="98" fillId="30" borderId="24" xfId="421" applyFont="1" applyFill="1" applyBorder="1" applyAlignment="1">
      <alignment horizontal="center" vertical="center"/>
    </xf>
    <xf numFmtId="168" fontId="99" fillId="30" borderId="24" xfId="341" applyNumberFormat="1" applyFont="1" applyFill="1" applyBorder="1" applyAlignment="1">
      <alignment horizontal="center" vertical="center"/>
    </xf>
    <xf numFmtId="0" fontId="100" fillId="30" borderId="6" xfId="0" applyFont="1" applyFill="1" applyBorder="1" applyAlignment="1">
      <alignment horizontal="center" vertical="center"/>
    </xf>
    <xf numFmtId="0" fontId="30" fillId="30" borderId="0" xfId="0" applyFont="1" applyFill="1"/>
    <xf numFmtId="0" fontId="102" fillId="30" borderId="0" xfId="0" applyFont="1" applyFill="1"/>
    <xf numFmtId="0" fontId="30" fillId="0" borderId="24" xfId="0" applyFont="1" applyFill="1" applyBorder="1" applyAlignment="1">
      <alignment vertical="center" wrapText="1"/>
    </xf>
    <xf numFmtId="169" fontId="30" fillId="0" borderId="0" xfId="0" applyNumberFormat="1" applyFont="1"/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96" fillId="28" borderId="30" xfId="0" applyFont="1" applyFill="1" applyBorder="1" applyAlignment="1" applyProtection="1">
      <alignment vertical="center"/>
      <protection hidden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02" fillId="0" borderId="12" xfId="337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30" fillId="30" borderId="0" xfId="337" applyNumberFormat="1" applyFont="1" applyFill="1"/>
    <xf numFmtId="169" fontId="114" fillId="30" borderId="0" xfId="337" applyNumberFormat="1" applyFont="1" applyFill="1"/>
    <xf numFmtId="0" fontId="114" fillId="30" borderId="0" xfId="0" applyFont="1" applyFill="1"/>
    <xf numFmtId="169" fontId="96" fillId="30" borderId="0" xfId="337" applyNumberFormat="1" applyFont="1" applyFill="1"/>
    <xf numFmtId="0" fontId="96" fillId="30" borderId="0" xfId="0" applyFont="1" applyFill="1"/>
    <xf numFmtId="169" fontId="115" fillId="30" borderId="0" xfId="337" applyNumberFormat="1" applyFont="1" applyFill="1"/>
    <xf numFmtId="0" fontId="115" fillId="30" borderId="0" xfId="0" applyFont="1" applyFill="1"/>
    <xf numFmtId="169" fontId="117" fillId="30" borderId="0" xfId="337" applyNumberFormat="1" applyFont="1" applyFill="1"/>
    <xf numFmtId="0" fontId="117" fillId="30" borderId="0" xfId="0" applyFont="1" applyFill="1"/>
    <xf numFmtId="169" fontId="119" fillId="30" borderId="0" xfId="337" applyNumberFormat="1" applyFont="1" applyFill="1"/>
    <xf numFmtId="0" fontId="119" fillId="30" borderId="0" xfId="0" applyFont="1" applyFill="1"/>
    <xf numFmtId="169" fontId="102" fillId="30" borderId="0" xfId="337" applyNumberFormat="1" applyFont="1" applyFill="1"/>
    <xf numFmtId="43" fontId="98" fillId="0" borderId="12" xfId="337" applyFont="1" applyBorder="1" applyAlignment="1">
      <alignment horizontal="center" vertical="center"/>
    </xf>
    <xf numFmtId="238" fontId="98" fillId="0" borderId="12" xfId="337" applyNumberFormat="1" applyFont="1" applyBorder="1" applyAlignment="1">
      <alignment horizontal="center" vertical="center"/>
    </xf>
    <xf numFmtId="169" fontId="30" fillId="0" borderId="12" xfId="337" applyNumberFormat="1" applyFont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0" fontId="126" fillId="0" borderId="0" xfId="0" applyFont="1" applyFill="1" applyAlignment="1">
      <alignment vertical="center" wrapText="1"/>
    </xf>
    <xf numFmtId="0" fontId="126" fillId="0" borderId="0" xfId="0" applyFont="1" applyFill="1" applyAlignment="1">
      <alignment horizontal="center" vertical="center" wrapText="1"/>
    </xf>
    <xf numFmtId="169" fontId="126" fillId="0" borderId="0" xfId="337" applyNumberFormat="1" applyFont="1" applyFill="1" applyAlignment="1">
      <alignment horizontal="center" vertical="center" wrapText="1"/>
    </xf>
    <xf numFmtId="43" fontId="126" fillId="0" borderId="0" xfId="337" applyFont="1" applyFill="1" applyAlignment="1">
      <alignment vertical="center" wrapText="1"/>
    </xf>
    <xf numFmtId="169" fontId="126" fillId="0" borderId="0" xfId="337" applyNumberFormat="1" applyFont="1" applyFill="1" applyAlignment="1">
      <alignment vertical="center" wrapText="1"/>
    </xf>
    <xf numFmtId="0" fontId="127" fillId="0" borderId="0" xfId="0" applyFont="1" applyFill="1" applyBorder="1" applyAlignment="1">
      <alignment horizontal="center" vertical="center"/>
    </xf>
    <xf numFmtId="169" fontId="30" fillId="0" borderId="27" xfId="337" applyNumberFormat="1" applyFont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 wrapText="1"/>
    </xf>
    <xf numFmtId="0" fontId="30" fillId="30" borderId="2" xfId="419" applyFont="1" applyFill="1" applyBorder="1" applyAlignment="1">
      <alignment vertical="center" wrapText="1"/>
    </xf>
    <xf numFmtId="0" fontId="96" fillId="30" borderId="30" xfId="0" applyFont="1" applyFill="1" applyBorder="1" applyAlignment="1" applyProtection="1">
      <alignment vertical="center"/>
      <protection hidden="1"/>
    </xf>
    <xf numFmtId="0" fontId="30" fillId="30" borderId="30" xfId="0" applyFont="1" applyFill="1" applyBorder="1" applyAlignment="1">
      <alignment horizontal="center" vertical="center" wrapText="1"/>
    </xf>
    <xf numFmtId="169" fontId="30" fillId="30" borderId="30" xfId="337" applyNumberFormat="1" applyFont="1" applyFill="1" applyBorder="1" applyAlignment="1">
      <alignment horizontal="center" vertical="center" wrapText="1"/>
    </xf>
    <xf numFmtId="169" fontId="115" fillId="30" borderId="30" xfId="337" quotePrefix="1" applyNumberFormat="1" applyFont="1" applyFill="1" applyBorder="1" applyAlignment="1">
      <alignment horizontal="center" vertical="center" wrapText="1"/>
    </xf>
    <xf numFmtId="0" fontId="96" fillId="30" borderId="2" xfId="0" applyFont="1" applyFill="1" applyBorder="1" applyAlignment="1" applyProtection="1">
      <alignment vertical="center"/>
      <protection hidden="1"/>
    </xf>
    <xf numFmtId="169" fontId="115" fillId="31" borderId="30" xfId="337" applyNumberFormat="1" applyFont="1" applyFill="1" applyBorder="1" applyAlignment="1">
      <alignment horizontal="center" vertical="center" wrapText="1"/>
    </xf>
    <xf numFmtId="169" fontId="115" fillId="31" borderId="30" xfId="337" quotePrefix="1" applyNumberFormat="1" applyFont="1" applyFill="1" applyBorder="1" applyAlignment="1">
      <alignment horizontal="center" vertical="center" wrapText="1"/>
    </xf>
    <xf numFmtId="169" fontId="30" fillId="31" borderId="30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102" fillId="29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98" fillId="29" borderId="29" xfId="421" applyFont="1" applyFill="1" applyBorder="1" applyAlignment="1">
      <alignment horizontal="center" vertical="center"/>
    </xf>
    <xf numFmtId="168" fontId="99" fillId="29" borderId="29" xfId="341" applyNumberFormat="1" applyFont="1" applyFill="1" applyBorder="1" applyAlignment="1">
      <alignment horizontal="center" vertical="center"/>
    </xf>
    <xf numFmtId="0" fontId="100" fillId="29" borderId="6" xfId="0" applyFont="1" applyFill="1" applyBorder="1" applyAlignment="1">
      <alignment horizontal="center" vertical="center"/>
    </xf>
    <xf numFmtId="0" fontId="30" fillId="29" borderId="0" xfId="0" applyFont="1" applyFill="1"/>
    <xf numFmtId="0" fontId="102" fillId="29" borderId="0" xfId="0" applyFont="1" applyFill="1"/>
    <xf numFmtId="0" fontId="6" fillId="0" borderId="0" xfId="618"/>
    <xf numFmtId="0" fontId="103" fillId="0" borderId="26" xfId="616" applyFont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/>
    </xf>
    <xf numFmtId="0" fontId="100" fillId="2" borderId="14" xfId="616" applyFont="1" applyFill="1" applyBorder="1" applyAlignment="1">
      <alignment horizontal="center" vertical="center"/>
    </xf>
    <xf numFmtId="0" fontId="102" fillId="0" borderId="12" xfId="616" applyFont="1" applyFill="1" applyBorder="1" applyAlignment="1">
      <alignment horizontal="center" vertical="center" wrapText="1"/>
    </xf>
    <xf numFmtId="0" fontId="102" fillId="0" borderId="12" xfId="616" applyFont="1" applyFill="1" applyBorder="1" applyAlignment="1">
      <alignment horizontal="center" vertical="center"/>
    </xf>
    <xf numFmtId="0" fontId="102" fillId="0" borderId="12" xfId="616" applyFont="1" applyFill="1" applyBorder="1" applyAlignment="1">
      <alignment vertical="center" wrapText="1"/>
    </xf>
    <xf numFmtId="49" fontId="102" fillId="0" borderId="12" xfId="616" applyNumberFormat="1" applyFont="1" applyFill="1" applyBorder="1" applyAlignment="1">
      <alignment horizontal="center" vertical="center"/>
    </xf>
    <xf numFmtId="0" fontId="100" fillId="0" borderId="12" xfId="616" applyFont="1" applyFill="1" applyBorder="1" applyAlignment="1">
      <alignment horizontal="center" vertical="center"/>
    </xf>
    <xf numFmtId="0" fontId="30" fillId="0" borderId="0" xfId="618" applyFont="1" applyFill="1"/>
    <xf numFmtId="0" fontId="104" fillId="26" borderId="0" xfId="616" applyFont="1" applyFill="1" applyBorder="1" applyAlignment="1">
      <alignment vertical="center" wrapText="1"/>
    </xf>
    <xf numFmtId="3" fontId="102" fillId="26" borderId="0" xfId="616" applyNumberFormat="1" applyFont="1" applyFill="1" applyBorder="1" applyAlignment="1">
      <alignment horizontal="center" vertical="center" wrapText="1"/>
    </xf>
    <xf numFmtId="0" fontId="30" fillId="26" borderId="23" xfId="618" applyFont="1" applyFill="1" applyBorder="1" applyAlignment="1">
      <alignment horizontal="center"/>
    </xf>
    <xf numFmtId="3" fontId="102" fillId="26" borderId="0" xfId="616" applyNumberFormat="1" applyFont="1" applyFill="1" applyBorder="1" applyAlignment="1">
      <alignment horizontal="left" vertical="center" wrapText="1"/>
    </xf>
    <xf numFmtId="49" fontId="102" fillId="26" borderId="0" xfId="616" applyNumberFormat="1" applyFont="1" applyFill="1" applyBorder="1" applyAlignment="1">
      <alignment horizontal="center" vertical="center" wrapText="1"/>
    </xf>
    <xf numFmtId="3" fontId="102" fillId="26" borderId="23" xfId="616" applyNumberFormat="1" applyFont="1" applyFill="1" applyBorder="1" applyAlignment="1">
      <alignment horizontal="center" vertical="center" wrapText="1"/>
    </xf>
    <xf numFmtId="3" fontId="131" fillId="26" borderId="23" xfId="616" applyNumberFormat="1" applyFont="1" applyFill="1" applyBorder="1" applyAlignment="1">
      <alignment horizontal="center" vertical="center" wrapText="1"/>
    </xf>
    <xf numFmtId="3" fontId="30" fillId="26" borderId="23" xfId="616" applyNumberFormat="1" applyFont="1" applyFill="1" applyBorder="1" applyAlignment="1">
      <alignment horizontal="center"/>
    </xf>
    <xf numFmtId="3" fontId="30" fillId="0" borderId="0" xfId="616" applyNumberFormat="1" applyFont="1" applyAlignment="1">
      <alignment horizontal="center" vertical="center"/>
    </xf>
    <xf numFmtId="0" fontId="30" fillId="0" borderId="0" xfId="618" applyFont="1" applyAlignment="1">
      <alignment horizontal="center" vertical="center"/>
    </xf>
    <xf numFmtId="3" fontId="102" fillId="26" borderId="29" xfId="616" applyNumberFormat="1" applyFont="1" applyFill="1" applyBorder="1" applyAlignment="1" applyProtection="1">
      <alignment vertical="center"/>
      <protection hidden="1"/>
    </xf>
    <xf numFmtId="3" fontId="30" fillId="26" borderId="29" xfId="616" applyNumberFormat="1" applyFont="1" applyFill="1" applyBorder="1" applyAlignment="1" applyProtection="1">
      <alignment horizontal="center" vertical="center"/>
      <protection hidden="1"/>
    </xf>
    <xf numFmtId="3" fontId="30" fillId="26" borderId="29" xfId="616" applyNumberFormat="1" applyFont="1" applyFill="1" applyBorder="1" applyAlignment="1" applyProtection="1">
      <alignment horizontal="left" vertical="center"/>
      <protection hidden="1"/>
    </xf>
    <xf numFmtId="49" fontId="30" fillId="26" borderId="29" xfId="616" applyNumberFormat="1" applyFont="1" applyFill="1" applyBorder="1" applyAlignment="1" applyProtection="1">
      <alignment horizontal="center" vertical="center"/>
      <protection hidden="1"/>
    </xf>
    <xf numFmtId="3" fontId="102" fillId="26" borderId="29" xfId="616" applyNumberFormat="1" applyFont="1" applyFill="1" applyBorder="1" applyAlignment="1" applyProtection="1">
      <alignment horizontal="center" vertical="center" wrapText="1"/>
      <protection hidden="1"/>
    </xf>
    <xf numFmtId="3" fontId="131" fillId="26" borderId="29" xfId="616" applyNumberFormat="1" applyFont="1" applyFill="1" applyBorder="1" applyAlignment="1" applyProtection="1">
      <alignment horizontal="center" vertical="center" wrapText="1"/>
      <protection hidden="1"/>
    </xf>
    <xf numFmtId="0" fontId="30" fillId="0" borderId="0" xfId="616" applyFont="1" applyAlignment="1">
      <alignment horizontal="center" vertical="center"/>
    </xf>
    <xf numFmtId="169" fontId="30" fillId="0" borderId="0" xfId="619" applyNumberFormat="1" applyFont="1" applyAlignment="1">
      <alignment horizontal="center" vertical="center"/>
    </xf>
    <xf numFmtId="43" fontId="30" fillId="0" borderId="0" xfId="619" applyFont="1" applyAlignment="1">
      <alignment horizontal="center" vertical="center"/>
    </xf>
    <xf numFmtId="3" fontId="102" fillId="26" borderId="2" xfId="616" applyNumberFormat="1" applyFont="1" applyFill="1" applyBorder="1" applyAlignment="1" applyProtection="1">
      <alignment vertical="center"/>
      <protection hidden="1"/>
    </xf>
    <xf numFmtId="0" fontId="30" fillId="26" borderId="2" xfId="616" applyFont="1" applyFill="1" applyBorder="1" applyAlignment="1" applyProtection="1">
      <alignment horizontal="center" vertical="center"/>
      <protection hidden="1"/>
    </xf>
    <xf numFmtId="0" fontId="30" fillId="26" borderId="2" xfId="616" applyFont="1" applyFill="1" applyBorder="1" applyAlignment="1" applyProtection="1">
      <alignment horizontal="left" vertical="center"/>
      <protection hidden="1"/>
    </xf>
    <xf numFmtId="49" fontId="30" fillId="26" borderId="2" xfId="616" applyNumberFormat="1" applyFont="1" applyFill="1" applyBorder="1" applyAlignment="1" applyProtection="1">
      <alignment horizontal="center" vertical="center"/>
      <protection hidden="1"/>
    </xf>
    <xf numFmtId="3" fontId="102" fillId="26" borderId="2" xfId="616" applyNumberFormat="1" applyFont="1" applyFill="1" applyBorder="1" applyAlignment="1" applyProtection="1">
      <alignment horizontal="center" vertical="center" wrapText="1"/>
      <protection hidden="1"/>
    </xf>
    <xf numFmtId="3" fontId="131" fillId="26" borderId="2" xfId="616" applyNumberFormat="1" applyFont="1" applyFill="1" applyBorder="1" applyAlignment="1" applyProtection="1">
      <alignment horizontal="center" vertical="center" wrapText="1"/>
      <protection hidden="1"/>
    </xf>
    <xf numFmtId="0" fontId="132" fillId="0" borderId="0" xfId="616" applyFont="1" applyFill="1" applyAlignment="1">
      <alignment horizontal="center"/>
    </xf>
    <xf numFmtId="0" fontId="132" fillId="0" borderId="0" xfId="618" applyFont="1" applyFill="1" applyAlignment="1">
      <alignment horizontal="center"/>
    </xf>
    <xf numFmtId="3" fontId="133" fillId="0" borderId="2" xfId="616" applyNumberFormat="1" applyFont="1" applyFill="1" applyBorder="1" applyAlignment="1" applyProtection="1">
      <alignment vertical="center"/>
      <protection hidden="1"/>
    </xf>
    <xf numFmtId="0" fontId="132" fillId="0" borderId="2" xfId="616" applyFont="1" applyFill="1" applyBorder="1" applyAlignment="1" applyProtection="1">
      <alignment horizontal="center"/>
      <protection hidden="1"/>
    </xf>
    <xf numFmtId="0" fontId="132" fillId="0" borderId="2" xfId="616" applyFont="1" applyFill="1" applyBorder="1" applyAlignment="1" applyProtection="1">
      <alignment horizontal="left"/>
      <protection hidden="1"/>
    </xf>
    <xf numFmtId="0" fontId="132" fillId="0" borderId="2" xfId="618" applyFont="1" applyFill="1" applyBorder="1" applyAlignment="1" applyProtection="1">
      <alignment horizontal="center"/>
      <protection hidden="1"/>
    </xf>
    <xf numFmtId="49" fontId="132" fillId="0" borderId="2" xfId="618" applyNumberFormat="1" applyFont="1" applyFill="1" applyBorder="1" applyAlignment="1" applyProtection="1">
      <alignment horizontal="center"/>
      <protection hidden="1"/>
    </xf>
    <xf numFmtId="0" fontId="133" fillId="0" borderId="0" xfId="616" applyFont="1" applyFill="1" applyAlignment="1">
      <alignment horizontal="center"/>
    </xf>
    <xf numFmtId="0" fontId="133" fillId="0" borderId="0" xfId="618" applyFont="1" applyFill="1" applyAlignment="1">
      <alignment horizontal="center"/>
    </xf>
    <xf numFmtId="0" fontId="133" fillId="0" borderId="2" xfId="616" applyFont="1" applyFill="1" applyBorder="1" applyAlignment="1" applyProtection="1">
      <alignment horizontal="center"/>
      <protection hidden="1"/>
    </xf>
    <xf numFmtId="0" fontId="133" fillId="0" borderId="2" xfId="616" applyFont="1" applyFill="1" applyBorder="1" applyAlignment="1" applyProtection="1">
      <alignment horizontal="left"/>
      <protection hidden="1"/>
    </xf>
    <xf numFmtId="0" fontId="133" fillId="0" borderId="2" xfId="618" applyFont="1" applyFill="1" applyBorder="1" applyAlignment="1" applyProtection="1">
      <alignment horizontal="center"/>
      <protection hidden="1"/>
    </xf>
    <xf numFmtId="49" fontId="133" fillId="0" borderId="2" xfId="618" applyNumberFormat="1" applyFont="1" applyFill="1" applyBorder="1" applyAlignment="1" applyProtection="1">
      <alignment horizontal="center"/>
      <protection hidden="1"/>
    </xf>
    <xf numFmtId="0" fontId="132" fillId="0" borderId="0" xfId="616" applyFont="1" applyFill="1"/>
    <xf numFmtId="0" fontId="132" fillId="0" borderId="0" xfId="618" applyFont="1" applyFill="1"/>
    <xf numFmtId="49" fontId="132" fillId="0" borderId="2" xfId="616" applyNumberFormat="1" applyFont="1" applyFill="1" applyBorder="1" applyAlignment="1" applyProtection="1">
      <alignment horizontal="center"/>
      <protection hidden="1"/>
    </xf>
    <xf numFmtId="0" fontId="30" fillId="0" borderId="0" xfId="616" applyFont="1" applyFill="1"/>
    <xf numFmtId="0" fontId="30" fillId="0" borderId="0" xfId="616" applyFont="1" applyFill="1" applyAlignment="1">
      <alignment horizontal="center"/>
    </xf>
    <xf numFmtId="169" fontId="133" fillId="0" borderId="2" xfId="619" applyNumberFormat="1" applyFont="1" applyFill="1" applyBorder="1" applyAlignment="1" applyProtection="1">
      <alignment vertical="center"/>
      <protection hidden="1"/>
    </xf>
    <xf numFmtId="0" fontId="30" fillId="0" borderId="2" xfId="616" applyFont="1" applyFill="1" applyBorder="1" applyAlignment="1" applyProtection="1">
      <alignment horizontal="center"/>
      <protection hidden="1"/>
    </xf>
    <xf numFmtId="0" fontId="30" fillId="0" borderId="2" xfId="616" applyFont="1" applyFill="1" applyBorder="1" applyAlignment="1" applyProtection="1">
      <alignment horizontal="left"/>
      <protection hidden="1"/>
    </xf>
    <xf numFmtId="49" fontId="30" fillId="0" borderId="2" xfId="616" applyNumberFormat="1" applyFont="1" applyFill="1" applyBorder="1" applyAlignment="1" applyProtection="1">
      <alignment horizontal="center"/>
      <protection hidden="1"/>
    </xf>
    <xf numFmtId="169" fontId="132" fillId="0" borderId="2" xfId="619" applyNumberFormat="1" applyFont="1" applyFill="1" applyBorder="1" applyAlignment="1" applyProtection="1">
      <alignment horizontal="left"/>
      <protection hidden="1"/>
    </xf>
    <xf numFmtId="0" fontId="134" fillId="0" borderId="0" xfId="616" applyFont="1" applyFill="1"/>
    <xf numFmtId="0" fontId="134" fillId="0" borderId="0" xfId="616" applyFont="1" applyFill="1" applyAlignment="1">
      <alignment horizontal="center"/>
    </xf>
    <xf numFmtId="169" fontId="114" fillId="0" borderId="0" xfId="616" applyNumberFormat="1" applyFont="1" applyAlignment="1">
      <alignment horizontal="center"/>
    </xf>
    <xf numFmtId="169" fontId="131" fillId="0" borderId="2" xfId="619" applyNumberFormat="1" applyFont="1" applyFill="1" applyBorder="1" applyAlignment="1" applyProtection="1">
      <alignment vertical="center"/>
      <protection hidden="1"/>
    </xf>
    <xf numFmtId="0" fontId="134" fillId="0" borderId="2" xfId="616" applyFont="1" applyFill="1" applyBorder="1" applyAlignment="1" applyProtection="1">
      <alignment horizontal="center"/>
      <protection hidden="1"/>
    </xf>
    <xf numFmtId="0" fontId="134" fillId="0" borderId="2" xfId="616" applyFont="1" applyFill="1" applyBorder="1" applyAlignment="1" applyProtection="1">
      <alignment horizontal="left"/>
      <protection hidden="1"/>
    </xf>
    <xf numFmtId="49" fontId="134" fillId="0" borderId="2" xfId="616" applyNumberFormat="1" applyFont="1" applyFill="1" applyBorder="1" applyAlignment="1" applyProtection="1">
      <alignment horizontal="center"/>
      <protection hidden="1"/>
    </xf>
    <xf numFmtId="169" fontId="134" fillId="0" borderId="2" xfId="619" applyNumberFormat="1" applyFont="1" applyFill="1" applyBorder="1" applyAlignment="1" applyProtection="1">
      <alignment horizontal="left"/>
      <protection hidden="1"/>
    </xf>
    <xf numFmtId="0" fontId="134" fillId="0" borderId="0" xfId="618" applyFont="1" applyFill="1"/>
    <xf numFmtId="0" fontId="114" fillId="0" borderId="0" xfId="616" applyFont="1"/>
    <xf numFmtId="0" fontId="114" fillId="0" borderId="0" xfId="616" applyFont="1" applyAlignment="1">
      <alignment horizontal="center"/>
    </xf>
    <xf numFmtId="169" fontId="113" fillId="0" borderId="2" xfId="619" applyNumberFormat="1" applyFont="1" applyBorder="1" applyAlignment="1" applyProtection="1">
      <alignment vertical="center"/>
      <protection hidden="1"/>
    </xf>
    <xf numFmtId="0" fontId="114" fillId="0" borderId="2" xfId="616" applyFont="1" applyBorder="1" applyAlignment="1" applyProtection="1">
      <alignment horizontal="center"/>
      <protection hidden="1"/>
    </xf>
    <xf numFmtId="0" fontId="114" fillId="0" borderId="2" xfId="616" applyFont="1" applyBorder="1" applyAlignment="1" applyProtection="1">
      <alignment horizontal="left"/>
      <protection hidden="1"/>
    </xf>
    <xf numFmtId="49" fontId="114" fillId="0" borderId="2" xfId="616" applyNumberFormat="1" applyFont="1" applyBorder="1" applyAlignment="1" applyProtection="1">
      <alignment horizontal="center"/>
      <protection hidden="1"/>
    </xf>
    <xf numFmtId="169" fontId="114" fillId="0" borderId="2" xfId="619" applyNumberFormat="1" applyFont="1" applyBorder="1" applyAlignment="1" applyProtection="1">
      <alignment horizontal="left"/>
      <protection hidden="1"/>
    </xf>
    <xf numFmtId="169" fontId="113" fillId="0" borderId="2" xfId="619" applyNumberFormat="1" applyFont="1" applyBorder="1" applyAlignment="1" applyProtection="1">
      <alignment horizontal="center"/>
      <protection hidden="1"/>
    </xf>
    <xf numFmtId="0" fontId="113" fillId="0" borderId="2" xfId="616" applyFont="1" applyBorder="1" applyAlignment="1" applyProtection="1">
      <alignment horizontal="center"/>
      <protection hidden="1"/>
    </xf>
    <xf numFmtId="169" fontId="114" fillId="0" borderId="2" xfId="619" applyNumberFormat="1" applyFont="1" applyFill="1" applyBorder="1" applyAlignment="1" applyProtection="1">
      <alignment horizontal="center"/>
      <protection hidden="1"/>
    </xf>
    <xf numFmtId="0" fontId="114" fillId="0" borderId="0" xfId="618" applyFont="1"/>
    <xf numFmtId="0" fontId="30" fillId="0" borderId="0" xfId="616" applyFont="1" applyProtection="1">
      <protection locked="0"/>
    </xf>
    <xf numFmtId="0" fontId="30" fillId="0" borderId="0" xfId="616" applyFont="1" applyAlignment="1" applyProtection="1">
      <alignment horizontal="center"/>
      <protection locked="0"/>
    </xf>
    <xf numFmtId="169" fontId="131" fillId="0" borderId="2" xfId="619" applyNumberFormat="1" applyFont="1" applyBorder="1" applyAlignment="1" applyProtection="1">
      <alignment vertical="center"/>
      <protection locked="0"/>
    </xf>
    <xf numFmtId="0" fontId="134" fillId="0" borderId="2" xfId="616" applyFont="1" applyBorder="1" applyAlignment="1" applyProtection="1">
      <alignment horizontal="center"/>
      <protection locked="0"/>
    </xf>
    <xf numFmtId="0" fontId="134" fillId="0" borderId="2" xfId="616" applyFont="1" applyBorder="1" applyAlignment="1" applyProtection="1">
      <alignment horizontal="left"/>
      <protection locked="0"/>
    </xf>
    <xf numFmtId="49" fontId="134" fillId="0" borderId="2" xfId="616" applyNumberFormat="1" applyFont="1" applyBorder="1" applyAlignment="1" applyProtection="1">
      <alignment horizontal="center"/>
      <protection locked="0"/>
    </xf>
    <xf numFmtId="169" fontId="131" fillId="0" borderId="2" xfId="619" applyNumberFormat="1" applyFont="1" applyBorder="1" applyAlignment="1" applyProtection="1">
      <alignment horizontal="center"/>
      <protection locked="0"/>
    </xf>
    <xf numFmtId="0" fontId="131" fillId="0" borderId="2" xfId="616" applyFont="1" applyBorder="1" applyAlignment="1" applyProtection="1">
      <alignment horizontal="center"/>
      <protection locked="0"/>
    </xf>
    <xf numFmtId="1" fontId="131" fillId="0" borderId="2" xfId="616" applyNumberFormat="1" applyFont="1" applyBorder="1" applyAlignment="1" applyProtection="1">
      <alignment horizontal="right"/>
      <protection locked="0"/>
    </xf>
    <xf numFmtId="169" fontId="134" fillId="0" borderId="2" xfId="619" applyNumberFormat="1" applyFont="1" applyFill="1" applyBorder="1" applyAlignment="1" applyProtection="1">
      <alignment horizontal="center"/>
      <protection locked="0"/>
    </xf>
    <xf numFmtId="0" fontId="30" fillId="0" borderId="0" xfId="616" applyFont="1" applyProtection="1"/>
    <xf numFmtId="0" fontId="30" fillId="0" borderId="0" xfId="616" applyFont="1" applyAlignment="1" applyProtection="1">
      <alignment horizontal="center"/>
    </xf>
    <xf numFmtId="169" fontId="30" fillId="0" borderId="0" xfId="616" applyNumberFormat="1" applyFont="1" applyAlignment="1" applyProtection="1">
      <alignment horizontal="center"/>
    </xf>
    <xf numFmtId="169" fontId="131" fillId="0" borderId="2" xfId="619" applyNumberFormat="1" applyFont="1" applyBorder="1" applyAlignment="1" applyProtection="1">
      <alignment vertical="center"/>
    </xf>
    <xf numFmtId="0" fontId="134" fillId="0" borderId="2" xfId="616" applyFont="1" applyBorder="1" applyAlignment="1" applyProtection="1">
      <alignment horizontal="center"/>
    </xf>
    <xf numFmtId="0" fontId="134" fillId="0" borderId="2" xfId="616" applyFont="1" applyBorder="1" applyAlignment="1" applyProtection="1">
      <alignment horizontal="left"/>
    </xf>
    <xf numFmtId="49" fontId="134" fillId="0" borderId="2" xfId="616" applyNumberFormat="1" applyFont="1" applyBorder="1" applyAlignment="1" applyProtection="1">
      <alignment horizontal="center"/>
    </xf>
    <xf numFmtId="169" fontId="131" fillId="0" borderId="2" xfId="619" applyNumberFormat="1" applyFont="1" applyBorder="1" applyAlignment="1" applyProtection="1">
      <alignment horizontal="center"/>
    </xf>
    <xf numFmtId="0" fontId="131" fillId="0" borderId="2" xfId="616" applyFont="1" applyBorder="1" applyAlignment="1" applyProtection="1">
      <alignment horizontal="center"/>
    </xf>
    <xf numFmtId="1" fontId="131" fillId="0" borderId="2" xfId="616" applyNumberFormat="1" applyFont="1" applyBorder="1" applyAlignment="1" applyProtection="1">
      <alignment horizontal="right"/>
    </xf>
    <xf numFmtId="169" fontId="134" fillId="0" borderId="2" xfId="619" applyNumberFormat="1" applyFont="1" applyFill="1" applyBorder="1" applyAlignment="1" applyProtection="1">
      <alignment horizontal="center"/>
    </xf>
    <xf numFmtId="169" fontId="30" fillId="0" borderId="0" xfId="616" applyNumberFormat="1" applyFont="1" applyAlignment="1" applyProtection="1">
      <alignment horizontal="center"/>
      <protection locked="0"/>
    </xf>
    <xf numFmtId="169" fontId="131" fillId="0" borderId="2" xfId="619" applyNumberFormat="1" applyFont="1" applyBorder="1" applyAlignment="1" applyProtection="1">
      <alignment horizontal="right"/>
      <protection locked="0"/>
    </xf>
    <xf numFmtId="169" fontId="114" fillId="0" borderId="0" xfId="616" applyNumberFormat="1" applyFont="1"/>
    <xf numFmtId="0" fontId="114" fillId="0" borderId="0" xfId="616" applyFont="1" applyProtection="1">
      <protection locked="0"/>
    </xf>
    <xf numFmtId="0" fontId="114" fillId="0" borderId="0" xfId="616" applyFont="1" applyAlignment="1" applyProtection="1">
      <alignment horizontal="center"/>
      <protection locked="0"/>
    </xf>
    <xf numFmtId="169" fontId="114" fillId="0" borderId="0" xfId="616" applyNumberFormat="1" applyFont="1" applyProtection="1">
      <protection locked="0"/>
    </xf>
    <xf numFmtId="169" fontId="113" fillId="0" borderId="2" xfId="619" applyNumberFormat="1" applyFont="1" applyBorder="1" applyAlignment="1" applyProtection="1">
      <alignment vertical="center"/>
      <protection locked="0"/>
    </xf>
    <xf numFmtId="0" fontId="114" fillId="0" borderId="2" xfId="616" applyFont="1" applyBorder="1" applyAlignment="1" applyProtection="1">
      <alignment horizontal="center"/>
      <protection locked="0"/>
    </xf>
    <xf numFmtId="0" fontId="114" fillId="0" borderId="2" xfId="616" applyFont="1" applyBorder="1" applyAlignment="1" applyProtection="1">
      <alignment horizontal="left"/>
      <protection locked="0"/>
    </xf>
    <xf numFmtId="49" fontId="114" fillId="0" borderId="2" xfId="616" applyNumberFormat="1" applyFont="1" applyBorder="1" applyAlignment="1" applyProtection="1">
      <alignment horizontal="center"/>
      <protection locked="0"/>
    </xf>
    <xf numFmtId="169" fontId="113" fillId="0" borderId="2" xfId="619" applyNumberFormat="1" applyFont="1" applyBorder="1" applyAlignment="1" applyProtection="1">
      <alignment horizontal="center"/>
      <protection locked="0"/>
    </xf>
    <xf numFmtId="0" fontId="113" fillId="0" borderId="2" xfId="616" applyFont="1" applyBorder="1" applyAlignment="1" applyProtection="1">
      <alignment horizontal="center"/>
      <protection locked="0"/>
    </xf>
    <xf numFmtId="169" fontId="113" fillId="0" borderId="2" xfId="619" applyNumberFormat="1" applyFont="1" applyBorder="1" applyAlignment="1" applyProtection="1">
      <alignment horizontal="right"/>
      <protection locked="0"/>
    </xf>
    <xf numFmtId="169" fontId="114" fillId="0" borderId="2" xfId="619" applyNumberFormat="1" applyFont="1" applyFill="1" applyBorder="1" applyAlignment="1" applyProtection="1">
      <alignment horizontal="center"/>
      <protection locked="0"/>
    </xf>
    <xf numFmtId="169" fontId="114" fillId="0" borderId="2" xfId="619" applyNumberFormat="1" applyFont="1" applyBorder="1" applyAlignment="1" applyProtection="1">
      <alignment horizontal="center"/>
      <protection hidden="1"/>
    </xf>
    <xf numFmtId="0" fontId="96" fillId="0" borderId="0" xfId="616" applyFont="1"/>
    <xf numFmtId="0" fontId="96" fillId="0" borderId="0" xfId="616" applyFont="1" applyAlignment="1">
      <alignment horizontal="center"/>
    </xf>
    <xf numFmtId="0" fontId="30" fillId="0" borderId="0" xfId="616" applyFont="1"/>
    <xf numFmtId="0" fontId="98" fillId="0" borderId="0" xfId="616" applyFont="1" applyAlignment="1">
      <alignment horizontal="center"/>
    </xf>
    <xf numFmtId="0" fontId="98" fillId="0" borderId="0" xfId="616" applyFont="1" applyAlignment="1">
      <alignment horizontal="left"/>
    </xf>
    <xf numFmtId="49" fontId="98" fillId="0" borderId="0" xfId="616" applyNumberFormat="1" applyFont="1" applyAlignment="1">
      <alignment horizontal="center"/>
    </xf>
    <xf numFmtId="0" fontId="103" fillId="0" borderId="0" xfId="616" applyFont="1" applyAlignment="1">
      <alignment horizontal="center"/>
    </xf>
    <xf numFmtId="3" fontId="103" fillId="0" borderId="0" xfId="616" applyNumberFormat="1" applyFont="1" applyAlignment="1">
      <alignment horizontal="center"/>
    </xf>
    <xf numFmtId="169" fontId="103" fillId="0" borderId="0" xfId="616" applyNumberFormat="1" applyFont="1" applyAlignment="1">
      <alignment horizontal="center"/>
    </xf>
    <xf numFmtId="43" fontId="98" fillId="0" borderId="0" xfId="619" applyFont="1" applyAlignment="1">
      <alignment horizontal="center"/>
    </xf>
    <xf numFmtId="0" fontId="30" fillId="0" borderId="0" xfId="616" applyFont="1" applyAlignment="1">
      <alignment horizontal="center"/>
    </xf>
    <xf numFmtId="41" fontId="90" fillId="0" borderId="0" xfId="618" applyNumberFormat="1" applyFont="1"/>
    <xf numFmtId="169" fontId="30" fillId="0" borderId="0" xfId="619" applyNumberFormat="1" applyFont="1" applyFill="1"/>
    <xf numFmtId="169" fontId="134" fillId="0" borderId="0" xfId="619" applyNumberFormat="1" applyFont="1" applyFill="1"/>
    <xf numFmtId="169" fontId="114" fillId="0" borderId="0" xfId="619" applyNumberFormat="1" applyFont="1"/>
    <xf numFmtId="169" fontId="30" fillId="0" borderId="0" xfId="619" applyNumberFormat="1" applyFont="1" applyProtection="1">
      <protection locked="0"/>
    </xf>
    <xf numFmtId="169" fontId="30" fillId="0" borderId="0" xfId="619" applyNumberFormat="1" applyFont="1" applyProtection="1"/>
    <xf numFmtId="3" fontId="6" fillId="0" borderId="0" xfId="618" applyNumberFormat="1"/>
    <xf numFmtId="3" fontId="30" fillId="0" borderId="0" xfId="618" applyNumberFormat="1" applyFont="1" applyAlignment="1">
      <alignment horizontal="center" vertical="center"/>
    </xf>
    <xf numFmtId="3" fontId="132" fillId="0" borderId="0" xfId="616" applyNumberFormat="1" applyFont="1" applyFill="1" applyAlignment="1">
      <alignment horizontal="center"/>
    </xf>
    <xf numFmtId="0" fontId="98" fillId="26" borderId="12" xfId="616" applyFont="1" applyFill="1" applyBorder="1" applyAlignment="1" applyProtection="1">
      <alignment horizontal="center" vertical="center"/>
      <protection locked="0"/>
    </xf>
    <xf numFmtId="241" fontId="98" fillId="26" borderId="12" xfId="616" quotePrefix="1" applyNumberFormat="1" applyFont="1" applyFill="1" applyBorder="1" applyAlignment="1" applyProtection="1">
      <alignment horizontal="center" vertical="center"/>
      <protection locked="0"/>
    </xf>
    <xf numFmtId="241" fontId="98" fillId="26" borderId="12" xfId="616" applyNumberFormat="1" applyFont="1" applyFill="1" applyBorder="1" applyAlignment="1" applyProtection="1">
      <alignment horizontal="center" vertical="center"/>
      <protection locked="0"/>
    </xf>
    <xf numFmtId="0" fontId="98" fillId="26" borderId="12" xfId="616" applyFont="1" applyFill="1" applyBorder="1" applyAlignment="1" applyProtection="1">
      <alignment horizontal="left" vertical="center"/>
      <protection locked="0"/>
    </xf>
    <xf numFmtId="49" fontId="98" fillId="26" borderId="12" xfId="616" applyNumberFormat="1" applyFont="1" applyFill="1" applyBorder="1" applyAlignment="1" applyProtection="1">
      <alignment horizontal="center" vertical="center"/>
      <protection locked="0"/>
    </xf>
    <xf numFmtId="14" fontId="98" fillId="26" borderId="12" xfId="616" applyNumberFormat="1" applyFont="1" applyFill="1" applyBorder="1" applyAlignment="1" applyProtection="1">
      <alignment horizontal="center" vertical="center"/>
      <protection locked="0"/>
    </xf>
    <xf numFmtId="3" fontId="98" fillId="26" borderId="12" xfId="616" applyNumberFormat="1" applyFont="1" applyFill="1" applyBorder="1" applyAlignment="1" applyProtection="1">
      <alignment horizontal="center" vertical="center"/>
      <protection locked="0"/>
    </xf>
    <xf numFmtId="0" fontId="103" fillId="26" borderId="12" xfId="616" applyFont="1" applyFill="1" applyBorder="1" applyAlignment="1" applyProtection="1">
      <alignment horizontal="center" vertical="center"/>
      <protection locked="0"/>
    </xf>
    <xf numFmtId="0" fontId="30" fillId="26" borderId="12" xfId="618" applyFont="1" applyFill="1" applyBorder="1" applyAlignment="1" applyProtection="1">
      <alignment vertical="center"/>
      <protection locked="0"/>
    </xf>
    <xf numFmtId="0" fontId="96" fillId="0" borderId="1" xfId="616" applyFont="1" applyFill="1" applyBorder="1" applyAlignment="1" applyProtection="1">
      <alignment horizontal="center" vertical="center"/>
      <protection locked="0"/>
    </xf>
    <xf numFmtId="0" fontId="96" fillId="0" borderId="1" xfId="618" applyFont="1" applyFill="1" applyBorder="1" applyAlignment="1" applyProtection="1">
      <alignment horizontal="center" vertical="center"/>
      <protection hidden="1"/>
    </xf>
    <xf numFmtId="0" fontId="96" fillId="0" borderId="1" xfId="616" applyFont="1" applyFill="1" applyBorder="1" applyAlignment="1" applyProtection="1">
      <alignment vertical="center"/>
      <protection locked="0"/>
    </xf>
    <xf numFmtId="49" fontId="96" fillId="0" borderId="1" xfId="616" applyNumberFormat="1" applyFont="1" applyFill="1" applyBorder="1" applyAlignment="1" applyProtection="1">
      <alignment horizontal="center" vertical="center"/>
      <protection locked="0"/>
    </xf>
    <xf numFmtId="49" fontId="96" fillId="0" borderId="39" xfId="616" applyNumberFormat="1" applyFont="1" applyFill="1" applyBorder="1" applyAlignment="1" applyProtection="1">
      <alignment horizontal="center" vertical="center"/>
      <protection locked="0"/>
    </xf>
    <xf numFmtId="241" fontId="96" fillId="0" borderId="1" xfId="616" applyNumberFormat="1" applyFont="1" applyFill="1" applyBorder="1" applyAlignment="1" applyProtection="1">
      <alignment horizontal="center" vertical="center"/>
      <protection locked="0"/>
    </xf>
    <xf numFmtId="49" fontId="96" fillId="0" borderId="1" xfId="616" applyNumberFormat="1" applyFont="1" applyFill="1" applyBorder="1" applyAlignment="1" applyProtection="1">
      <alignment horizontal="left" vertical="center"/>
      <protection locked="0"/>
    </xf>
    <xf numFmtId="14" fontId="96" fillId="0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1" xfId="616" applyFont="1" applyFill="1" applyBorder="1" applyAlignment="1" applyProtection="1">
      <alignment horizontal="center" vertical="center" wrapText="1"/>
      <protection locked="0"/>
    </xf>
    <xf numFmtId="3" fontId="96" fillId="0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0" xfId="618" applyFont="1" applyFill="1" applyAlignment="1" applyProtection="1">
      <alignment vertical="center"/>
      <protection locked="0"/>
    </xf>
    <xf numFmtId="0" fontId="96" fillId="26" borderId="12" xfId="616" applyFont="1" applyFill="1" applyBorder="1" applyAlignment="1" applyProtection="1">
      <alignment horizontal="center" vertical="center"/>
      <protection locked="0"/>
    </xf>
    <xf numFmtId="0" fontId="77" fillId="26" borderId="12" xfId="616" applyFont="1" applyFill="1" applyBorder="1" applyAlignment="1" applyProtection="1">
      <alignment horizontal="center" vertical="center"/>
      <protection locked="0"/>
    </xf>
    <xf numFmtId="241" fontId="96" fillId="26" borderId="12" xfId="616" quotePrefix="1" applyNumberFormat="1" applyFont="1" applyFill="1" applyBorder="1" applyAlignment="1" applyProtection="1">
      <alignment horizontal="center" vertical="center"/>
      <protection locked="0"/>
    </xf>
    <xf numFmtId="241" fontId="96" fillId="26" borderId="12" xfId="616" applyNumberFormat="1" applyFont="1" applyFill="1" applyBorder="1" applyAlignment="1" applyProtection="1">
      <alignment horizontal="center" vertical="center"/>
      <protection locked="0"/>
    </xf>
    <xf numFmtId="0" fontId="96" fillId="26" borderId="12" xfId="616" applyFont="1" applyFill="1" applyBorder="1" applyAlignment="1" applyProtection="1">
      <alignment horizontal="left" vertical="center"/>
      <protection locked="0"/>
    </xf>
    <xf numFmtId="49" fontId="96" fillId="26" borderId="12" xfId="616" applyNumberFormat="1" applyFont="1" applyFill="1" applyBorder="1" applyAlignment="1" applyProtection="1">
      <alignment horizontal="center" vertical="center"/>
      <protection locked="0"/>
    </xf>
    <xf numFmtId="14" fontId="96" fillId="26" borderId="12" xfId="616" applyNumberFormat="1" applyFont="1" applyFill="1" applyBorder="1" applyAlignment="1" applyProtection="1">
      <alignment horizontal="center" vertical="center"/>
      <protection locked="0"/>
    </xf>
    <xf numFmtId="3" fontId="96" fillId="26" borderId="12" xfId="616" applyNumberFormat="1" applyFont="1" applyFill="1" applyBorder="1" applyAlignment="1" applyProtection="1">
      <alignment horizontal="center" vertical="center"/>
      <protection locked="0"/>
    </xf>
    <xf numFmtId="0" fontId="96" fillId="26" borderId="12" xfId="618" applyFont="1" applyFill="1" applyBorder="1" applyAlignment="1" applyProtection="1">
      <alignment vertical="center"/>
      <protection locked="0"/>
    </xf>
    <xf numFmtId="0" fontId="96" fillId="0" borderId="40" xfId="616" applyFont="1" applyFill="1" applyBorder="1" applyAlignment="1" applyProtection="1">
      <alignment horizontal="center" vertical="center"/>
      <protection locked="0"/>
    </xf>
    <xf numFmtId="0" fontId="96" fillId="0" borderId="40" xfId="616" applyFont="1" applyFill="1" applyBorder="1" applyAlignment="1" applyProtection="1">
      <alignment vertical="center"/>
      <protection locked="0"/>
    </xf>
    <xf numFmtId="0" fontId="96" fillId="0" borderId="41" xfId="616" applyFont="1" applyFill="1" applyBorder="1" applyAlignment="1" applyProtection="1">
      <alignment horizontal="center" vertical="center"/>
      <protection locked="0"/>
    </xf>
    <xf numFmtId="241" fontId="96" fillId="0" borderId="40" xfId="616" quotePrefix="1" applyNumberFormat="1" applyFont="1" applyFill="1" applyBorder="1" applyAlignment="1" applyProtection="1">
      <alignment horizontal="center" vertical="center"/>
      <protection locked="0"/>
    </xf>
    <xf numFmtId="241" fontId="96" fillId="0" borderId="40" xfId="616" applyNumberFormat="1" applyFont="1" applyFill="1" applyBorder="1" applyAlignment="1" applyProtection="1">
      <alignment horizontal="center" vertical="center"/>
      <protection locked="0"/>
    </xf>
    <xf numFmtId="0" fontId="96" fillId="0" borderId="40" xfId="616" applyFont="1" applyFill="1" applyBorder="1" applyAlignment="1" applyProtection="1">
      <alignment horizontal="left" vertical="center"/>
      <protection locked="0"/>
    </xf>
    <xf numFmtId="49" fontId="96" fillId="0" borderId="40" xfId="616" applyNumberFormat="1" applyFont="1" applyFill="1" applyBorder="1" applyAlignment="1" applyProtection="1">
      <alignment horizontal="center" vertical="center"/>
      <protection locked="0"/>
    </xf>
    <xf numFmtId="14" fontId="96" fillId="0" borderId="40" xfId="616" applyNumberFormat="1" applyFont="1" applyFill="1" applyBorder="1" applyAlignment="1" applyProtection="1">
      <alignment horizontal="center" vertical="center"/>
      <protection locked="0"/>
    </xf>
    <xf numFmtId="3" fontId="96" fillId="0" borderId="40" xfId="616" applyNumberFormat="1" applyFont="1" applyFill="1" applyBorder="1" applyAlignment="1" applyProtection="1">
      <alignment horizontal="center" vertical="center"/>
      <protection locked="0"/>
    </xf>
    <xf numFmtId="0" fontId="77" fillId="0" borderId="40" xfId="616" applyFont="1" applyFill="1" applyBorder="1" applyAlignment="1" applyProtection="1">
      <alignment horizontal="center" vertical="center"/>
      <protection locked="0"/>
    </xf>
    <xf numFmtId="0" fontId="96" fillId="0" borderId="39" xfId="616" applyFont="1" applyFill="1" applyBorder="1" applyAlignment="1" applyProtection="1">
      <alignment horizontal="center" vertical="center"/>
      <protection locked="0"/>
    </xf>
    <xf numFmtId="0" fontId="96" fillId="0" borderId="1" xfId="616" applyFont="1" applyFill="1" applyBorder="1" applyAlignment="1" applyProtection="1">
      <alignment horizontal="left" vertical="center"/>
      <protection locked="0"/>
    </xf>
    <xf numFmtId="0" fontId="77" fillId="0" borderId="1" xfId="616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vertical="center"/>
      <protection locked="0"/>
    </xf>
    <xf numFmtId="241" fontId="96" fillId="0" borderId="42" xfId="616" applyNumberFormat="1" applyFont="1" applyFill="1" applyBorder="1" applyAlignment="1" applyProtection="1">
      <alignment horizontal="center" vertical="center"/>
      <protection locked="0"/>
    </xf>
    <xf numFmtId="0" fontId="96" fillId="0" borderId="42" xfId="616" applyFont="1" applyFill="1" applyBorder="1" applyAlignment="1" applyProtection="1">
      <alignment horizontal="left" vertical="center"/>
      <protection locked="0"/>
    </xf>
    <xf numFmtId="49" fontId="96" fillId="0" borderId="42" xfId="616" applyNumberFormat="1" applyFont="1" applyFill="1" applyBorder="1" applyAlignment="1" applyProtection="1">
      <alignment horizontal="center" vertical="center"/>
      <protection locked="0"/>
    </xf>
    <xf numFmtId="3" fontId="96" fillId="0" borderId="42" xfId="616" applyNumberFormat="1" applyFont="1" applyFill="1" applyBorder="1" applyAlignment="1" applyProtection="1">
      <alignment horizontal="center" vertical="center"/>
      <protection locked="0"/>
    </xf>
    <xf numFmtId="0" fontId="77" fillId="0" borderId="42" xfId="616" applyFont="1" applyFill="1" applyBorder="1" applyAlignment="1" applyProtection="1">
      <alignment horizontal="center" vertical="center"/>
      <protection locked="0"/>
    </xf>
    <xf numFmtId="0" fontId="77" fillId="0" borderId="42" xfId="616" applyFont="1" applyFill="1" applyBorder="1" applyAlignment="1" applyProtection="1">
      <alignment horizontal="center" vertical="center" wrapText="1"/>
      <protection locked="0"/>
    </xf>
    <xf numFmtId="3" fontId="77" fillId="0" borderId="42" xfId="616" applyNumberFormat="1" applyFont="1" applyFill="1" applyBorder="1" applyAlignment="1" applyProtection="1">
      <alignment horizontal="center" vertical="center" wrapText="1"/>
      <protection locked="0"/>
    </xf>
    <xf numFmtId="169" fontId="114" fillId="34" borderId="2" xfId="619" applyNumberFormat="1" applyFont="1" applyFill="1" applyBorder="1" applyAlignment="1" applyProtection="1">
      <alignment horizontal="center"/>
      <protection hidden="1"/>
    </xf>
    <xf numFmtId="169" fontId="114" fillId="34" borderId="2" xfId="619" applyNumberFormat="1" applyFont="1" applyFill="1" applyBorder="1" applyAlignment="1" applyProtection="1">
      <alignment horizontal="center"/>
      <protection locked="0"/>
    </xf>
    <xf numFmtId="169" fontId="134" fillId="34" borderId="2" xfId="619" applyNumberFormat="1" applyFont="1" applyFill="1" applyBorder="1" applyAlignment="1" applyProtection="1">
      <alignment horizontal="center"/>
      <protection locked="0"/>
    </xf>
    <xf numFmtId="0" fontId="96" fillId="26" borderId="1" xfId="616" applyFont="1" applyFill="1" applyBorder="1" applyAlignment="1" applyProtection="1">
      <alignment horizontal="center" vertical="center"/>
      <protection locked="0"/>
    </xf>
    <xf numFmtId="241" fontId="96" fillId="26" borderId="1" xfId="616" applyNumberFormat="1" applyFont="1" applyFill="1" applyBorder="1" applyAlignment="1" applyProtection="1">
      <alignment horizontal="center" vertical="center"/>
      <protection locked="0"/>
    </xf>
    <xf numFmtId="0" fontId="96" fillId="26" borderId="1" xfId="616" applyFont="1" applyFill="1" applyBorder="1" applyAlignment="1" applyProtection="1">
      <alignment horizontal="left" vertical="center"/>
      <protection locked="0"/>
    </xf>
    <xf numFmtId="49" fontId="96" fillId="26" borderId="1" xfId="616" applyNumberFormat="1" applyFont="1" applyFill="1" applyBorder="1" applyAlignment="1" applyProtection="1">
      <alignment horizontal="center" vertical="center"/>
      <protection locked="0"/>
    </xf>
    <xf numFmtId="14" fontId="96" fillId="26" borderId="1" xfId="616" applyNumberFormat="1" applyFont="1" applyFill="1" applyBorder="1" applyAlignment="1" applyProtection="1">
      <alignment horizontal="center" vertical="center"/>
      <protection locked="0"/>
    </xf>
    <xf numFmtId="3" fontId="96" fillId="26" borderId="1" xfId="616" applyNumberFormat="1" applyFont="1" applyFill="1" applyBorder="1" applyAlignment="1" applyProtection="1">
      <alignment horizontal="center" vertical="center"/>
      <protection locked="0"/>
    </xf>
    <xf numFmtId="0" fontId="77" fillId="26" borderId="1" xfId="616" applyFont="1" applyFill="1" applyBorder="1" applyAlignment="1" applyProtection="1">
      <alignment horizontal="center" vertical="center"/>
      <protection locked="0"/>
    </xf>
    <xf numFmtId="0" fontId="96" fillId="26" borderId="0" xfId="618" applyFont="1" applyFill="1" applyAlignment="1" applyProtection="1">
      <alignment vertical="center"/>
      <protection locked="0"/>
    </xf>
    <xf numFmtId="0" fontId="96" fillId="0" borderId="1" xfId="616" quotePrefix="1" applyFont="1" applyFill="1" applyBorder="1" applyAlignment="1" applyProtection="1">
      <alignment horizontal="center" vertical="center"/>
      <protection locked="0"/>
    </xf>
    <xf numFmtId="169" fontId="103" fillId="35" borderId="0" xfId="616" applyNumberFormat="1" applyFont="1" applyFill="1" applyAlignment="1">
      <alignment horizontal="center"/>
    </xf>
    <xf numFmtId="169" fontId="103" fillId="27" borderId="0" xfId="616" applyNumberFormat="1" applyFont="1" applyFill="1" applyAlignment="1">
      <alignment horizontal="center"/>
    </xf>
    <xf numFmtId="0" fontId="103" fillId="27" borderId="0" xfId="616" applyFont="1" applyFill="1" applyAlignment="1">
      <alignment horizontal="center"/>
    </xf>
    <xf numFmtId="0" fontId="96" fillId="0" borderId="40" xfId="616" quotePrefix="1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vertical="center"/>
      <protection locked="0"/>
    </xf>
    <xf numFmtId="0" fontId="96" fillId="0" borderId="43" xfId="616" quotePrefix="1" applyFont="1" applyFill="1" applyBorder="1" applyAlignment="1" applyProtection="1">
      <alignment horizontal="center" vertical="center"/>
      <protection locked="0"/>
    </xf>
    <xf numFmtId="0" fontId="96" fillId="0" borderId="44" xfId="616" applyFont="1" applyFill="1" applyBorder="1" applyAlignment="1" applyProtection="1">
      <alignment horizontal="center" vertical="center"/>
      <protection locked="0"/>
    </xf>
    <xf numFmtId="241" fontId="96" fillId="0" borderId="43" xfId="616" applyNumberFormat="1" applyFont="1" applyFill="1" applyBorder="1" applyAlignment="1" applyProtection="1">
      <alignment horizontal="center" vertical="center"/>
      <protection locked="0"/>
    </xf>
    <xf numFmtId="0" fontId="96" fillId="0" borderId="43" xfId="616" applyFont="1" applyFill="1" applyBorder="1" applyAlignment="1" applyProtection="1">
      <alignment horizontal="left" vertical="center"/>
      <protection locked="0"/>
    </xf>
    <xf numFmtId="49" fontId="96" fillId="0" borderId="43" xfId="616" applyNumberFormat="1" applyFont="1" applyFill="1" applyBorder="1" applyAlignment="1" applyProtection="1">
      <alignment horizontal="center" vertical="center"/>
      <protection locked="0"/>
    </xf>
    <xf numFmtId="14" fontId="96" fillId="0" borderId="43" xfId="616" applyNumberFormat="1" applyFont="1" applyFill="1" applyBorder="1" applyAlignment="1" applyProtection="1">
      <alignment horizontal="center" vertical="center"/>
      <protection locked="0"/>
    </xf>
    <xf numFmtId="3" fontId="96" fillId="0" borderId="43" xfId="616" applyNumberFormat="1" applyFont="1" applyFill="1" applyBorder="1" applyAlignment="1" applyProtection="1">
      <alignment horizontal="center" vertical="center"/>
      <protection locked="0"/>
    </xf>
    <xf numFmtId="0" fontId="77" fillId="0" borderId="43" xfId="616" applyFont="1" applyFill="1" applyBorder="1" applyAlignment="1" applyProtection="1">
      <alignment horizontal="center" vertical="center"/>
      <protection locked="0"/>
    </xf>
    <xf numFmtId="0" fontId="96" fillId="26" borderId="43" xfId="616" applyFont="1" applyFill="1" applyBorder="1" applyAlignment="1" applyProtection="1">
      <alignment horizontal="center" vertical="center"/>
      <protection locked="0"/>
    </xf>
    <xf numFmtId="0" fontId="96" fillId="26" borderId="43" xfId="616" quotePrefix="1" applyFont="1" applyFill="1" applyBorder="1" applyAlignment="1" applyProtection="1">
      <alignment horizontal="center" vertical="center"/>
      <protection locked="0"/>
    </xf>
    <xf numFmtId="241" fontId="96" fillId="26" borderId="43" xfId="616" applyNumberFormat="1" applyFont="1" applyFill="1" applyBorder="1" applyAlignment="1" applyProtection="1">
      <alignment horizontal="center" vertical="center"/>
      <protection locked="0"/>
    </xf>
    <xf numFmtId="0" fontId="96" fillId="26" borderId="43" xfId="616" applyFont="1" applyFill="1" applyBorder="1" applyAlignment="1" applyProtection="1">
      <alignment horizontal="left" vertical="center"/>
      <protection locked="0"/>
    </xf>
    <xf numFmtId="49" fontId="96" fillId="26" borderId="43" xfId="616" applyNumberFormat="1" applyFont="1" applyFill="1" applyBorder="1" applyAlignment="1" applyProtection="1">
      <alignment horizontal="center" vertical="center"/>
      <protection locked="0"/>
    </xf>
    <xf numFmtId="14" fontId="96" fillId="26" borderId="43" xfId="616" applyNumberFormat="1" applyFont="1" applyFill="1" applyBorder="1" applyAlignment="1" applyProtection="1">
      <alignment horizontal="center" vertical="center"/>
      <protection locked="0"/>
    </xf>
    <xf numFmtId="3" fontId="96" fillId="26" borderId="43" xfId="616" applyNumberFormat="1" applyFont="1" applyFill="1" applyBorder="1" applyAlignment="1" applyProtection="1">
      <alignment horizontal="center" vertical="center"/>
      <protection locked="0"/>
    </xf>
    <xf numFmtId="0" fontId="77" fillId="26" borderId="43" xfId="616" applyFont="1" applyFill="1" applyBorder="1" applyAlignment="1" applyProtection="1">
      <alignment horizontal="center" vertical="center"/>
      <protection locked="0"/>
    </xf>
    <xf numFmtId="49" fontId="96" fillId="0" borderId="43" xfId="616" quotePrefix="1" applyNumberFormat="1" applyFont="1" applyFill="1" applyBorder="1" applyAlignment="1" applyProtection="1">
      <alignment horizontal="center" vertical="center"/>
      <protection locked="0"/>
    </xf>
    <xf numFmtId="49" fontId="96" fillId="0" borderId="12" xfId="616" applyNumberFormat="1" applyFont="1" applyFill="1" applyBorder="1" applyAlignment="1" applyProtection="1">
      <alignment horizontal="center" vertical="center" wrapText="1"/>
      <protection locked="0"/>
    </xf>
    <xf numFmtId="1" fontId="96" fillId="0" borderId="12" xfId="616" applyNumberFormat="1" applyFont="1" applyFill="1" applyBorder="1" applyAlignment="1" applyProtection="1">
      <alignment horizontal="center" vertical="center" wrapText="1"/>
      <protection locked="0"/>
    </xf>
    <xf numFmtId="49" fontId="96" fillId="34" borderId="12" xfId="616" applyNumberFormat="1" applyFont="1" applyFill="1" applyBorder="1" applyAlignment="1" applyProtection="1">
      <alignment horizontal="center" vertical="center" wrapText="1"/>
      <protection locked="0"/>
    </xf>
    <xf numFmtId="0" fontId="96" fillId="0" borderId="12" xfId="616" quotePrefix="1" applyFont="1" applyFill="1" applyBorder="1" applyAlignment="1" applyProtection="1">
      <alignment horizontal="center" vertical="center" wrapText="1"/>
      <protection locked="0"/>
    </xf>
    <xf numFmtId="0" fontId="43" fillId="28" borderId="12" xfId="618" applyFont="1" applyFill="1" applyBorder="1" applyAlignment="1">
      <alignment horizontal="center" vertical="top" wrapText="1"/>
    </xf>
    <xf numFmtId="0" fontId="96" fillId="0" borderId="2" xfId="616" quotePrefix="1" applyFont="1" applyFill="1" applyBorder="1" applyAlignment="1" applyProtection="1">
      <alignment horizontal="center" vertical="center" wrapText="1"/>
      <protection locked="0"/>
    </xf>
    <xf numFmtId="0" fontId="96" fillId="0" borderId="2" xfId="618" quotePrefix="1" applyFont="1" applyFill="1" applyBorder="1" applyAlignment="1" applyProtection="1">
      <alignment horizontal="center" vertical="center"/>
      <protection locked="0"/>
    </xf>
    <xf numFmtId="0" fontId="96" fillId="0" borderId="2" xfId="616" quotePrefix="1" applyFont="1" applyFill="1" applyBorder="1" applyAlignment="1" applyProtection="1">
      <alignment horizontal="center" vertical="center"/>
      <protection locked="0"/>
    </xf>
    <xf numFmtId="0" fontId="96" fillId="26" borderId="28" xfId="616" applyFont="1" applyFill="1" applyBorder="1" applyAlignment="1" applyProtection="1">
      <alignment horizontal="left" vertical="center"/>
      <protection locked="0"/>
    </xf>
    <xf numFmtId="0" fontId="96" fillId="29" borderId="1" xfId="616" applyFont="1" applyFill="1" applyBorder="1" applyAlignment="1" applyProtection="1">
      <alignment vertical="center"/>
      <protection locked="0"/>
    </xf>
    <xf numFmtId="0" fontId="96" fillId="26" borderId="28" xfId="616" quotePrefix="1" applyFont="1" applyFill="1" applyBorder="1" applyAlignment="1" applyProtection="1">
      <alignment horizontal="center" vertical="center"/>
      <protection locked="0"/>
    </xf>
    <xf numFmtId="0" fontId="96" fillId="26" borderId="28" xfId="616" applyFont="1" applyFill="1" applyBorder="1" applyAlignment="1" applyProtection="1">
      <alignment horizontal="center" vertical="center"/>
      <protection locked="0"/>
    </xf>
    <xf numFmtId="3" fontId="96" fillId="38" borderId="42" xfId="616" applyNumberFormat="1" applyFont="1" applyFill="1" applyBorder="1" applyAlignment="1" applyProtection="1">
      <alignment horizontal="center" vertical="center"/>
      <protection locked="0"/>
    </xf>
    <xf numFmtId="3" fontId="96" fillId="38" borderId="43" xfId="616" applyNumberFormat="1" applyFont="1" applyFill="1" applyBorder="1" applyAlignment="1" applyProtection="1">
      <alignment horizontal="center" vertical="center"/>
      <protection locked="0"/>
    </xf>
    <xf numFmtId="3" fontId="96" fillId="38" borderId="1" xfId="616" applyNumberFormat="1" applyFont="1" applyFill="1" applyBorder="1" applyAlignment="1" applyProtection="1">
      <alignment horizontal="center" vertical="center"/>
      <protection locked="0"/>
    </xf>
    <xf numFmtId="0" fontId="96" fillId="0" borderId="28" xfId="616" applyFont="1" applyFill="1" applyBorder="1" applyAlignment="1" applyProtection="1">
      <alignment horizontal="center" vertical="center"/>
      <protection locked="0"/>
    </xf>
    <xf numFmtId="0" fontId="96" fillId="0" borderId="28" xfId="616" applyFont="1" applyFill="1" applyBorder="1" applyAlignment="1" applyProtection="1">
      <alignment vertical="center"/>
      <protection locked="0"/>
    </xf>
    <xf numFmtId="0" fontId="96" fillId="0" borderId="23" xfId="616" applyFont="1" applyFill="1" applyBorder="1" applyAlignment="1" applyProtection="1">
      <alignment horizontal="center" vertical="center"/>
      <protection locked="0"/>
    </xf>
    <xf numFmtId="0" fontId="96" fillId="0" borderId="0" xfId="616" applyFont="1" applyFill="1" applyBorder="1" applyAlignment="1" applyProtection="1">
      <alignment horizontal="center" vertical="center"/>
      <protection locked="0"/>
    </xf>
    <xf numFmtId="241" fontId="96" fillId="0" borderId="0" xfId="616" applyNumberFormat="1" applyFont="1" applyFill="1" applyBorder="1" applyAlignment="1" applyProtection="1">
      <alignment horizontal="center" vertical="center"/>
      <protection locked="0"/>
    </xf>
    <xf numFmtId="241" fontId="96" fillId="0" borderId="23" xfId="616" applyNumberFormat="1" applyFont="1" applyFill="1" applyBorder="1" applyAlignment="1" applyProtection="1">
      <alignment horizontal="center" vertical="center"/>
      <protection locked="0"/>
    </xf>
    <xf numFmtId="0" fontId="96" fillId="0" borderId="0" xfId="616" applyFont="1" applyFill="1" applyBorder="1" applyAlignment="1" applyProtection="1">
      <alignment horizontal="left" vertical="center"/>
      <protection locked="0"/>
    </xf>
    <xf numFmtId="49" fontId="96" fillId="0" borderId="0" xfId="616" applyNumberFormat="1" applyFont="1" applyFill="1" applyBorder="1" applyAlignment="1" applyProtection="1">
      <alignment horizontal="center" vertical="center"/>
      <protection locked="0"/>
    </xf>
    <xf numFmtId="3" fontId="96" fillId="0" borderId="23" xfId="616" applyNumberFormat="1" applyFont="1" applyFill="1" applyBorder="1" applyAlignment="1" applyProtection="1">
      <alignment horizontal="center" vertical="center"/>
      <protection locked="0"/>
    </xf>
    <xf numFmtId="0" fontId="77" fillId="0" borderId="23" xfId="616" applyFont="1" applyFill="1" applyBorder="1" applyAlignment="1" applyProtection="1">
      <alignment horizontal="center" vertical="center"/>
      <protection locked="0"/>
    </xf>
    <xf numFmtId="0" fontId="77" fillId="0" borderId="23" xfId="616" applyFont="1" applyFill="1" applyBorder="1" applyAlignment="1" applyProtection="1">
      <alignment horizontal="center" vertical="center" wrapText="1"/>
      <protection locked="0"/>
    </xf>
    <xf numFmtId="3" fontId="77" fillId="0" borderId="23" xfId="616" applyNumberFormat="1" applyFont="1" applyFill="1" applyBorder="1" applyAlignment="1" applyProtection="1">
      <alignment horizontal="center" vertical="center" wrapText="1"/>
      <protection locked="0"/>
    </xf>
    <xf numFmtId="240" fontId="129" fillId="0" borderId="29" xfId="615"/>
    <xf numFmtId="0" fontId="77" fillId="29" borderId="43" xfId="616" applyFont="1" applyFill="1" applyBorder="1" applyAlignment="1" applyProtection="1">
      <alignment horizontal="center" vertical="center"/>
      <protection locked="0"/>
    </xf>
    <xf numFmtId="0" fontId="96" fillId="39" borderId="1" xfId="616" applyFont="1" applyFill="1" applyBorder="1" applyAlignment="1" applyProtection="1">
      <alignment vertical="center"/>
      <protection locked="0"/>
    </xf>
    <xf numFmtId="0" fontId="96" fillId="39" borderId="2" xfId="618" quotePrefix="1" applyFont="1" applyFill="1" applyBorder="1" applyAlignment="1" applyProtection="1">
      <alignment horizontal="center" vertical="center"/>
      <protection locked="0"/>
    </xf>
    <xf numFmtId="169" fontId="123" fillId="0" borderId="2" xfId="619" applyNumberFormat="1" applyFont="1" applyFill="1" applyBorder="1" applyAlignment="1" applyProtection="1">
      <alignment horizontal="center"/>
      <protection locked="0"/>
    </xf>
    <xf numFmtId="3" fontId="96" fillId="38" borderId="23" xfId="616" applyNumberFormat="1" applyFont="1" applyFill="1" applyBorder="1" applyAlignment="1" applyProtection="1">
      <alignment horizontal="center" vertical="center"/>
      <protection locked="0"/>
    </xf>
    <xf numFmtId="242" fontId="30" fillId="0" borderId="0" xfId="619" applyNumberFormat="1" applyFont="1" applyAlignment="1">
      <alignment horizontal="center" vertical="center"/>
    </xf>
    <xf numFmtId="3" fontId="96" fillId="39" borderId="1" xfId="616" applyNumberFormat="1" applyFont="1" applyFill="1" applyBorder="1" applyAlignment="1" applyProtection="1">
      <alignment horizontal="center" vertical="center"/>
      <protection locked="0"/>
    </xf>
    <xf numFmtId="0" fontId="102" fillId="2" borderId="23" xfId="616" applyFont="1" applyFill="1" applyBorder="1" applyAlignment="1">
      <alignment horizontal="center" vertical="center" wrapText="1"/>
    </xf>
    <xf numFmtId="0" fontId="96" fillId="26" borderId="23" xfId="616" applyFont="1" applyFill="1" applyBorder="1" applyAlignment="1" applyProtection="1">
      <alignment horizontal="center" vertical="center"/>
      <protection locked="0"/>
    </xf>
    <xf numFmtId="0" fontId="96" fillId="0" borderId="6" xfId="616" applyFont="1" applyFill="1" applyBorder="1" applyAlignment="1" applyProtection="1">
      <alignment horizontal="center" vertical="center"/>
      <protection locked="0"/>
    </xf>
    <xf numFmtId="0" fontId="96" fillId="0" borderId="0" xfId="616" quotePrefix="1" applyFont="1" applyFill="1" applyBorder="1" applyAlignment="1" applyProtection="1">
      <alignment horizontal="center" vertical="center"/>
      <protection locked="0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4" fontId="109" fillId="29" borderId="26" xfId="0" quotePrefix="1" applyNumberFormat="1" applyFont="1" applyFill="1" applyBorder="1" applyAlignment="1"/>
    <xf numFmtId="169" fontId="123" fillId="30" borderId="0" xfId="341" applyNumberFormat="1" applyFont="1" applyFill="1" applyBorder="1" applyAlignment="1">
      <alignment vertical="center" wrapText="1"/>
    </xf>
    <xf numFmtId="169" fontId="123" fillId="30" borderId="0" xfId="419" applyNumberFormat="1" applyFont="1" applyFill="1" applyBorder="1" applyAlignment="1">
      <alignment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169" fontId="117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0" fontId="119" fillId="0" borderId="0" xfId="0" applyFont="1" applyFill="1" applyBorder="1" applyAlignment="1">
      <alignment horizontal="left" vertical="center"/>
    </xf>
    <xf numFmtId="43" fontId="30" fillId="30" borderId="0" xfId="337" applyFont="1" applyFill="1"/>
    <xf numFmtId="168" fontId="30" fillId="30" borderId="0" xfId="337" applyNumberFormat="1" applyFont="1" applyFill="1"/>
    <xf numFmtId="43" fontId="30" fillId="30" borderId="0" xfId="0" applyNumberFormat="1" applyFont="1" applyFill="1"/>
    <xf numFmtId="3" fontId="30" fillId="0" borderId="0" xfId="0" applyNumberFormat="1" applyFont="1" applyBorder="1" applyAlignment="1">
      <alignment vertical="center" wrapText="1"/>
    </xf>
    <xf numFmtId="3" fontId="102" fillId="0" borderId="0" xfId="337" applyNumberFormat="1" applyFont="1" applyBorder="1" applyAlignment="1">
      <alignment horizontal="center" vertical="center"/>
    </xf>
    <xf numFmtId="3" fontId="30" fillId="0" borderId="0" xfId="0" applyNumberFormat="1" applyFont="1" applyFill="1" applyBorder="1" applyAlignment="1">
      <alignment vertical="center" wrapText="1"/>
    </xf>
    <xf numFmtId="3" fontId="30" fillId="0" borderId="2" xfId="337" applyNumberFormat="1" applyFont="1" applyBorder="1" applyAlignment="1">
      <alignment horizontal="center" vertical="center" wrapText="1"/>
    </xf>
    <xf numFmtId="3" fontId="30" fillId="30" borderId="0" xfId="337" applyNumberFormat="1" applyFont="1" applyFill="1"/>
    <xf numFmtId="3" fontId="30" fillId="30" borderId="0" xfId="0" applyNumberFormat="1" applyFont="1" applyFill="1"/>
    <xf numFmtId="3" fontId="30" fillId="0" borderId="0" xfId="0" applyNumberFormat="1" applyFont="1"/>
    <xf numFmtId="3" fontId="30" fillId="0" borderId="30" xfId="337" applyNumberFormat="1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2" xfId="616" applyFont="1" applyFill="1" applyBorder="1" applyAlignment="1" applyProtection="1">
      <alignment horizontal="center" vertical="center"/>
      <protection locked="0"/>
    </xf>
    <xf numFmtId="0" fontId="102" fillId="2" borderId="12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 wrapText="1"/>
    </xf>
    <xf numFmtId="0" fontId="102" fillId="2" borderId="14" xfId="616" applyFont="1" applyFill="1" applyBorder="1" applyAlignment="1">
      <alignment horizontal="center" vertical="center"/>
    </xf>
    <xf numFmtId="0" fontId="104" fillId="26" borderId="28" xfId="616" applyFont="1" applyFill="1" applyBorder="1" applyAlignment="1">
      <alignment horizontal="center" vertical="center" wrapText="1"/>
    </xf>
    <xf numFmtId="0" fontId="104" fillId="26" borderId="23" xfId="616" applyFont="1" applyFill="1" applyBorder="1" applyAlignment="1">
      <alignment horizontal="center" vertical="center" wrapText="1"/>
    </xf>
    <xf numFmtId="0" fontId="136" fillId="2" borderId="12" xfId="616" applyFont="1" applyFill="1" applyBorder="1" applyAlignment="1">
      <alignment horizontal="center" vertical="center" wrapText="1"/>
    </xf>
    <xf numFmtId="0" fontId="136" fillId="2" borderId="14" xfId="616" applyFont="1" applyFill="1" applyBorder="1" applyAlignment="1">
      <alignment horizontal="center" vertical="center" wrapText="1"/>
    </xf>
    <xf numFmtId="0" fontId="136" fillId="2" borderId="12" xfId="616" applyFont="1" applyFill="1" applyBorder="1" applyAlignment="1">
      <alignment horizontal="center" vertical="center"/>
    </xf>
    <xf numFmtId="0" fontId="136" fillId="2" borderId="14" xfId="616" applyFont="1" applyFill="1" applyBorder="1" applyAlignment="1">
      <alignment horizontal="center" vertical="center"/>
    </xf>
    <xf numFmtId="0" fontId="136" fillId="2" borderId="23" xfId="616" applyFont="1" applyFill="1" applyBorder="1" applyAlignment="1">
      <alignment horizontal="center" vertical="center" wrapText="1"/>
    </xf>
    <xf numFmtId="0" fontId="102" fillId="2" borderId="23" xfId="616" applyFont="1" applyFill="1" applyBorder="1" applyAlignment="1">
      <alignment horizontal="center" vertical="center" wrapText="1"/>
    </xf>
    <xf numFmtId="0" fontId="102" fillId="2" borderId="31" xfId="616" applyFont="1" applyFill="1" applyBorder="1" applyAlignment="1">
      <alignment horizontal="center" vertical="center" wrapText="1"/>
    </xf>
    <xf numFmtId="0" fontId="102" fillId="2" borderId="32" xfId="616" applyFont="1" applyFill="1" applyBorder="1" applyAlignment="1">
      <alignment horizontal="center" vertical="center" wrapText="1"/>
    </xf>
    <xf numFmtId="0" fontId="130" fillId="26" borderId="12" xfId="616" applyFont="1" applyFill="1" applyBorder="1" applyAlignment="1" applyProtection="1">
      <alignment horizontal="center" vertical="center"/>
      <protection locked="0"/>
    </xf>
    <xf numFmtId="0" fontId="102" fillId="2" borderId="28" xfId="616" applyFont="1" applyFill="1" applyBorder="1" applyAlignment="1">
      <alignment horizontal="center" vertical="center" wrapText="1"/>
    </xf>
    <xf numFmtId="0" fontId="77" fillId="0" borderId="31" xfId="616" applyFont="1" applyFill="1" applyBorder="1" applyAlignment="1" applyProtection="1">
      <alignment horizontal="center" vertical="center"/>
      <protection locked="0"/>
    </xf>
    <xf numFmtId="0" fontId="77" fillId="0" borderId="25" xfId="616" applyFont="1" applyFill="1" applyBorder="1" applyAlignment="1" applyProtection="1">
      <alignment horizontal="center" vertical="center"/>
      <protection locked="0"/>
    </xf>
    <xf numFmtId="0" fontId="77" fillId="0" borderId="32" xfId="616" applyFont="1" applyFill="1" applyBorder="1" applyAlignment="1" applyProtection="1">
      <alignment horizontal="center" vertical="center"/>
      <protection locked="0"/>
    </xf>
    <xf numFmtId="0" fontId="102" fillId="2" borderId="25" xfId="616" applyFont="1" applyFill="1" applyBorder="1" applyAlignment="1">
      <alignment horizontal="center" vertical="center" wrapText="1"/>
    </xf>
    <xf numFmtId="49" fontId="136" fillId="2" borderId="14" xfId="616" applyNumberFormat="1" applyFont="1" applyFill="1" applyBorder="1" applyAlignment="1">
      <alignment horizontal="center" vertical="center" wrapText="1"/>
    </xf>
    <xf numFmtId="49" fontId="136" fillId="2" borderId="23" xfId="616" applyNumberFormat="1" applyFont="1" applyFill="1" applyBorder="1" applyAlignment="1">
      <alignment horizontal="center" vertical="center"/>
    </xf>
    <xf numFmtId="0" fontId="130" fillId="37" borderId="12" xfId="616" applyFont="1" applyFill="1" applyBorder="1" applyAlignment="1">
      <alignment horizontal="center" vertical="center"/>
    </xf>
    <xf numFmtId="0" fontId="130" fillId="32" borderId="12" xfId="616" applyFont="1" applyFill="1" applyBorder="1" applyAlignment="1">
      <alignment horizontal="center" vertical="center"/>
    </xf>
    <xf numFmtId="0" fontId="102" fillId="2" borderId="13" xfId="616" applyFont="1" applyFill="1" applyBorder="1" applyAlignment="1">
      <alignment horizontal="center" vertical="center" wrapText="1"/>
    </xf>
    <xf numFmtId="0" fontId="102" fillId="2" borderId="27" xfId="616" applyFont="1" applyFill="1" applyBorder="1" applyAlignment="1">
      <alignment horizontal="center" vertical="center"/>
    </xf>
    <xf numFmtId="0" fontId="135" fillId="27" borderId="12" xfId="616" applyFont="1" applyFill="1" applyBorder="1" applyAlignment="1">
      <alignment horizontal="center" vertical="center"/>
    </xf>
    <xf numFmtId="0" fontId="135" fillId="29" borderId="31" xfId="616" applyFont="1" applyFill="1" applyBorder="1" applyAlignment="1">
      <alignment horizontal="center" vertical="center"/>
    </xf>
    <xf numFmtId="0" fontId="135" fillId="29" borderId="25" xfId="616" applyFont="1" applyFill="1" applyBorder="1" applyAlignment="1">
      <alignment horizontal="center" vertical="center"/>
    </xf>
    <xf numFmtId="0" fontId="135" fillId="29" borderId="32" xfId="616" applyFont="1" applyFill="1" applyBorder="1" applyAlignment="1">
      <alignment horizontal="center" vertical="center"/>
    </xf>
    <xf numFmtId="0" fontId="135" fillId="32" borderId="31" xfId="616" applyFont="1" applyFill="1" applyBorder="1" applyAlignment="1">
      <alignment horizontal="center" vertical="center"/>
    </xf>
    <xf numFmtId="0" fontId="135" fillId="32" borderId="25" xfId="616" applyFont="1" applyFill="1" applyBorder="1" applyAlignment="1">
      <alignment horizontal="center" vertical="center"/>
    </xf>
    <xf numFmtId="0" fontId="135" fillId="32" borderId="32" xfId="616" applyFont="1" applyFill="1" applyBorder="1" applyAlignment="1">
      <alignment horizontal="center" vertical="center"/>
    </xf>
    <xf numFmtId="0" fontId="102" fillId="2" borderId="8" xfId="616" applyFont="1" applyFill="1" applyBorder="1" applyAlignment="1">
      <alignment horizontal="center" vertical="center" wrapText="1"/>
    </xf>
    <xf numFmtId="0" fontId="102" fillId="2" borderId="27" xfId="616" applyFont="1" applyFill="1" applyBorder="1" applyAlignment="1">
      <alignment horizontal="center" vertical="center" wrapText="1"/>
    </xf>
    <xf numFmtId="0" fontId="130" fillId="36" borderId="13" xfId="616" applyFont="1" applyFill="1" applyBorder="1" applyAlignment="1">
      <alignment horizontal="center" vertical="center"/>
    </xf>
    <xf numFmtId="0" fontId="130" fillId="36" borderId="8" xfId="616" applyFont="1" applyFill="1" applyBorder="1" applyAlignment="1">
      <alignment horizontal="center" vertical="center"/>
    </xf>
    <xf numFmtId="0" fontId="130" fillId="36" borderId="27" xfId="616" applyFont="1" applyFill="1" applyBorder="1" applyAlignment="1">
      <alignment horizontal="center" vertical="center"/>
    </xf>
    <xf numFmtId="0" fontId="101" fillId="33" borderId="13" xfId="616" applyFont="1" applyFill="1" applyBorder="1" applyAlignment="1">
      <alignment horizontal="center" vertical="center" wrapText="1"/>
    </xf>
    <xf numFmtId="0" fontId="101" fillId="33" borderId="8" xfId="616" applyFont="1" applyFill="1" applyBorder="1" applyAlignment="1">
      <alignment horizontal="center" vertical="center" wrapText="1"/>
    </xf>
    <xf numFmtId="0" fontId="101" fillId="33" borderId="27" xfId="616" applyFont="1" applyFill="1" applyBorder="1" applyAlignment="1">
      <alignment horizontal="center" vertical="center" wrapText="1"/>
    </xf>
    <xf numFmtId="0" fontId="136" fillId="2" borderId="23" xfId="616" applyFont="1" applyFill="1" applyBorder="1" applyAlignment="1">
      <alignment horizontal="center" vertical="center"/>
    </xf>
    <xf numFmtId="169" fontId="96" fillId="30" borderId="6" xfId="337" applyNumberFormat="1" applyFont="1" applyFill="1" applyBorder="1" applyAlignment="1">
      <alignment horizontal="center" wrapText="1"/>
    </xf>
    <xf numFmtId="169" fontId="96" fillId="30" borderId="6" xfId="337" applyNumberFormat="1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169" fontId="106" fillId="0" borderId="0" xfId="337" applyNumberFormat="1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107" fillId="0" borderId="0" xfId="337" applyNumberFormat="1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left" vertical="center"/>
    </xf>
    <xf numFmtId="0" fontId="98" fillId="0" borderId="32" xfId="421" applyNumberFormat="1" applyFont="1" applyFill="1" applyBorder="1" applyAlignment="1">
      <alignment horizontal="center" vertical="center" wrapText="1"/>
    </xf>
    <xf numFmtId="0" fontId="98" fillId="0" borderId="35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12" xfId="421" applyNumberFormat="1" applyFont="1" applyFill="1" applyBorder="1" applyAlignment="1">
      <alignment horizontal="left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26" borderId="14" xfId="419" applyFont="1" applyFill="1" applyBorder="1" applyAlignment="1">
      <alignment horizontal="center" vertical="center"/>
    </xf>
    <xf numFmtId="0" fontId="100" fillId="26" borderId="23" xfId="419" applyFont="1" applyFill="1" applyBorder="1" applyAlignment="1">
      <alignment horizontal="center" vertical="center"/>
    </xf>
    <xf numFmtId="0" fontId="100" fillId="26" borderId="14" xfId="419" applyFont="1" applyFill="1" applyBorder="1" applyAlignment="1">
      <alignment horizontal="center" vertical="center" wrapText="1"/>
    </xf>
    <xf numFmtId="0" fontId="100" fillId="0" borderId="6" xfId="419" applyFont="1" applyFill="1" applyBorder="1" applyAlignment="1">
      <alignment horizontal="center" vertical="center"/>
    </xf>
    <xf numFmtId="0" fontId="98" fillId="0" borderId="14" xfId="419" applyFont="1" applyFill="1" applyBorder="1" applyAlignment="1">
      <alignment horizontal="center" vertical="center" wrapText="1"/>
    </xf>
    <xf numFmtId="0" fontId="98" fillId="0" borderId="28" xfId="419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26" borderId="31" xfId="419" applyFont="1" applyFill="1" applyBorder="1" applyAlignment="1">
      <alignment horizontal="center" vertical="center"/>
    </xf>
    <xf numFmtId="0" fontId="100" fillId="26" borderId="25" xfId="419" applyFont="1" applyFill="1" applyBorder="1" applyAlignment="1">
      <alignment horizontal="center" vertical="center"/>
    </xf>
    <xf numFmtId="0" fontId="100" fillId="26" borderId="32" xfId="419" applyFont="1" applyFill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0" fontId="98" fillId="0" borderId="12" xfId="419" applyFont="1" applyFill="1" applyBorder="1" applyAlignment="1">
      <alignment horizontal="center" vertical="center" wrapText="1"/>
    </xf>
    <xf numFmtId="0" fontId="102" fillId="0" borderId="12" xfId="419" applyFont="1" applyBorder="1" applyAlignment="1">
      <alignment horizontal="center" vertical="center"/>
    </xf>
    <xf numFmtId="0" fontId="30" fillId="0" borderId="14" xfId="419" applyFont="1" applyFill="1" applyBorder="1" applyAlignment="1">
      <alignment horizontal="left" vertical="center"/>
    </xf>
    <xf numFmtId="0" fontId="30" fillId="0" borderId="28" xfId="419" applyFont="1" applyFill="1" applyBorder="1" applyAlignment="1">
      <alignment horizontal="left" vertical="center"/>
    </xf>
    <xf numFmtId="0" fontId="30" fillId="0" borderId="14" xfId="419" applyFont="1" applyFill="1" applyBorder="1" applyAlignment="1">
      <alignment horizontal="center" vertical="center"/>
    </xf>
    <xf numFmtId="0" fontId="30" fillId="0" borderId="28" xfId="419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/>
    </xf>
    <xf numFmtId="0" fontId="77" fillId="26" borderId="23" xfId="419" applyFont="1" applyFill="1" applyBorder="1" applyAlignment="1">
      <alignment horizontal="center" vertical="center"/>
    </xf>
    <xf numFmtId="0" fontId="77" fillId="26" borderId="12" xfId="419" applyFont="1" applyFill="1" applyBorder="1" applyAlignment="1">
      <alignment horizontal="center" vertical="center" wrapText="1"/>
    </xf>
    <xf numFmtId="0" fontId="77" fillId="26" borderId="14" xfId="419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419" applyFont="1" applyFill="1" applyBorder="1" applyAlignment="1">
      <alignment horizontal="center" vertical="center"/>
    </xf>
    <xf numFmtId="0" fontId="105" fillId="0" borderId="33" xfId="419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3" xfId="419" applyFont="1" applyFill="1" applyBorder="1" applyAlignment="1">
      <alignment horizontal="center" vertical="center" wrapText="1"/>
    </xf>
    <xf numFmtId="0" fontId="100" fillId="0" borderId="8" xfId="419" applyFont="1" applyFill="1" applyBorder="1" applyAlignment="1">
      <alignment horizontal="center" vertical="center" wrapText="1"/>
    </xf>
    <xf numFmtId="0" fontId="77" fillId="26" borderId="23" xfId="419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419" applyFont="1" applyFill="1" applyBorder="1" applyAlignment="1">
      <alignment horizontal="center" vertical="center" wrapText="1"/>
    </xf>
    <xf numFmtId="0" fontId="77" fillId="26" borderId="27" xfId="419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19" applyFont="1" applyFill="1" applyBorder="1" applyAlignment="1">
      <alignment horizontal="center" vertical="center" wrapText="1"/>
    </xf>
    <xf numFmtId="0" fontId="77" fillId="26" borderId="6" xfId="419" applyFont="1" applyFill="1" applyBorder="1" applyAlignment="1">
      <alignment horizontal="center" vertical="center" wrapText="1"/>
    </xf>
    <xf numFmtId="0" fontId="77" fillId="26" borderId="8" xfId="419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31" xfId="0" applyFont="1" applyFill="1" applyBorder="1" applyAlignment="1">
      <alignment horizontal="center" vertical="center" wrapText="1"/>
    </xf>
    <xf numFmtId="0" fontId="98" fillId="0" borderId="34" xfId="0" applyFont="1" applyFill="1" applyBorder="1" applyAlignment="1">
      <alignment horizontal="center" vertical="center" wrapText="1"/>
    </xf>
    <xf numFmtId="0" fontId="98" fillId="30" borderId="14" xfId="0" applyFont="1" applyFill="1" applyBorder="1" applyAlignment="1">
      <alignment horizontal="center" vertical="center" wrapText="1"/>
    </xf>
    <xf numFmtId="0" fontId="98" fillId="30" borderId="28" xfId="0" applyFont="1" applyFill="1" applyBorder="1" applyAlignment="1">
      <alignment horizontal="center" vertical="center" wrapText="1"/>
    </xf>
    <xf numFmtId="0" fontId="98" fillId="30" borderId="14" xfId="421" applyNumberFormat="1" applyFont="1" applyFill="1" applyBorder="1" applyAlignment="1">
      <alignment horizontal="left" vertical="center"/>
    </xf>
    <xf numFmtId="0" fontId="98" fillId="30" borderId="28" xfId="421" applyNumberFormat="1" applyFont="1" applyFill="1" applyBorder="1" applyAlignment="1">
      <alignment horizontal="left" vertical="center"/>
    </xf>
    <xf numFmtId="0" fontId="98" fillId="30" borderId="14" xfId="421" applyNumberFormat="1" applyFont="1" applyFill="1" applyBorder="1" applyAlignment="1">
      <alignment horizontal="center" vertical="center" wrapText="1"/>
    </xf>
    <xf numFmtId="0" fontId="98" fillId="30" borderId="28" xfId="421" applyNumberFormat="1" applyFont="1" applyFill="1" applyBorder="1" applyAlignment="1">
      <alignment horizontal="center" vertical="center" wrapText="1"/>
    </xf>
    <xf numFmtId="237" fontId="99" fillId="30" borderId="14" xfId="0" applyNumberFormat="1" applyFont="1" applyFill="1" applyBorder="1" applyAlignment="1">
      <alignment horizontal="center" vertical="center"/>
    </xf>
    <xf numFmtId="0" fontId="99" fillId="30" borderId="28" xfId="0" applyFont="1" applyFill="1" applyBorder="1" applyAlignment="1">
      <alignment horizontal="center" vertical="center"/>
    </xf>
    <xf numFmtId="238" fontId="99" fillId="30" borderId="14" xfId="337" applyNumberFormat="1" applyFont="1" applyFill="1" applyBorder="1" applyAlignment="1">
      <alignment horizontal="center" vertical="center"/>
    </xf>
    <xf numFmtId="238" fontId="99" fillId="30" borderId="28" xfId="337" applyNumberFormat="1" applyFont="1" applyFill="1" applyBorder="1" applyAlignment="1">
      <alignment horizontal="center" vertical="center"/>
    </xf>
    <xf numFmtId="43" fontId="98" fillId="30" borderId="14" xfId="337" applyFont="1" applyFill="1" applyBorder="1" applyAlignment="1">
      <alignment horizontal="center" vertical="center"/>
    </xf>
    <xf numFmtId="43" fontId="98" fillId="30" borderId="28" xfId="337" applyFont="1" applyFill="1" applyBorder="1" applyAlignment="1">
      <alignment horizontal="center" vertical="center"/>
    </xf>
    <xf numFmtId="238" fontId="98" fillId="30" borderId="14" xfId="337" applyNumberFormat="1" applyFont="1" applyFill="1" applyBorder="1" applyAlignment="1">
      <alignment horizontal="center" vertical="center"/>
    </xf>
    <xf numFmtId="238" fontId="98" fillId="30" borderId="28" xfId="337" applyNumberFormat="1" applyFont="1" applyFill="1" applyBorder="1" applyAlignment="1">
      <alignment horizontal="center" vertical="center"/>
    </xf>
    <xf numFmtId="169" fontId="30" fillId="30" borderId="14" xfId="337" applyNumberFormat="1" applyFont="1" applyFill="1" applyBorder="1" applyAlignment="1">
      <alignment horizontal="center" vertical="center"/>
    </xf>
    <xf numFmtId="169" fontId="30" fillId="30" borderId="28" xfId="337" applyNumberFormat="1" applyFont="1" applyFill="1" applyBorder="1" applyAlignment="1">
      <alignment horizontal="center" vertical="center"/>
    </xf>
    <xf numFmtId="43" fontId="98" fillId="30" borderId="14" xfId="341" applyFont="1" applyFill="1" applyBorder="1" applyAlignment="1">
      <alignment horizontal="center" vertical="center"/>
    </xf>
    <xf numFmtId="43" fontId="98" fillId="30" borderId="28" xfId="341" applyFont="1" applyFill="1" applyBorder="1" applyAlignment="1">
      <alignment horizontal="center" vertical="center"/>
    </xf>
    <xf numFmtId="0" fontId="30" fillId="30" borderId="14" xfId="419" applyFont="1" applyFill="1" applyBorder="1" applyAlignment="1">
      <alignment horizontal="center" vertical="center" wrapText="1"/>
    </xf>
    <xf numFmtId="0" fontId="30" fillId="30" borderId="28" xfId="419" applyFont="1" applyFill="1" applyBorder="1" applyAlignment="1">
      <alignment horizontal="center" vertical="center" wrapText="1"/>
    </xf>
    <xf numFmtId="0" fontId="30" fillId="30" borderId="14" xfId="419" applyFont="1" applyFill="1" applyBorder="1" applyAlignment="1">
      <alignment horizontal="center" vertical="center"/>
    </xf>
    <xf numFmtId="0" fontId="30" fillId="30" borderId="28" xfId="419" applyFont="1" applyFill="1" applyBorder="1" applyAlignment="1">
      <alignment horizontal="center" vertical="center"/>
    </xf>
    <xf numFmtId="0" fontId="98" fillId="30" borderId="14" xfId="419" applyFont="1" applyFill="1" applyBorder="1" applyAlignment="1">
      <alignment horizontal="center" vertical="center" wrapText="1"/>
    </xf>
    <xf numFmtId="0" fontId="98" fillId="30" borderId="28" xfId="419" applyFont="1" applyFill="1" applyBorder="1" applyAlignment="1">
      <alignment horizontal="center" vertical="center" wrapText="1"/>
    </xf>
    <xf numFmtId="238" fontId="98" fillId="30" borderId="14" xfId="341" applyNumberFormat="1" applyFont="1" applyFill="1" applyBorder="1" applyAlignment="1">
      <alignment horizontal="center" vertical="center"/>
    </xf>
    <xf numFmtId="238" fontId="98" fillId="30" borderId="28" xfId="341" applyNumberFormat="1" applyFont="1" applyFill="1" applyBorder="1" applyAlignment="1">
      <alignment horizontal="center" vertical="center"/>
    </xf>
    <xf numFmtId="0" fontId="125" fillId="0" borderId="36" xfId="0" applyFont="1" applyFill="1" applyBorder="1" applyAlignment="1">
      <alignment horizontal="left" vertical="center" wrapText="1"/>
    </xf>
    <xf numFmtId="0" fontId="125" fillId="0" borderId="37" xfId="0" applyFont="1" applyFill="1" applyBorder="1" applyAlignment="1">
      <alignment horizontal="left" vertical="center" wrapText="1"/>
    </xf>
    <xf numFmtId="0" fontId="30" fillId="30" borderId="14" xfId="0" applyFont="1" applyFill="1" applyBorder="1" applyAlignment="1">
      <alignment horizontal="center" vertical="center" wrapText="1"/>
    </xf>
    <xf numFmtId="0" fontId="30" fillId="30" borderId="28" xfId="0" applyFont="1" applyFill="1" applyBorder="1" applyAlignment="1">
      <alignment horizontal="center" vertical="center" wrapText="1"/>
    </xf>
  </cellXfs>
  <cellStyles count="620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4" xfId="608"/>
    <cellStyle name="Comma 5" xfId="619"/>
    <cellStyle name="comma zerodec" xfId="344"/>
    <cellStyle name="Comma0" xfId="345"/>
    <cellStyle name="Comma0 2" xfId="609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0 2" xfId="610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2" xfId="611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Fixed 2" xfId="612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1 2" xfId="613"/>
    <cellStyle name="Heading 2" xfId="382" builtinId="17" customBuiltin="1"/>
    <cellStyle name="Heading 2 2" xfId="614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i" xfId="615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 3" xfId="607"/>
    <cellStyle name="Normal 4" xfId="618"/>
    <cellStyle name="Normal_Book1" xfId="420"/>
    <cellStyle name="Normal_Sheet1" xfId="421"/>
    <cellStyle name="Normal_Sheet1 2" xfId="616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otal 2" xfId="617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191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473"/>
  <sheetViews>
    <sheetView topLeftCell="D1" workbookViewId="0">
      <pane xSplit="6" ySplit="4" topLeftCell="J20" activePane="bottomRight" state="frozen"/>
      <selection activeCell="D1" sqref="D1"/>
      <selection pane="topRight" activeCell="J1" sqref="J1"/>
      <selection pane="bottomLeft" activeCell="D5" sqref="D5"/>
      <selection pane="bottomRight" activeCell="E7" sqref="E1:E1048576"/>
    </sheetView>
  </sheetViews>
  <sheetFormatPr defaultRowHeight="12.75"/>
  <cols>
    <col min="1" max="3" width="0" hidden="1" customWidth="1"/>
    <col min="5" max="5" width="21.5703125" customWidth="1"/>
    <col min="6" max="6" width="16.5703125" customWidth="1"/>
    <col min="7" max="7" width="20.5703125" customWidth="1"/>
    <col min="8" max="8" width="23.5703125" customWidth="1"/>
    <col min="11" max="11" width="19.28515625" customWidth="1"/>
    <col min="12" max="12" width="14.5703125" customWidth="1"/>
    <col min="13" max="13" width="14.85546875" customWidth="1"/>
    <col min="23" max="23" width="16.85546875" customWidth="1"/>
  </cols>
  <sheetData>
    <row r="1" spans="1:112">
      <c r="A1" s="430"/>
      <c r="B1" s="430">
        <v>2</v>
      </c>
      <c r="C1" s="430"/>
      <c r="D1" s="430"/>
      <c r="E1" s="430">
        <v>1</v>
      </c>
      <c r="F1" s="430">
        <v>2</v>
      </c>
      <c r="G1" s="430">
        <v>3</v>
      </c>
      <c r="H1" s="430">
        <v>4</v>
      </c>
      <c r="I1" s="430">
        <v>5</v>
      </c>
      <c r="J1" s="430">
        <v>6</v>
      </c>
      <c r="K1" s="430">
        <v>7</v>
      </c>
      <c r="L1" s="430">
        <v>8</v>
      </c>
      <c r="M1" s="430">
        <v>9</v>
      </c>
      <c r="N1" s="430">
        <v>10</v>
      </c>
      <c r="O1" s="430">
        <v>11</v>
      </c>
      <c r="P1" s="430">
        <v>12</v>
      </c>
      <c r="Q1" s="430">
        <v>13</v>
      </c>
      <c r="R1" s="430">
        <v>14</v>
      </c>
      <c r="S1" s="430">
        <v>15</v>
      </c>
      <c r="T1" s="430">
        <v>16</v>
      </c>
      <c r="U1" s="430">
        <v>17</v>
      </c>
      <c r="V1" s="430">
        <v>18</v>
      </c>
      <c r="W1" s="430">
        <v>19</v>
      </c>
      <c r="X1" s="430">
        <v>20</v>
      </c>
      <c r="Y1" s="430">
        <v>21</v>
      </c>
      <c r="Z1" s="430">
        <v>22</v>
      </c>
      <c r="AA1" s="430">
        <v>23</v>
      </c>
      <c r="AB1" s="430">
        <v>24</v>
      </c>
      <c r="AC1" s="430">
        <v>25</v>
      </c>
      <c r="AD1" s="430">
        <v>26</v>
      </c>
      <c r="AE1" s="430">
        <v>27</v>
      </c>
      <c r="AF1" s="430">
        <v>28</v>
      </c>
      <c r="AG1" s="430">
        <v>29</v>
      </c>
      <c r="AH1" s="430">
        <v>30</v>
      </c>
      <c r="AI1" s="430">
        <v>31</v>
      </c>
      <c r="AJ1" s="430">
        <v>32</v>
      </c>
      <c r="AK1" s="430">
        <v>33</v>
      </c>
      <c r="AL1" s="430">
        <v>34</v>
      </c>
      <c r="AM1" s="430">
        <v>35</v>
      </c>
      <c r="AN1" s="430">
        <v>36</v>
      </c>
      <c r="AO1" s="430">
        <v>37</v>
      </c>
      <c r="AP1" s="430">
        <v>38</v>
      </c>
      <c r="AQ1" s="430">
        <v>39</v>
      </c>
      <c r="AR1" s="430">
        <v>40</v>
      </c>
      <c r="AS1" s="430">
        <v>41</v>
      </c>
      <c r="AT1" s="430">
        <v>42</v>
      </c>
      <c r="AU1" s="430">
        <v>43</v>
      </c>
      <c r="AV1" s="430">
        <v>44</v>
      </c>
      <c r="AW1" s="430">
        <v>45</v>
      </c>
      <c r="AX1" s="430">
        <v>46</v>
      </c>
      <c r="AY1" s="430">
        <v>47</v>
      </c>
      <c r="AZ1" s="430">
        <v>48</v>
      </c>
      <c r="BA1" s="430">
        <v>49</v>
      </c>
      <c r="BB1" s="430">
        <v>50</v>
      </c>
      <c r="BC1" s="430">
        <v>51</v>
      </c>
      <c r="BD1" s="430">
        <v>52</v>
      </c>
      <c r="BE1" s="430">
        <v>53</v>
      </c>
      <c r="BF1" s="430">
        <v>54</v>
      </c>
      <c r="BG1" s="430">
        <v>55</v>
      </c>
      <c r="BH1" s="430">
        <v>56</v>
      </c>
      <c r="BI1" s="430">
        <v>57</v>
      </c>
      <c r="BJ1" s="430">
        <v>58</v>
      </c>
      <c r="BK1" s="430">
        <v>59</v>
      </c>
      <c r="BL1" s="430">
        <v>60</v>
      </c>
      <c r="BM1" s="430">
        <v>61</v>
      </c>
      <c r="BN1" s="430">
        <v>62</v>
      </c>
      <c r="BO1" s="430">
        <v>63</v>
      </c>
      <c r="BP1" s="430">
        <v>64</v>
      </c>
      <c r="BQ1" s="430">
        <v>65</v>
      </c>
      <c r="BR1" s="430">
        <v>66</v>
      </c>
      <c r="BS1" s="430">
        <v>67</v>
      </c>
      <c r="BT1" s="430">
        <v>68</v>
      </c>
      <c r="BU1" s="430">
        <v>69</v>
      </c>
      <c r="BV1" s="430">
        <v>70</v>
      </c>
      <c r="BW1" s="430">
        <v>71</v>
      </c>
      <c r="BX1" s="430">
        <v>72</v>
      </c>
      <c r="BY1" s="430">
        <v>73</v>
      </c>
      <c r="BZ1" s="430">
        <v>74</v>
      </c>
      <c r="CA1" s="430">
        <v>75</v>
      </c>
      <c r="CB1" s="430">
        <v>76</v>
      </c>
      <c r="CC1" s="430">
        <v>77</v>
      </c>
      <c r="CD1" s="430">
        <v>78</v>
      </c>
      <c r="CE1" s="430">
        <v>79</v>
      </c>
      <c r="CF1" s="430">
        <v>80</v>
      </c>
      <c r="CG1" s="430">
        <v>81</v>
      </c>
      <c r="CH1" s="430">
        <v>82</v>
      </c>
      <c r="CI1" s="430">
        <v>83</v>
      </c>
      <c r="CJ1" s="430">
        <v>84</v>
      </c>
      <c r="CK1" s="430">
        <v>85</v>
      </c>
      <c r="CL1" s="430">
        <v>86</v>
      </c>
      <c r="CM1" s="430">
        <v>87</v>
      </c>
      <c r="CN1" s="430">
        <v>88</v>
      </c>
      <c r="CO1" s="430">
        <v>89</v>
      </c>
      <c r="CP1" s="430">
        <v>90</v>
      </c>
      <c r="CQ1" s="430">
        <v>91</v>
      </c>
      <c r="CR1" s="430">
        <v>92</v>
      </c>
      <c r="CS1" s="430">
        <v>93</v>
      </c>
      <c r="CT1" s="430">
        <v>94</v>
      </c>
      <c r="CU1" s="430">
        <v>95</v>
      </c>
      <c r="CV1" s="430">
        <v>96</v>
      </c>
      <c r="CW1" s="430">
        <v>97</v>
      </c>
      <c r="CX1" s="430">
        <v>98</v>
      </c>
      <c r="CY1" s="430">
        <v>99</v>
      </c>
      <c r="CZ1" s="430">
        <v>100</v>
      </c>
      <c r="DA1" s="430">
        <v>101</v>
      </c>
      <c r="DB1" s="430">
        <v>102</v>
      </c>
      <c r="DC1" s="430">
        <v>103</v>
      </c>
      <c r="DD1" s="430"/>
      <c r="DE1" s="429"/>
      <c r="DF1" s="429"/>
      <c r="DG1" s="429"/>
      <c r="DH1" s="429"/>
    </row>
    <row r="2" spans="1:112" ht="18.75">
      <c r="A2" s="753" t="s">
        <v>210</v>
      </c>
      <c r="B2" s="753" t="s">
        <v>211</v>
      </c>
      <c r="C2" s="753" t="s">
        <v>212</v>
      </c>
      <c r="D2" s="431"/>
      <c r="E2" s="752" t="s">
        <v>213</v>
      </c>
      <c r="F2" s="752" t="s">
        <v>214</v>
      </c>
      <c r="G2" s="752" t="s">
        <v>215</v>
      </c>
      <c r="H2" s="753" t="s">
        <v>216</v>
      </c>
      <c r="I2" s="763" t="s">
        <v>217</v>
      </c>
      <c r="J2" s="764"/>
      <c r="K2" s="757" t="s">
        <v>218</v>
      </c>
      <c r="L2" s="758" t="s">
        <v>219</v>
      </c>
      <c r="M2" s="758" t="s">
        <v>220</v>
      </c>
      <c r="N2" s="753" t="s">
        <v>221</v>
      </c>
      <c r="O2" s="760" t="s">
        <v>222</v>
      </c>
      <c r="P2" s="759" t="s">
        <v>223</v>
      </c>
      <c r="Q2" s="771" t="s">
        <v>224</v>
      </c>
      <c r="R2" s="763" t="s">
        <v>225</v>
      </c>
      <c r="S2" s="770"/>
      <c r="T2" s="770"/>
      <c r="U2" s="764"/>
      <c r="V2" s="775" t="s">
        <v>226</v>
      </c>
      <c r="W2" s="784"/>
      <c r="X2" s="785"/>
      <c r="Y2" s="775" t="s">
        <v>227</v>
      </c>
      <c r="Z2" s="776"/>
      <c r="AA2" s="789" t="s">
        <v>228</v>
      </c>
      <c r="AB2" s="790"/>
      <c r="AC2" s="790"/>
      <c r="AD2" s="790"/>
      <c r="AE2" s="790"/>
      <c r="AF2" s="790"/>
      <c r="AG2" s="790"/>
      <c r="AH2" s="790"/>
      <c r="AI2" s="791"/>
      <c r="AJ2" s="786" t="s">
        <v>229</v>
      </c>
      <c r="AK2" s="787"/>
      <c r="AL2" s="787"/>
      <c r="AM2" s="787"/>
      <c r="AN2" s="787"/>
      <c r="AO2" s="787"/>
      <c r="AP2" s="787"/>
      <c r="AQ2" s="787"/>
      <c r="AR2" s="787"/>
      <c r="AS2" s="787"/>
      <c r="AT2" s="787"/>
      <c r="AU2" s="788"/>
      <c r="AV2" s="774" t="s">
        <v>230</v>
      </c>
      <c r="AW2" s="774"/>
      <c r="AX2" s="774"/>
      <c r="AY2" s="774"/>
      <c r="AZ2" s="774"/>
      <c r="BA2" s="774"/>
      <c r="BB2" s="774"/>
      <c r="BC2" s="774"/>
      <c r="BD2" s="774"/>
      <c r="BE2" s="774"/>
      <c r="BF2" s="774"/>
      <c r="BG2" s="774"/>
      <c r="BH2" s="773" t="s">
        <v>231</v>
      </c>
      <c r="BI2" s="773"/>
      <c r="BJ2" s="773"/>
      <c r="BK2" s="773"/>
      <c r="BL2" s="773"/>
      <c r="BM2" s="773"/>
      <c r="BN2" s="773"/>
      <c r="BO2" s="773"/>
      <c r="BP2" s="773"/>
      <c r="BQ2" s="773"/>
      <c r="BR2" s="773"/>
      <c r="BS2" s="773"/>
      <c r="BT2" s="777" t="s">
        <v>232</v>
      </c>
      <c r="BU2" s="777"/>
      <c r="BV2" s="777"/>
      <c r="BW2" s="777"/>
      <c r="BX2" s="777"/>
      <c r="BY2" s="777"/>
      <c r="BZ2" s="777"/>
      <c r="CA2" s="777"/>
      <c r="CB2" s="777"/>
      <c r="CC2" s="777"/>
      <c r="CD2" s="777"/>
      <c r="CE2" s="777"/>
      <c r="CF2" s="781" t="s">
        <v>233</v>
      </c>
      <c r="CG2" s="782"/>
      <c r="CH2" s="782"/>
      <c r="CI2" s="782"/>
      <c r="CJ2" s="782"/>
      <c r="CK2" s="782"/>
      <c r="CL2" s="782"/>
      <c r="CM2" s="782"/>
      <c r="CN2" s="782"/>
      <c r="CO2" s="782"/>
      <c r="CP2" s="782"/>
      <c r="CQ2" s="783"/>
      <c r="CR2" s="778" t="s">
        <v>234</v>
      </c>
      <c r="CS2" s="779"/>
      <c r="CT2" s="779"/>
      <c r="CU2" s="779"/>
      <c r="CV2" s="779"/>
      <c r="CW2" s="779"/>
      <c r="CX2" s="779"/>
      <c r="CY2" s="779"/>
      <c r="CZ2" s="779"/>
      <c r="DA2" s="779"/>
      <c r="DB2" s="779"/>
      <c r="DC2" s="780"/>
      <c r="DD2" s="753" t="s">
        <v>212</v>
      </c>
      <c r="DE2" s="429"/>
      <c r="DF2" s="429"/>
      <c r="DG2" s="429"/>
      <c r="DH2" s="429"/>
    </row>
    <row r="3" spans="1:112" ht="25.5">
      <c r="A3" s="762"/>
      <c r="B3" s="766"/>
      <c r="C3" s="766"/>
      <c r="D3" s="685"/>
      <c r="E3" s="753"/>
      <c r="F3" s="754"/>
      <c r="G3" s="754"/>
      <c r="H3" s="762"/>
      <c r="I3" s="431" t="s">
        <v>235</v>
      </c>
      <c r="J3" s="432" t="s">
        <v>236</v>
      </c>
      <c r="K3" s="758"/>
      <c r="L3" s="761"/>
      <c r="M3" s="761"/>
      <c r="N3" s="762"/>
      <c r="O3" s="792"/>
      <c r="P3" s="760"/>
      <c r="Q3" s="772"/>
      <c r="R3" s="431" t="s">
        <v>31</v>
      </c>
      <c r="S3" s="431" t="s">
        <v>237</v>
      </c>
      <c r="T3" s="431" t="s">
        <v>238</v>
      </c>
      <c r="U3" s="431" t="s">
        <v>239</v>
      </c>
      <c r="V3" s="431" t="s">
        <v>240</v>
      </c>
      <c r="W3" s="431" t="s">
        <v>241</v>
      </c>
      <c r="X3" s="431" t="s">
        <v>242</v>
      </c>
      <c r="Y3" s="432" t="s">
        <v>243</v>
      </c>
      <c r="Z3" s="431" t="s">
        <v>244</v>
      </c>
      <c r="AA3" s="433" t="s">
        <v>245</v>
      </c>
      <c r="AB3" s="433" t="s">
        <v>246</v>
      </c>
      <c r="AC3" s="433" t="s">
        <v>247</v>
      </c>
      <c r="AD3" s="433" t="s">
        <v>248</v>
      </c>
      <c r="AE3" s="433" t="s">
        <v>249</v>
      </c>
      <c r="AF3" s="433" t="s">
        <v>250</v>
      </c>
      <c r="AG3" s="433" t="s">
        <v>251</v>
      </c>
      <c r="AH3" s="433" t="s">
        <v>252</v>
      </c>
      <c r="AI3" s="433" t="s">
        <v>253</v>
      </c>
      <c r="AJ3" s="433" t="s">
        <v>254</v>
      </c>
      <c r="AK3" s="433" t="s">
        <v>255</v>
      </c>
      <c r="AL3" s="433" t="s">
        <v>256</v>
      </c>
      <c r="AM3" s="433" t="s">
        <v>245</v>
      </c>
      <c r="AN3" s="433" t="s">
        <v>246</v>
      </c>
      <c r="AO3" s="433" t="s">
        <v>247</v>
      </c>
      <c r="AP3" s="433" t="s">
        <v>248</v>
      </c>
      <c r="AQ3" s="433" t="s">
        <v>249</v>
      </c>
      <c r="AR3" s="433" t="s">
        <v>250</v>
      </c>
      <c r="AS3" s="433" t="s">
        <v>251</v>
      </c>
      <c r="AT3" s="433" t="s">
        <v>252</v>
      </c>
      <c r="AU3" s="433" t="s">
        <v>253</v>
      </c>
      <c r="AV3" s="433" t="s">
        <v>254</v>
      </c>
      <c r="AW3" s="433" t="s">
        <v>255</v>
      </c>
      <c r="AX3" s="433" t="s">
        <v>256</v>
      </c>
      <c r="AY3" s="433" t="s">
        <v>245</v>
      </c>
      <c r="AZ3" s="433" t="s">
        <v>246</v>
      </c>
      <c r="BA3" s="433" t="s">
        <v>247</v>
      </c>
      <c r="BB3" s="433" t="s">
        <v>248</v>
      </c>
      <c r="BC3" s="433" t="s">
        <v>249</v>
      </c>
      <c r="BD3" s="433" t="s">
        <v>250</v>
      </c>
      <c r="BE3" s="433" t="s">
        <v>251</v>
      </c>
      <c r="BF3" s="433" t="s">
        <v>252</v>
      </c>
      <c r="BG3" s="433" t="s">
        <v>253</v>
      </c>
      <c r="BH3" s="433" t="s">
        <v>254</v>
      </c>
      <c r="BI3" s="433" t="s">
        <v>255</v>
      </c>
      <c r="BJ3" s="433" t="s">
        <v>256</v>
      </c>
      <c r="BK3" s="433" t="s">
        <v>245</v>
      </c>
      <c r="BL3" s="433" t="s">
        <v>246</v>
      </c>
      <c r="BM3" s="433" t="s">
        <v>247</v>
      </c>
      <c r="BN3" s="433" t="s">
        <v>248</v>
      </c>
      <c r="BO3" s="433" t="s">
        <v>249</v>
      </c>
      <c r="BP3" s="433" t="s">
        <v>250</v>
      </c>
      <c r="BQ3" s="433" t="s">
        <v>251</v>
      </c>
      <c r="BR3" s="433" t="s">
        <v>252</v>
      </c>
      <c r="BS3" s="433" t="s">
        <v>253</v>
      </c>
      <c r="BT3" s="433" t="s">
        <v>254</v>
      </c>
      <c r="BU3" s="433" t="s">
        <v>255</v>
      </c>
      <c r="BV3" s="433" t="s">
        <v>256</v>
      </c>
      <c r="BW3" s="433" t="s">
        <v>245</v>
      </c>
      <c r="BX3" s="433" t="s">
        <v>246</v>
      </c>
      <c r="BY3" s="433" t="s">
        <v>247</v>
      </c>
      <c r="BZ3" s="433" t="s">
        <v>248</v>
      </c>
      <c r="CA3" s="433" t="s">
        <v>249</v>
      </c>
      <c r="CB3" s="433" t="s">
        <v>250</v>
      </c>
      <c r="CC3" s="433" t="s">
        <v>251</v>
      </c>
      <c r="CD3" s="433" t="s">
        <v>252</v>
      </c>
      <c r="CE3" s="433" t="s">
        <v>253</v>
      </c>
      <c r="CF3" s="433" t="s">
        <v>254</v>
      </c>
      <c r="CG3" s="433" t="s">
        <v>255</v>
      </c>
      <c r="CH3" s="433" t="s">
        <v>256</v>
      </c>
      <c r="CI3" s="433" t="s">
        <v>245</v>
      </c>
      <c r="CJ3" s="433" t="s">
        <v>246</v>
      </c>
      <c r="CK3" s="433" t="s">
        <v>247</v>
      </c>
      <c r="CL3" s="433" t="s">
        <v>248</v>
      </c>
      <c r="CM3" s="433" t="s">
        <v>249</v>
      </c>
      <c r="CN3" s="433" t="s">
        <v>250</v>
      </c>
      <c r="CO3" s="433" t="s">
        <v>251</v>
      </c>
      <c r="CP3" s="433" t="s">
        <v>252</v>
      </c>
      <c r="CQ3" s="433" t="s">
        <v>253</v>
      </c>
      <c r="CR3" s="433" t="s">
        <v>254</v>
      </c>
      <c r="CS3" s="433" t="s">
        <v>255</v>
      </c>
      <c r="CT3" s="433" t="s">
        <v>256</v>
      </c>
      <c r="CU3" s="433" t="s">
        <v>245</v>
      </c>
      <c r="CV3" s="433" t="s">
        <v>246</v>
      </c>
      <c r="CW3" s="433" t="s">
        <v>247</v>
      </c>
      <c r="CX3" s="433" t="s">
        <v>248</v>
      </c>
      <c r="CY3" s="433" t="s">
        <v>249</v>
      </c>
      <c r="CZ3" s="433" t="s">
        <v>250</v>
      </c>
      <c r="DA3" s="433" t="s">
        <v>251</v>
      </c>
      <c r="DB3" s="433" t="s">
        <v>252</v>
      </c>
      <c r="DC3" s="433" t="s">
        <v>253</v>
      </c>
      <c r="DD3" s="766"/>
      <c r="DE3" s="429"/>
      <c r="DF3" s="429"/>
      <c r="DG3" s="429"/>
      <c r="DH3" s="429"/>
    </row>
    <row r="4" spans="1:112">
      <c r="A4" s="434"/>
      <c r="B4" s="434"/>
      <c r="C4" s="434"/>
      <c r="D4" s="434"/>
      <c r="E4" s="434"/>
      <c r="F4" s="435"/>
      <c r="G4" s="435"/>
      <c r="H4" s="434"/>
      <c r="I4" s="436"/>
      <c r="J4" s="436"/>
      <c r="K4" s="434"/>
      <c r="L4" s="434"/>
      <c r="M4" s="434"/>
      <c r="N4" s="434"/>
      <c r="O4" s="435"/>
      <c r="P4" s="435"/>
      <c r="Q4" s="437"/>
      <c r="R4" s="434"/>
      <c r="S4" s="434"/>
      <c r="T4" s="434"/>
      <c r="U4" s="434"/>
      <c r="V4" s="434"/>
      <c r="W4" s="434"/>
      <c r="X4" s="434"/>
      <c r="Y4" s="435"/>
      <c r="Z4" s="434"/>
      <c r="AA4" s="438"/>
      <c r="AB4" s="438"/>
      <c r="AC4" s="438"/>
      <c r="AD4" s="438"/>
      <c r="AE4" s="438"/>
      <c r="AF4" s="438"/>
      <c r="AG4" s="438"/>
      <c r="AH4" s="438"/>
      <c r="AI4" s="438"/>
      <c r="AJ4" s="438"/>
      <c r="AK4" s="438"/>
      <c r="AL4" s="438"/>
      <c r="AM4" s="438"/>
      <c r="AN4" s="438"/>
      <c r="AO4" s="438"/>
      <c r="AP4" s="438"/>
      <c r="AQ4" s="438"/>
      <c r="AR4" s="438"/>
      <c r="AS4" s="438"/>
      <c r="AT4" s="438"/>
      <c r="AU4" s="438"/>
      <c r="AV4" s="438"/>
      <c r="AW4" s="438"/>
      <c r="AX4" s="438"/>
      <c r="AY4" s="438"/>
      <c r="AZ4" s="438"/>
      <c r="BA4" s="438"/>
      <c r="BB4" s="438"/>
      <c r="BC4" s="438"/>
      <c r="BD4" s="438"/>
      <c r="BE4" s="438"/>
      <c r="BF4" s="438"/>
      <c r="BG4" s="438"/>
      <c r="BH4" s="438"/>
      <c r="BI4" s="438"/>
      <c r="BJ4" s="438"/>
      <c r="BK4" s="438"/>
      <c r="BL4" s="438"/>
      <c r="BM4" s="438"/>
      <c r="BN4" s="438"/>
      <c r="BO4" s="438"/>
      <c r="BP4" s="438"/>
      <c r="BQ4" s="438"/>
      <c r="BR4" s="438"/>
      <c r="BS4" s="438"/>
      <c r="BT4" s="438"/>
      <c r="BU4" s="438"/>
      <c r="BV4" s="438"/>
      <c r="BW4" s="438"/>
      <c r="BX4" s="438"/>
      <c r="BY4" s="438"/>
      <c r="BZ4" s="438"/>
      <c r="CA4" s="438"/>
      <c r="CB4" s="438"/>
      <c r="CC4" s="438"/>
      <c r="CD4" s="438"/>
      <c r="CE4" s="438"/>
      <c r="CF4" s="438"/>
      <c r="CG4" s="438"/>
      <c r="CH4" s="438"/>
      <c r="CI4" s="438"/>
      <c r="CJ4" s="438"/>
      <c r="CK4" s="438"/>
      <c r="CL4" s="438"/>
      <c r="CM4" s="438"/>
      <c r="CN4" s="438"/>
      <c r="CO4" s="438"/>
      <c r="CP4" s="438"/>
      <c r="CQ4" s="438"/>
      <c r="CR4" s="438"/>
      <c r="CS4" s="438"/>
      <c r="CT4" s="438"/>
      <c r="CU4" s="438"/>
      <c r="CV4" s="438"/>
      <c r="CW4" s="438"/>
      <c r="CX4" s="438"/>
      <c r="CY4" s="438"/>
      <c r="CZ4" s="438"/>
      <c r="DA4" s="438"/>
      <c r="DB4" s="438"/>
      <c r="DC4" s="438"/>
      <c r="DD4" s="434"/>
      <c r="DE4" s="439"/>
      <c r="DF4" s="439"/>
      <c r="DG4" s="439"/>
      <c r="DH4" s="439"/>
    </row>
    <row r="5" spans="1:112" ht="15.75">
      <c r="A5" s="564"/>
      <c r="B5" s="564"/>
      <c r="C5" s="564"/>
      <c r="D5" s="564"/>
      <c r="E5" s="765" t="s">
        <v>257</v>
      </c>
      <c r="F5" s="765"/>
      <c r="G5" s="765"/>
      <c r="H5" s="564"/>
      <c r="I5" s="565"/>
      <c r="J5" s="566"/>
      <c r="K5" s="564"/>
      <c r="L5" s="564"/>
      <c r="M5" s="564"/>
      <c r="N5" s="564"/>
      <c r="O5" s="567"/>
      <c r="P5" s="564"/>
      <c r="Q5" s="568"/>
      <c r="R5" s="564"/>
      <c r="S5" s="564"/>
      <c r="T5" s="564"/>
      <c r="U5" s="564"/>
      <c r="V5" s="564"/>
      <c r="W5" s="569"/>
      <c r="X5" s="564"/>
      <c r="Y5" s="564"/>
      <c r="Z5" s="564"/>
      <c r="AA5" s="564"/>
      <c r="AB5" s="564"/>
      <c r="AC5" s="564"/>
      <c r="AD5" s="564"/>
      <c r="AE5" s="564"/>
      <c r="AF5" s="564"/>
      <c r="AG5" s="564"/>
      <c r="AH5" s="570"/>
      <c r="AI5" s="564"/>
      <c r="AJ5" s="571"/>
      <c r="AK5" s="571"/>
      <c r="AL5" s="571"/>
      <c r="AM5" s="571"/>
      <c r="AN5" s="571"/>
      <c r="AO5" s="571"/>
      <c r="AP5" s="571"/>
      <c r="AQ5" s="571"/>
      <c r="AR5" s="571"/>
      <c r="AS5" s="571"/>
      <c r="AT5" s="571"/>
      <c r="AU5" s="571"/>
      <c r="AV5" s="571"/>
      <c r="AW5" s="571"/>
      <c r="AX5" s="571"/>
      <c r="AY5" s="571"/>
      <c r="AZ5" s="571"/>
      <c r="BA5" s="571"/>
      <c r="BB5" s="571"/>
      <c r="BC5" s="571"/>
      <c r="BD5" s="571"/>
      <c r="BE5" s="571"/>
      <c r="BF5" s="571"/>
      <c r="BG5" s="571"/>
      <c r="BH5" s="571"/>
      <c r="BI5" s="571"/>
      <c r="BJ5" s="571"/>
      <c r="BK5" s="570"/>
      <c r="BL5" s="571"/>
      <c r="BM5" s="571"/>
      <c r="BN5" s="571"/>
      <c r="BO5" s="571"/>
      <c r="BP5" s="571"/>
      <c r="BQ5" s="571"/>
      <c r="BR5" s="571"/>
      <c r="BS5" s="570"/>
      <c r="BT5" s="570"/>
      <c r="BU5" s="570"/>
      <c r="BV5" s="570"/>
      <c r="BW5" s="570"/>
      <c r="BX5" s="571"/>
      <c r="BY5" s="571"/>
      <c r="BZ5" s="571"/>
      <c r="CA5" s="571"/>
      <c r="CB5" s="571"/>
      <c r="CC5" s="571"/>
      <c r="CD5" s="571"/>
      <c r="CE5" s="571"/>
      <c r="CF5" s="571"/>
      <c r="CG5" s="571"/>
      <c r="CH5" s="571"/>
      <c r="CI5" s="571"/>
      <c r="CJ5" s="571"/>
      <c r="CK5" s="571"/>
      <c r="CL5" s="571"/>
      <c r="CM5" s="571"/>
      <c r="CN5" s="571"/>
      <c r="CO5" s="571"/>
      <c r="CP5" s="571"/>
      <c r="CQ5" s="571"/>
      <c r="CR5" s="571"/>
      <c r="CS5" s="571"/>
      <c r="CT5" s="571"/>
      <c r="CU5" s="571"/>
      <c r="CV5" s="571"/>
      <c r="CW5" s="571"/>
      <c r="CX5" s="571"/>
      <c r="CY5" s="571"/>
      <c r="CZ5" s="571"/>
      <c r="DA5" s="571"/>
      <c r="DB5" s="571"/>
      <c r="DC5" s="571"/>
      <c r="DD5" s="564"/>
      <c r="DE5" s="572"/>
      <c r="DF5" s="572"/>
      <c r="DG5" s="572"/>
      <c r="DH5" s="572"/>
    </row>
    <row r="6" spans="1:112" ht="30">
      <c r="A6" s="573">
        <v>2.3398876404494384</v>
      </c>
      <c r="B6" s="574">
        <v>1</v>
      </c>
      <c r="C6" s="574"/>
      <c r="D6" s="574">
        <v>1</v>
      </c>
      <c r="E6" s="575" t="s">
        <v>73</v>
      </c>
      <c r="F6" s="576" t="s">
        <v>258</v>
      </c>
      <c r="G6" s="577" t="s">
        <v>259</v>
      </c>
      <c r="H6" s="573" t="s">
        <v>74</v>
      </c>
      <c r="I6" s="578" t="s">
        <v>67</v>
      </c>
      <c r="J6" s="573"/>
      <c r="K6" s="576" t="s">
        <v>260</v>
      </c>
      <c r="L6" s="576" t="s">
        <v>261</v>
      </c>
      <c r="M6" s="576" t="s">
        <v>262</v>
      </c>
      <c r="N6" s="573"/>
      <c r="O6" s="579" t="s">
        <v>263</v>
      </c>
      <c r="P6" s="573" t="s">
        <v>264</v>
      </c>
      <c r="Q6" s="576" t="s">
        <v>265</v>
      </c>
      <c r="R6" s="573"/>
      <c r="S6" s="573"/>
      <c r="T6" s="573" t="s">
        <v>67</v>
      </c>
      <c r="U6" s="573" t="s">
        <v>266</v>
      </c>
      <c r="V6" s="573" t="s">
        <v>267</v>
      </c>
      <c r="W6" s="580">
        <v>41001</v>
      </c>
      <c r="X6" s="581" t="s">
        <v>268</v>
      </c>
      <c r="Y6" s="573" t="s">
        <v>269</v>
      </c>
      <c r="Z6" s="573" t="s">
        <v>270</v>
      </c>
      <c r="AA6" s="582">
        <v>1895000</v>
      </c>
      <c r="AB6" s="582">
        <v>1895000</v>
      </c>
      <c r="AC6" s="582">
        <v>1895000</v>
      </c>
      <c r="AD6" s="582">
        <v>1895000</v>
      </c>
      <c r="AE6" s="582">
        <v>1895000</v>
      </c>
      <c r="AF6" s="582">
        <v>1895000</v>
      </c>
      <c r="AG6" s="582">
        <v>1895000</v>
      </c>
      <c r="AH6" s="582">
        <v>1895000</v>
      </c>
      <c r="AI6" s="582">
        <v>1895000</v>
      </c>
      <c r="AJ6" s="582">
        <v>2457000</v>
      </c>
      <c r="AK6" s="582">
        <v>2457000</v>
      </c>
      <c r="AL6" s="582">
        <v>2457000</v>
      </c>
      <c r="AM6" s="582">
        <v>2457000</v>
      </c>
      <c r="AN6" s="582">
        <v>2457000</v>
      </c>
      <c r="AO6" s="582">
        <v>2457000</v>
      </c>
      <c r="AP6" s="582">
        <v>2808000</v>
      </c>
      <c r="AQ6" s="582">
        <v>2808000</v>
      </c>
      <c r="AR6" s="582">
        <v>2808000</v>
      </c>
      <c r="AS6" s="582">
        <v>4165000</v>
      </c>
      <c r="AT6" s="582">
        <v>4165000</v>
      </c>
      <c r="AU6" s="582">
        <v>4165000</v>
      </c>
      <c r="AV6" s="582">
        <v>4165000</v>
      </c>
      <c r="AW6" s="582">
        <v>4165000</v>
      </c>
      <c r="AX6" s="582">
        <v>4165000</v>
      </c>
      <c r="AY6" s="582">
        <v>4165000</v>
      </c>
      <c r="AZ6" s="582">
        <v>4165000</v>
      </c>
      <c r="BA6" s="582">
        <v>4165000</v>
      </c>
      <c r="BB6" s="582">
        <v>4165000</v>
      </c>
      <c r="BC6" s="582">
        <v>4165000</v>
      </c>
      <c r="BD6" s="582">
        <v>4165000</v>
      </c>
      <c r="BE6" s="582">
        <v>4165000</v>
      </c>
      <c r="BF6" s="582">
        <v>4165000</v>
      </c>
      <c r="BG6" s="582">
        <v>4165000</v>
      </c>
      <c r="BH6" s="582">
        <v>4165000</v>
      </c>
      <c r="BI6" s="582">
        <v>4165000</v>
      </c>
      <c r="BJ6" s="582">
        <v>4165000</v>
      </c>
      <c r="BK6" s="582">
        <v>4165000</v>
      </c>
      <c r="BL6" s="582">
        <v>4165000</v>
      </c>
      <c r="BM6" s="582">
        <v>4165000</v>
      </c>
      <c r="BN6" s="582">
        <v>4165000</v>
      </c>
      <c r="BO6" s="582">
        <v>4165000</v>
      </c>
      <c r="BP6" s="582">
        <v>4165000</v>
      </c>
      <c r="BQ6" s="582">
        <v>4165000</v>
      </c>
      <c r="BR6" s="582">
        <v>4165000</v>
      </c>
      <c r="BS6" s="582">
        <v>4165000</v>
      </c>
      <c r="BT6" s="582" t="s">
        <v>187</v>
      </c>
      <c r="BU6" s="582">
        <v>4760000</v>
      </c>
      <c r="BV6" s="582">
        <v>4760000</v>
      </c>
      <c r="BW6" s="582">
        <v>4760000</v>
      </c>
      <c r="BX6" s="582">
        <v>4760000</v>
      </c>
      <c r="BY6" s="582">
        <v>4760000</v>
      </c>
      <c r="BZ6" s="582">
        <v>4760000</v>
      </c>
      <c r="CA6" s="582">
        <v>4760000</v>
      </c>
      <c r="CB6" s="582">
        <v>4760000</v>
      </c>
      <c r="CC6" s="582">
        <v>4760000</v>
      </c>
      <c r="CD6" s="582">
        <v>4760000</v>
      </c>
      <c r="CE6" s="582">
        <v>4760000</v>
      </c>
      <c r="CF6" s="582">
        <v>4895000</v>
      </c>
      <c r="CG6" s="582">
        <v>4895000</v>
      </c>
      <c r="CH6" s="582">
        <v>4895000</v>
      </c>
      <c r="CI6" s="582">
        <v>4895000</v>
      </c>
      <c r="CJ6" s="582">
        <v>4895000</v>
      </c>
      <c r="CK6" s="664">
        <v>4895000</v>
      </c>
      <c r="CL6" s="664">
        <v>4895000</v>
      </c>
      <c r="CM6" s="664">
        <v>4895000</v>
      </c>
      <c r="CN6" s="664">
        <v>4895000</v>
      </c>
      <c r="CO6" s="664">
        <v>4895000</v>
      </c>
      <c r="CP6" s="664">
        <v>4895000</v>
      </c>
      <c r="CQ6" s="664">
        <v>4895000</v>
      </c>
      <c r="CR6" s="582">
        <v>4895000</v>
      </c>
      <c r="CS6" s="684">
        <v>4895000</v>
      </c>
      <c r="CT6" s="582">
        <v>4895000</v>
      </c>
      <c r="CU6" s="582">
        <v>4895000</v>
      </c>
      <c r="CV6" s="582">
        <v>4895000</v>
      </c>
      <c r="CW6" s="582">
        <v>4895000</v>
      </c>
      <c r="CX6" s="664"/>
      <c r="CY6" s="664"/>
      <c r="CZ6" s="664"/>
      <c r="DA6" s="664"/>
      <c r="DB6" s="664"/>
      <c r="DC6" s="664"/>
      <c r="DD6" s="574"/>
      <c r="DE6" s="583"/>
      <c r="DF6" s="583">
        <v>54</v>
      </c>
      <c r="DG6" s="650"/>
      <c r="DH6" s="583"/>
    </row>
    <row r="7" spans="1:112" ht="30">
      <c r="A7" s="573">
        <v>1.3</v>
      </c>
      <c r="B7" s="574">
        <v>2</v>
      </c>
      <c r="C7" s="574"/>
      <c r="D7" s="574">
        <v>2</v>
      </c>
      <c r="E7" s="575" t="s">
        <v>117</v>
      </c>
      <c r="F7" s="576" t="s">
        <v>271</v>
      </c>
      <c r="G7" s="577" t="s">
        <v>272</v>
      </c>
      <c r="H7" s="573" t="s">
        <v>273</v>
      </c>
      <c r="I7" s="578" t="s">
        <v>67</v>
      </c>
      <c r="J7" s="573"/>
      <c r="K7" s="576" t="s">
        <v>274</v>
      </c>
      <c r="L7" s="576" t="s">
        <v>275</v>
      </c>
      <c r="M7" s="576" t="s">
        <v>276</v>
      </c>
      <c r="N7" s="573"/>
      <c r="O7" s="579" t="s">
        <v>277</v>
      </c>
      <c r="P7" s="573" t="s">
        <v>278</v>
      </c>
      <c r="Q7" s="576" t="s">
        <v>279</v>
      </c>
      <c r="R7" s="573"/>
      <c r="S7" s="573"/>
      <c r="T7" s="573"/>
      <c r="U7" s="573"/>
      <c r="V7" s="573" t="s">
        <v>280</v>
      </c>
      <c r="W7" s="580">
        <v>41001</v>
      </c>
      <c r="X7" s="581" t="s">
        <v>268</v>
      </c>
      <c r="Y7" s="573" t="s">
        <v>269</v>
      </c>
      <c r="Z7" s="573" t="s">
        <v>270</v>
      </c>
      <c r="AA7" s="582">
        <v>1256000</v>
      </c>
      <c r="AB7" s="582">
        <v>1256000</v>
      </c>
      <c r="AC7" s="582">
        <v>1256000</v>
      </c>
      <c r="AD7" s="582">
        <v>1256000</v>
      </c>
      <c r="AE7" s="582">
        <v>1256000</v>
      </c>
      <c r="AF7" s="582">
        <v>1256000</v>
      </c>
      <c r="AG7" s="582">
        <v>1256000</v>
      </c>
      <c r="AH7" s="582">
        <v>1256000</v>
      </c>
      <c r="AI7" s="582">
        <v>1256000</v>
      </c>
      <c r="AJ7" s="582">
        <v>1628000</v>
      </c>
      <c r="AK7" s="582">
        <v>1628000</v>
      </c>
      <c r="AL7" s="582">
        <v>1628000</v>
      </c>
      <c r="AM7" s="582">
        <v>1628000</v>
      </c>
      <c r="AN7" s="582">
        <v>1628000</v>
      </c>
      <c r="AO7" s="582">
        <v>1628000</v>
      </c>
      <c r="AP7" s="582">
        <v>1740000</v>
      </c>
      <c r="AQ7" s="582">
        <v>1740000</v>
      </c>
      <c r="AR7" s="582">
        <v>1740000</v>
      </c>
      <c r="AS7" s="582">
        <v>2314000</v>
      </c>
      <c r="AT7" s="582">
        <v>2314000</v>
      </c>
      <c r="AU7" s="582">
        <v>2314000</v>
      </c>
      <c r="AV7" s="582">
        <v>2314000</v>
      </c>
      <c r="AW7" s="582">
        <v>2314000</v>
      </c>
      <c r="AX7" s="582">
        <v>2314000</v>
      </c>
      <c r="AY7" s="582">
        <v>2314000</v>
      </c>
      <c r="AZ7" s="582">
        <v>2314000</v>
      </c>
      <c r="BA7" s="582">
        <v>2314000</v>
      </c>
      <c r="BB7" s="582">
        <v>2314000</v>
      </c>
      <c r="BC7" s="582">
        <v>2652000</v>
      </c>
      <c r="BD7" s="582">
        <v>2652000</v>
      </c>
      <c r="BE7" s="582">
        <v>2652000</v>
      </c>
      <c r="BF7" s="582">
        <v>2652000</v>
      </c>
      <c r="BG7" s="582">
        <v>2652000</v>
      </c>
      <c r="BH7" s="582">
        <v>2652000</v>
      </c>
      <c r="BI7" s="582">
        <v>2652000</v>
      </c>
      <c r="BJ7" s="582">
        <v>2652000</v>
      </c>
      <c r="BK7" s="582">
        <v>2652000</v>
      </c>
      <c r="BL7" s="582">
        <v>2652000</v>
      </c>
      <c r="BM7" s="582">
        <v>2652000</v>
      </c>
      <c r="BN7" s="582">
        <v>2652000</v>
      </c>
      <c r="BO7" s="582">
        <v>2652000</v>
      </c>
      <c r="BP7" s="582">
        <v>2652000</v>
      </c>
      <c r="BQ7" s="582">
        <v>2652000</v>
      </c>
      <c r="BR7" s="582">
        <v>2652000</v>
      </c>
      <c r="BS7" s="582">
        <v>2652000</v>
      </c>
      <c r="BT7" s="582">
        <v>2825000</v>
      </c>
      <c r="BU7" s="582">
        <v>2825000</v>
      </c>
      <c r="BV7" s="582">
        <v>2825000</v>
      </c>
      <c r="BW7" s="582">
        <v>2825000</v>
      </c>
      <c r="BX7" s="582">
        <v>2825000</v>
      </c>
      <c r="BY7" s="582">
        <v>2825000</v>
      </c>
      <c r="BZ7" s="582">
        <v>2825000</v>
      </c>
      <c r="CA7" s="582">
        <v>2825000</v>
      </c>
      <c r="CB7" s="582">
        <v>2825000</v>
      </c>
      <c r="CC7" s="582">
        <v>2825000</v>
      </c>
      <c r="CD7" s="582">
        <v>2825000</v>
      </c>
      <c r="CE7" s="582">
        <v>2825000</v>
      </c>
      <c r="CF7" s="582">
        <v>3237000</v>
      </c>
      <c r="CG7" s="582">
        <v>3237000</v>
      </c>
      <c r="CH7" s="582">
        <v>3237000</v>
      </c>
      <c r="CI7" s="582">
        <v>3237000</v>
      </c>
      <c r="CJ7" s="582">
        <v>3237000</v>
      </c>
      <c r="CK7" s="664">
        <v>3237000</v>
      </c>
      <c r="CL7" s="664">
        <v>3237000</v>
      </c>
      <c r="CM7" s="664">
        <v>3237000</v>
      </c>
      <c r="CN7" s="664">
        <v>3237000</v>
      </c>
      <c r="CO7" s="664">
        <v>3237000</v>
      </c>
      <c r="CP7" s="664">
        <v>3237000</v>
      </c>
      <c r="CQ7" s="664">
        <v>3237000</v>
      </c>
      <c r="CR7" s="582">
        <v>3549000</v>
      </c>
      <c r="CS7" s="684">
        <v>3549000</v>
      </c>
      <c r="CT7" s="582">
        <v>3549000</v>
      </c>
      <c r="CU7" s="582">
        <v>3549000</v>
      </c>
      <c r="CV7" s="582">
        <v>3549000</v>
      </c>
      <c r="CW7" s="582">
        <v>3549000</v>
      </c>
      <c r="CX7" s="664"/>
      <c r="CY7" s="664"/>
      <c r="CZ7" s="664"/>
      <c r="DA7" s="664"/>
      <c r="DB7" s="664"/>
      <c r="DC7" s="664"/>
      <c r="DD7" s="574"/>
      <c r="DE7" s="583"/>
      <c r="DF7" s="583">
        <v>55</v>
      </c>
      <c r="DG7" s="650"/>
      <c r="DH7" s="583"/>
    </row>
    <row r="8" spans="1:112" ht="30">
      <c r="A8" s="573">
        <v>1.3</v>
      </c>
      <c r="B8" s="574"/>
      <c r="C8" s="574" t="s">
        <v>67</v>
      </c>
      <c r="D8" s="574">
        <v>3</v>
      </c>
      <c r="E8" s="575" t="s">
        <v>281</v>
      </c>
      <c r="F8" s="576" t="s">
        <v>282</v>
      </c>
      <c r="G8" s="577" t="s">
        <v>283</v>
      </c>
      <c r="H8" s="573" t="s">
        <v>273</v>
      </c>
      <c r="I8" s="578" t="s">
        <v>67</v>
      </c>
      <c r="J8" s="573"/>
      <c r="K8" s="576" t="s">
        <v>284</v>
      </c>
      <c r="L8" s="576" t="s">
        <v>285</v>
      </c>
      <c r="M8" s="576" t="s">
        <v>286</v>
      </c>
      <c r="N8" s="573"/>
      <c r="O8" s="579" t="s">
        <v>287</v>
      </c>
      <c r="P8" s="573" t="s">
        <v>278</v>
      </c>
      <c r="Q8" s="576" t="s">
        <v>288</v>
      </c>
      <c r="R8" s="573"/>
      <c r="S8" s="573"/>
      <c r="T8" s="573"/>
      <c r="U8" s="573"/>
      <c r="V8" s="573" t="s">
        <v>289</v>
      </c>
      <c r="W8" s="580">
        <v>41001</v>
      </c>
      <c r="X8" s="581" t="s">
        <v>268</v>
      </c>
      <c r="Y8" s="573" t="s">
        <v>269</v>
      </c>
      <c r="Z8" s="573" t="s">
        <v>270</v>
      </c>
      <c r="AA8" s="582">
        <v>1256000</v>
      </c>
      <c r="AB8" s="582">
        <v>1256000</v>
      </c>
      <c r="AC8" s="582">
        <v>1256000</v>
      </c>
      <c r="AD8" s="582">
        <v>1256000</v>
      </c>
      <c r="AE8" s="582">
        <v>1256000</v>
      </c>
      <c r="AF8" s="582">
        <v>1256000</v>
      </c>
      <c r="AG8" s="582">
        <v>1256000</v>
      </c>
      <c r="AH8" s="582">
        <v>1256000</v>
      </c>
      <c r="AI8" s="582">
        <v>1256000</v>
      </c>
      <c r="AJ8" s="582">
        <v>1628000</v>
      </c>
      <c r="AK8" s="582">
        <v>1628000</v>
      </c>
      <c r="AL8" s="582">
        <v>1628000</v>
      </c>
      <c r="AM8" s="582">
        <v>1628000</v>
      </c>
      <c r="AN8" s="582">
        <v>1628000</v>
      </c>
      <c r="AO8" s="582">
        <v>1628000</v>
      </c>
      <c r="AP8" s="582">
        <v>1740000</v>
      </c>
      <c r="AQ8" s="582">
        <v>1740000</v>
      </c>
      <c r="AR8" s="582">
        <v>1740000</v>
      </c>
      <c r="AS8" s="582">
        <v>2314000</v>
      </c>
      <c r="AT8" s="582">
        <v>2314000</v>
      </c>
      <c r="AU8" s="582">
        <v>2314000</v>
      </c>
      <c r="AV8" s="582">
        <v>2314000</v>
      </c>
      <c r="AW8" s="582">
        <v>2314000</v>
      </c>
      <c r="AX8" s="582">
        <v>2314000</v>
      </c>
      <c r="AY8" s="582">
        <v>2314000</v>
      </c>
      <c r="AZ8" s="582">
        <v>2314000</v>
      </c>
      <c r="BA8" s="582">
        <v>2314000</v>
      </c>
      <c r="BB8" s="582">
        <v>2314000</v>
      </c>
      <c r="BC8" s="582">
        <v>2314000</v>
      </c>
      <c r="BD8" s="582">
        <v>2314000</v>
      </c>
      <c r="BE8" s="582">
        <v>2314000</v>
      </c>
      <c r="BF8" s="582">
        <v>2314000</v>
      </c>
      <c r="BG8" s="582">
        <v>2314000</v>
      </c>
      <c r="BH8" s="582">
        <v>2314000</v>
      </c>
      <c r="BI8" s="582">
        <v>2314000</v>
      </c>
      <c r="BJ8" s="582">
        <v>2314000</v>
      </c>
      <c r="BK8" s="582">
        <v>2314000</v>
      </c>
      <c r="BL8" s="582"/>
      <c r="BM8" s="582"/>
      <c r="BN8" s="582"/>
      <c r="BO8" s="582"/>
      <c r="BP8" s="582"/>
      <c r="BQ8" s="582"/>
      <c r="BR8" s="582"/>
      <c r="BS8" s="582"/>
      <c r="BT8" s="582"/>
      <c r="BU8" s="582"/>
      <c r="BV8" s="582"/>
      <c r="BW8" s="582"/>
      <c r="BX8" s="582"/>
      <c r="BY8" s="582"/>
      <c r="BZ8" s="582"/>
      <c r="CA8" s="582"/>
      <c r="CB8" s="582"/>
      <c r="CC8" s="582"/>
      <c r="CD8" s="582"/>
      <c r="CE8" s="582"/>
      <c r="CF8" s="582"/>
      <c r="CG8" s="582"/>
      <c r="CH8" s="582"/>
      <c r="CI8" s="582"/>
      <c r="CJ8" s="582"/>
      <c r="CK8" s="582"/>
      <c r="CL8" s="582"/>
      <c r="CM8" s="582"/>
      <c r="CN8" s="582"/>
      <c r="CO8" s="582"/>
      <c r="CP8" s="582"/>
      <c r="CQ8" s="582"/>
      <c r="CR8" s="582"/>
      <c r="CS8" s="582"/>
      <c r="CT8" s="582"/>
      <c r="CU8" s="582"/>
      <c r="CV8" s="582"/>
      <c r="CW8" s="582"/>
      <c r="CX8" s="582"/>
      <c r="CY8" s="582"/>
      <c r="CZ8" s="582"/>
      <c r="DA8" s="582"/>
      <c r="DB8" s="582"/>
      <c r="DC8" s="582"/>
      <c r="DD8" s="574" t="s">
        <v>67</v>
      </c>
      <c r="DE8" s="583"/>
      <c r="DF8" s="583">
        <v>37</v>
      </c>
      <c r="DG8" s="583"/>
      <c r="DH8" s="583"/>
    </row>
    <row r="9" spans="1:112" ht="30">
      <c r="A9" s="573">
        <v>1.3</v>
      </c>
      <c r="B9" s="574"/>
      <c r="C9" s="574" t="s">
        <v>67</v>
      </c>
      <c r="D9" s="574">
        <v>4</v>
      </c>
      <c r="E9" s="575" t="s">
        <v>290</v>
      </c>
      <c r="F9" s="576" t="s">
        <v>291</v>
      </c>
      <c r="G9" s="577" t="s">
        <v>292</v>
      </c>
      <c r="H9" s="573" t="s">
        <v>273</v>
      </c>
      <c r="I9" s="578" t="s">
        <v>67</v>
      </c>
      <c r="J9" s="573"/>
      <c r="K9" s="576" t="s">
        <v>293</v>
      </c>
      <c r="L9" s="576" t="s">
        <v>294</v>
      </c>
      <c r="M9" s="576" t="s">
        <v>295</v>
      </c>
      <c r="N9" s="573"/>
      <c r="O9" s="579" t="s">
        <v>296</v>
      </c>
      <c r="P9" s="573" t="s">
        <v>278</v>
      </c>
      <c r="Q9" s="576" t="s">
        <v>297</v>
      </c>
      <c r="R9" s="573"/>
      <c r="S9" s="573"/>
      <c r="T9" s="573"/>
      <c r="U9" s="573"/>
      <c r="V9" s="573" t="s">
        <v>298</v>
      </c>
      <c r="W9" s="580">
        <v>41001</v>
      </c>
      <c r="X9" s="581" t="s">
        <v>268</v>
      </c>
      <c r="Y9" s="573" t="s">
        <v>269</v>
      </c>
      <c r="Z9" s="573" t="s">
        <v>270</v>
      </c>
      <c r="AA9" s="582">
        <v>1256000</v>
      </c>
      <c r="AB9" s="582">
        <v>1256000</v>
      </c>
      <c r="AC9" s="582">
        <v>1256000</v>
      </c>
      <c r="AD9" s="582">
        <v>1256000</v>
      </c>
      <c r="AE9" s="582">
        <v>1256000</v>
      </c>
      <c r="AF9" s="582">
        <v>1256000</v>
      </c>
      <c r="AG9" s="582">
        <v>1256000</v>
      </c>
      <c r="AH9" s="582">
        <v>1256000</v>
      </c>
      <c r="AI9" s="582">
        <v>1256000</v>
      </c>
      <c r="AJ9" s="582">
        <v>1628000</v>
      </c>
      <c r="AK9" s="582">
        <v>1628000</v>
      </c>
      <c r="AL9" s="582">
        <v>1628000</v>
      </c>
      <c r="AM9" s="582">
        <v>1628000</v>
      </c>
      <c r="AN9" s="582">
        <v>1628000</v>
      </c>
      <c r="AO9" s="582">
        <v>1628000</v>
      </c>
      <c r="AP9" s="582">
        <v>1740000</v>
      </c>
      <c r="AQ9" s="582">
        <v>1740000</v>
      </c>
      <c r="AR9" s="582">
        <v>1740000</v>
      </c>
      <c r="AS9" s="582">
        <v>2314000</v>
      </c>
      <c r="AT9" s="582">
        <v>2314000</v>
      </c>
      <c r="AU9" s="582">
        <v>2314000</v>
      </c>
      <c r="AV9" s="582">
        <v>2314000</v>
      </c>
      <c r="AW9" s="582">
        <v>2314000</v>
      </c>
      <c r="AX9" s="582">
        <v>2314000</v>
      </c>
      <c r="AY9" s="582">
        <v>2314000</v>
      </c>
      <c r="AZ9" s="582">
        <v>2314000</v>
      </c>
      <c r="BA9" s="582">
        <v>2314000</v>
      </c>
      <c r="BB9" s="582">
        <v>2314000</v>
      </c>
      <c r="BC9" s="582">
        <v>2314000</v>
      </c>
      <c r="BD9" s="582">
        <v>2314000</v>
      </c>
      <c r="BE9" s="582">
        <v>2314000</v>
      </c>
      <c r="BF9" s="582">
        <v>2314000</v>
      </c>
      <c r="BG9" s="582">
        <v>2314000</v>
      </c>
      <c r="BH9" s="582">
        <v>2314000</v>
      </c>
      <c r="BI9" s="582">
        <v>2314000</v>
      </c>
      <c r="BJ9" s="582">
        <v>2314000</v>
      </c>
      <c r="BK9" s="582"/>
      <c r="BL9" s="582"/>
      <c r="BM9" s="582"/>
      <c r="BN9" s="582"/>
      <c r="BO9" s="582"/>
      <c r="BP9" s="582"/>
      <c r="BQ9" s="582"/>
      <c r="BR9" s="582"/>
      <c r="BS9" s="582"/>
      <c r="BT9" s="582"/>
      <c r="BU9" s="582"/>
      <c r="BV9" s="582"/>
      <c r="BW9" s="582"/>
      <c r="BX9" s="582"/>
      <c r="BY9" s="582"/>
      <c r="BZ9" s="582"/>
      <c r="CA9" s="582"/>
      <c r="CB9" s="582"/>
      <c r="CC9" s="582"/>
      <c r="CD9" s="582"/>
      <c r="CE9" s="582"/>
      <c r="CF9" s="582"/>
      <c r="CG9" s="582"/>
      <c r="CH9" s="582"/>
      <c r="CI9" s="582"/>
      <c r="CJ9" s="582"/>
      <c r="CK9" s="582"/>
      <c r="CL9" s="582"/>
      <c r="CM9" s="582"/>
      <c r="CN9" s="582"/>
      <c r="CO9" s="582"/>
      <c r="CP9" s="582"/>
      <c r="CQ9" s="582"/>
      <c r="CR9" s="582"/>
      <c r="CS9" s="582"/>
      <c r="CT9" s="582"/>
      <c r="CU9" s="582"/>
      <c r="CV9" s="582"/>
      <c r="CW9" s="582"/>
      <c r="CX9" s="582"/>
      <c r="CY9" s="582"/>
      <c r="CZ9" s="582"/>
      <c r="DA9" s="582"/>
      <c r="DB9" s="582"/>
      <c r="DC9" s="582"/>
      <c r="DD9" s="574" t="s">
        <v>67</v>
      </c>
      <c r="DE9" s="583"/>
      <c r="DF9" s="583">
        <v>36</v>
      </c>
      <c r="DG9" s="583"/>
      <c r="DH9" s="583"/>
    </row>
    <row r="10" spans="1:112" ht="30">
      <c r="A10" s="573">
        <v>1.3</v>
      </c>
      <c r="B10" s="574">
        <v>3</v>
      </c>
      <c r="C10" s="574" t="s">
        <v>67</v>
      </c>
      <c r="D10" s="574">
        <v>5</v>
      </c>
      <c r="E10" s="575" t="s">
        <v>299</v>
      </c>
      <c r="F10" s="576" t="s">
        <v>300</v>
      </c>
      <c r="G10" s="577" t="s">
        <v>301</v>
      </c>
      <c r="H10" s="573" t="s">
        <v>273</v>
      </c>
      <c r="I10" s="578" t="s">
        <v>67</v>
      </c>
      <c r="J10" s="573"/>
      <c r="K10" s="576" t="s">
        <v>302</v>
      </c>
      <c r="L10" s="576" t="s">
        <v>303</v>
      </c>
      <c r="M10" s="576" t="s">
        <v>304</v>
      </c>
      <c r="N10" s="573"/>
      <c r="O10" s="579" t="s">
        <v>305</v>
      </c>
      <c r="P10" s="573" t="s">
        <v>278</v>
      </c>
      <c r="Q10" s="576" t="s">
        <v>265</v>
      </c>
      <c r="R10" s="573"/>
      <c r="S10" s="573"/>
      <c r="T10" s="573"/>
      <c r="U10" s="573"/>
      <c r="V10" s="573" t="s">
        <v>306</v>
      </c>
      <c r="W10" s="580">
        <v>41001</v>
      </c>
      <c r="X10" s="581" t="s">
        <v>268</v>
      </c>
      <c r="Y10" s="573" t="s">
        <v>269</v>
      </c>
      <c r="Z10" s="573" t="s">
        <v>270</v>
      </c>
      <c r="AA10" s="582">
        <v>1256000</v>
      </c>
      <c r="AB10" s="582">
        <v>1256000</v>
      </c>
      <c r="AC10" s="582">
        <v>1256000</v>
      </c>
      <c r="AD10" s="582">
        <v>1256000</v>
      </c>
      <c r="AE10" s="582">
        <v>1256000</v>
      </c>
      <c r="AF10" s="582">
        <v>1256000</v>
      </c>
      <c r="AG10" s="582">
        <v>1256000</v>
      </c>
      <c r="AH10" s="582">
        <v>1256000</v>
      </c>
      <c r="AI10" s="582">
        <v>1256000</v>
      </c>
      <c r="AJ10" s="582">
        <v>1628000</v>
      </c>
      <c r="AK10" s="582">
        <v>1628000</v>
      </c>
      <c r="AL10" s="582">
        <v>1628000</v>
      </c>
      <c r="AM10" s="582">
        <v>1628000</v>
      </c>
      <c r="AN10" s="582">
        <v>1628000</v>
      </c>
      <c r="AO10" s="582">
        <v>1628000</v>
      </c>
      <c r="AP10" s="582">
        <v>1740000</v>
      </c>
      <c r="AQ10" s="582">
        <v>1740000</v>
      </c>
      <c r="AR10" s="582">
        <v>1740000</v>
      </c>
      <c r="AS10" s="582">
        <v>2314000</v>
      </c>
      <c r="AT10" s="582">
        <v>2314000</v>
      </c>
      <c r="AU10" s="582">
        <v>2314000</v>
      </c>
      <c r="AV10" s="582">
        <v>2314000</v>
      </c>
      <c r="AW10" s="582">
        <v>2314000</v>
      </c>
      <c r="AX10" s="582">
        <v>2314000</v>
      </c>
      <c r="AY10" s="582">
        <v>2314000</v>
      </c>
      <c r="AZ10" s="582">
        <v>2314000</v>
      </c>
      <c r="BA10" s="582">
        <v>2314000</v>
      </c>
      <c r="BB10" s="582">
        <v>2314000</v>
      </c>
      <c r="BC10" s="582">
        <v>2314000</v>
      </c>
      <c r="BD10" s="582">
        <v>2314000</v>
      </c>
      <c r="BE10" s="582">
        <v>2314000</v>
      </c>
      <c r="BF10" s="582">
        <v>2314000</v>
      </c>
      <c r="BG10" s="582">
        <v>2314000</v>
      </c>
      <c r="BH10" s="582">
        <v>2314000</v>
      </c>
      <c r="BI10" s="582">
        <v>2314000</v>
      </c>
      <c r="BJ10" s="582">
        <v>2314000</v>
      </c>
      <c r="BK10" s="582">
        <v>2314000</v>
      </c>
      <c r="BL10" s="582">
        <v>2314000</v>
      </c>
      <c r="BM10" s="582">
        <v>2314000</v>
      </c>
      <c r="BN10" s="582">
        <v>2314000</v>
      </c>
      <c r="BO10" s="582">
        <v>2314000</v>
      </c>
      <c r="BP10" s="582">
        <v>2314000</v>
      </c>
      <c r="BQ10" s="582">
        <v>2314000</v>
      </c>
      <c r="BR10" s="582">
        <v>2314000</v>
      </c>
      <c r="BS10" s="582">
        <v>2314000</v>
      </c>
      <c r="BT10" s="582"/>
      <c r="BU10" s="582"/>
      <c r="BV10" s="582"/>
      <c r="BW10" s="582"/>
      <c r="BX10" s="582"/>
      <c r="BY10" s="582"/>
      <c r="BZ10" s="582"/>
      <c r="CA10" s="582"/>
      <c r="CB10" s="582"/>
      <c r="CC10" s="582"/>
      <c r="CD10" s="582"/>
      <c r="CE10" s="582"/>
      <c r="CF10" s="582"/>
      <c r="CG10" s="582"/>
      <c r="CH10" s="582"/>
      <c r="CI10" s="582"/>
      <c r="CJ10" s="582"/>
      <c r="CK10" s="582"/>
      <c r="CL10" s="582"/>
      <c r="CM10" s="582"/>
      <c r="CN10" s="582"/>
      <c r="CO10" s="582"/>
      <c r="CP10" s="582"/>
      <c r="CQ10" s="582"/>
      <c r="CR10" s="582"/>
      <c r="CS10" s="582"/>
      <c r="CT10" s="582"/>
      <c r="CU10" s="582"/>
      <c r="CV10" s="582"/>
      <c r="CW10" s="582"/>
      <c r="CX10" s="582"/>
      <c r="CY10" s="582"/>
      <c r="CZ10" s="582"/>
      <c r="DA10" s="582"/>
      <c r="DB10" s="582"/>
      <c r="DC10" s="582"/>
      <c r="DD10" s="574" t="s">
        <v>67</v>
      </c>
      <c r="DE10" s="583"/>
      <c r="DF10" s="583">
        <v>45</v>
      </c>
      <c r="DG10" s="583"/>
      <c r="DH10" s="583"/>
    </row>
    <row r="11" spans="1:112" ht="30">
      <c r="A11" s="573">
        <v>1.8601123595505618</v>
      </c>
      <c r="B11" s="574">
        <v>4</v>
      </c>
      <c r="C11" s="574"/>
      <c r="D11" s="574">
        <v>6</v>
      </c>
      <c r="E11" s="575" t="s">
        <v>63</v>
      </c>
      <c r="F11" s="576" t="s">
        <v>307</v>
      </c>
      <c r="G11" s="577" t="s">
        <v>308</v>
      </c>
      <c r="H11" s="573" t="s">
        <v>64</v>
      </c>
      <c r="I11" s="578" t="s">
        <v>67</v>
      </c>
      <c r="J11" s="573"/>
      <c r="K11" s="576" t="s">
        <v>309</v>
      </c>
      <c r="L11" s="576" t="s">
        <v>310</v>
      </c>
      <c r="M11" s="576" t="s">
        <v>311</v>
      </c>
      <c r="N11" s="573"/>
      <c r="O11" s="579" t="s">
        <v>312</v>
      </c>
      <c r="P11" s="573" t="s">
        <v>313</v>
      </c>
      <c r="Q11" s="576" t="s">
        <v>265</v>
      </c>
      <c r="R11" s="573" t="s">
        <v>67</v>
      </c>
      <c r="S11" s="573"/>
      <c r="T11" s="573"/>
      <c r="U11" s="573" t="s">
        <v>314</v>
      </c>
      <c r="V11" s="573" t="s">
        <v>315</v>
      </c>
      <c r="W11" s="580">
        <v>41001</v>
      </c>
      <c r="X11" s="581" t="s">
        <v>268</v>
      </c>
      <c r="Y11" s="573" t="s">
        <v>269</v>
      </c>
      <c r="Z11" s="573" t="s">
        <v>270</v>
      </c>
      <c r="AA11" s="582">
        <v>1458000</v>
      </c>
      <c r="AB11" s="582">
        <v>1458000</v>
      </c>
      <c r="AC11" s="582">
        <v>1458000</v>
      </c>
      <c r="AD11" s="582">
        <v>1458000</v>
      </c>
      <c r="AE11" s="582">
        <v>1458000</v>
      </c>
      <c r="AF11" s="582">
        <v>1458000</v>
      </c>
      <c r="AG11" s="582">
        <v>1458000</v>
      </c>
      <c r="AH11" s="582">
        <v>1458000</v>
      </c>
      <c r="AI11" s="582">
        <v>1458000</v>
      </c>
      <c r="AJ11" s="582">
        <v>1890000</v>
      </c>
      <c r="AK11" s="582">
        <v>1890000</v>
      </c>
      <c r="AL11" s="582">
        <v>1890000</v>
      </c>
      <c r="AM11" s="582">
        <v>1890000</v>
      </c>
      <c r="AN11" s="582">
        <v>1890000</v>
      </c>
      <c r="AO11" s="582">
        <v>1890000</v>
      </c>
      <c r="AP11" s="582">
        <v>2232000</v>
      </c>
      <c r="AQ11" s="582">
        <v>2232000</v>
      </c>
      <c r="AR11" s="582">
        <v>2232000</v>
      </c>
      <c r="AS11" s="582">
        <v>3311000</v>
      </c>
      <c r="AT11" s="582">
        <v>3311000</v>
      </c>
      <c r="AU11" s="582">
        <v>3311000</v>
      </c>
      <c r="AV11" s="582">
        <v>3311000</v>
      </c>
      <c r="AW11" s="582">
        <v>3311000</v>
      </c>
      <c r="AX11" s="582">
        <v>3311000</v>
      </c>
      <c r="AY11" s="582">
        <v>3311000</v>
      </c>
      <c r="AZ11" s="582">
        <v>3311000</v>
      </c>
      <c r="BA11" s="582">
        <v>3311000</v>
      </c>
      <c r="BB11" s="582">
        <v>3311000</v>
      </c>
      <c r="BC11" s="582">
        <v>3311000</v>
      </c>
      <c r="BD11" s="582">
        <v>3311000</v>
      </c>
      <c r="BE11" s="582">
        <v>3311000</v>
      </c>
      <c r="BF11" s="582">
        <v>3311000</v>
      </c>
      <c r="BG11" s="582">
        <v>3311000</v>
      </c>
      <c r="BH11" s="582">
        <v>3311000</v>
      </c>
      <c r="BI11" s="582">
        <v>3311000</v>
      </c>
      <c r="BJ11" s="582">
        <v>3311000</v>
      </c>
      <c r="BK11" s="582">
        <v>3311000</v>
      </c>
      <c r="BL11" s="582">
        <v>3311000</v>
      </c>
      <c r="BM11" s="582">
        <v>3311000</v>
      </c>
      <c r="BN11" s="582">
        <v>3311000</v>
      </c>
      <c r="BO11" s="582">
        <v>3311000</v>
      </c>
      <c r="BP11" s="582">
        <v>3311000</v>
      </c>
      <c r="BQ11" s="582">
        <v>3311000</v>
      </c>
      <c r="BR11" s="582">
        <v>3311000</v>
      </c>
      <c r="BS11" s="582">
        <v>3311000</v>
      </c>
      <c r="BT11" s="582">
        <v>3784000</v>
      </c>
      <c r="BU11" s="582">
        <v>3784000</v>
      </c>
      <c r="BV11" s="582">
        <v>3784000</v>
      </c>
      <c r="BW11" s="582">
        <v>3784000</v>
      </c>
      <c r="BX11" s="582">
        <v>3784000</v>
      </c>
      <c r="BY11" s="582">
        <v>3784000</v>
      </c>
      <c r="BZ11" s="582">
        <v>3784000</v>
      </c>
      <c r="CA11" s="582">
        <v>3784000</v>
      </c>
      <c r="CB11" s="582">
        <v>3784000</v>
      </c>
      <c r="CC11" s="582">
        <v>3784000</v>
      </c>
      <c r="CD11" s="582">
        <v>3784000</v>
      </c>
      <c r="CE11" s="582">
        <v>3784000</v>
      </c>
      <c r="CF11" s="582">
        <v>4336000</v>
      </c>
      <c r="CG11" s="582">
        <v>4336000</v>
      </c>
      <c r="CH11" s="582">
        <v>4336000</v>
      </c>
      <c r="CI11" s="582">
        <v>4336000</v>
      </c>
      <c r="CJ11" s="582">
        <v>4336000</v>
      </c>
      <c r="CK11" s="664">
        <v>4336000</v>
      </c>
      <c r="CL11" s="664">
        <v>4336000</v>
      </c>
      <c r="CM11" s="664">
        <v>4336000</v>
      </c>
      <c r="CN11" s="664">
        <v>4336000</v>
      </c>
      <c r="CO11" s="664">
        <v>4336000</v>
      </c>
      <c r="CP11" s="664">
        <v>4336000</v>
      </c>
      <c r="CQ11" s="664">
        <v>4336000</v>
      </c>
      <c r="CR11" s="582">
        <v>4336000</v>
      </c>
      <c r="CS11" s="684">
        <v>4336000</v>
      </c>
      <c r="CT11" s="582">
        <v>4336000</v>
      </c>
      <c r="CU11" s="582">
        <v>4336000</v>
      </c>
      <c r="CV11" s="582">
        <v>4336000</v>
      </c>
      <c r="CW11" s="582">
        <v>4336000</v>
      </c>
      <c r="CX11" s="664"/>
      <c r="CY11" s="664"/>
      <c r="CZ11" s="664"/>
      <c r="DA11" s="664"/>
      <c r="DB11" s="664"/>
      <c r="DC11" s="664"/>
      <c r="DD11" s="574"/>
      <c r="DE11" s="583"/>
      <c r="DF11" s="583">
        <v>55</v>
      </c>
      <c r="DG11" s="651"/>
      <c r="DH11" s="650"/>
    </row>
    <row r="12" spans="1:112" ht="30">
      <c r="A12" s="573">
        <v>1.5</v>
      </c>
      <c r="B12" s="574"/>
      <c r="C12" s="574" t="s">
        <v>67</v>
      </c>
      <c r="D12" s="574">
        <v>7</v>
      </c>
      <c r="E12" s="575" t="s">
        <v>316</v>
      </c>
      <c r="F12" s="576" t="s">
        <v>317</v>
      </c>
      <c r="G12" s="577" t="s">
        <v>318</v>
      </c>
      <c r="H12" s="573" t="s">
        <v>71</v>
      </c>
      <c r="I12" s="578" t="s">
        <v>67</v>
      </c>
      <c r="J12" s="573"/>
      <c r="K12" s="576" t="s">
        <v>319</v>
      </c>
      <c r="L12" s="576" t="s">
        <v>320</v>
      </c>
      <c r="M12" s="576" t="s">
        <v>262</v>
      </c>
      <c r="N12" s="573"/>
      <c r="O12" s="579" t="s">
        <v>321</v>
      </c>
      <c r="P12" s="573" t="s">
        <v>322</v>
      </c>
      <c r="Q12" s="576" t="s">
        <v>297</v>
      </c>
      <c r="R12" s="573"/>
      <c r="S12" s="573"/>
      <c r="T12" s="573"/>
      <c r="U12" s="573" t="s">
        <v>323</v>
      </c>
      <c r="V12" s="573" t="s">
        <v>324</v>
      </c>
      <c r="W12" s="580">
        <v>41001</v>
      </c>
      <c r="X12" s="581" t="s">
        <v>268</v>
      </c>
      <c r="Y12" s="573" t="s">
        <v>269</v>
      </c>
      <c r="Z12" s="573" t="s">
        <v>270</v>
      </c>
      <c r="AA12" s="582">
        <v>1766000</v>
      </c>
      <c r="AB12" s="582">
        <v>1766000</v>
      </c>
      <c r="AC12" s="582">
        <v>1766000</v>
      </c>
      <c r="AD12" s="582">
        <v>1766000</v>
      </c>
      <c r="AE12" s="582">
        <v>1766000</v>
      </c>
      <c r="AF12" s="582">
        <v>1766000</v>
      </c>
      <c r="AG12" s="582">
        <v>1766000</v>
      </c>
      <c r="AH12" s="582">
        <v>1766000</v>
      </c>
      <c r="AI12" s="582">
        <v>1766000</v>
      </c>
      <c r="AJ12" s="582">
        <v>2289000</v>
      </c>
      <c r="AK12" s="582">
        <v>2289000</v>
      </c>
      <c r="AL12" s="582">
        <v>2289000</v>
      </c>
      <c r="AM12" s="582">
        <v>2289000</v>
      </c>
      <c r="AN12" s="582">
        <v>2289000</v>
      </c>
      <c r="AO12" s="582">
        <v>2289000</v>
      </c>
      <c r="AP12" s="582">
        <v>2400000</v>
      </c>
      <c r="AQ12" s="582">
        <v>2400000</v>
      </c>
      <c r="AR12" s="582">
        <v>2400000</v>
      </c>
      <c r="AS12" s="582">
        <v>2670000</v>
      </c>
      <c r="AT12" s="582">
        <v>2670000</v>
      </c>
      <c r="AU12" s="582">
        <v>2670000</v>
      </c>
      <c r="AV12" s="582">
        <v>2670000</v>
      </c>
      <c r="AW12" s="582">
        <v>2670000</v>
      </c>
      <c r="AX12" s="582">
        <v>2670000</v>
      </c>
      <c r="AY12" s="582">
        <v>2670000</v>
      </c>
      <c r="AZ12" s="582">
        <v>2670000</v>
      </c>
      <c r="BA12" s="582">
        <v>2670000</v>
      </c>
      <c r="BB12" s="582">
        <v>2670000</v>
      </c>
      <c r="BC12" s="582">
        <v>2670000</v>
      </c>
      <c r="BD12" s="582">
        <v>2670000</v>
      </c>
      <c r="BE12" s="582">
        <v>2670000</v>
      </c>
      <c r="BF12" s="582">
        <v>2670000</v>
      </c>
      <c r="BG12" s="582">
        <v>2670000</v>
      </c>
      <c r="BH12" s="582">
        <v>2937000</v>
      </c>
      <c r="BI12" s="582">
        <v>2937000</v>
      </c>
      <c r="BJ12" s="582">
        <v>2937000</v>
      </c>
      <c r="BK12" s="582">
        <v>2937000</v>
      </c>
      <c r="BL12" s="582"/>
      <c r="BM12" s="582"/>
      <c r="BN12" s="582"/>
      <c r="BO12" s="582"/>
      <c r="BP12" s="582"/>
      <c r="BQ12" s="582"/>
      <c r="BR12" s="582"/>
      <c r="BS12" s="582"/>
      <c r="BT12" s="582"/>
      <c r="BU12" s="582"/>
      <c r="BV12" s="582"/>
      <c r="BW12" s="582"/>
      <c r="BX12" s="582"/>
      <c r="BY12" s="582"/>
      <c r="BZ12" s="582"/>
      <c r="CA12" s="582"/>
      <c r="CB12" s="582"/>
      <c r="CC12" s="582"/>
      <c r="CD12" s="582"/>
      <c r="CE12" s="582"/>
      <c r="CF12" s="582"/>
      <c r="CG12" s="582"/>
      <c r="CH12" s="582"/>
      <c r="CI12" s="582"/>
      <c r="CJ12" s="582"/>
      <c r="CK12" s="582"/>
      <c r="CL12" s="582"/>
      <c r="CM12" s="582"/>
      <c r="CN12" s="582"/>
      <c r="CO12" s="582"/>
      <c r="CP12" s="582"/>
      <c r="CQ12" s="582"/>
      <c r="CR12" s="582"/>
      <c r="CS12" s="582"/>
      <c r="CT12" s="582"/>
      <c r="CU12" s="582"/>
      <c r="CV12" s="582"/>
      <c r="CW12" s="582"/>
      <c r="CX12" s="582"/>
      <c r="CY12" s="582"/>
      <c r="CZ12" s="582"/>
      <c r="DA12" s="582"/>
      <c r="DB12" s="582"/>
      <c r="DC12" s="582"/>
      <c r="DD12" s="574" t="s">
        <v>67</v>
      </c>
      <c r="DE12" s="583"/>
      <c r="DF12" s="583">
        <v>37</v>
      </c>
      <c r="DG12" s="651"/>
      <c r="DH12" s="583"/>
    </row>
    <row r="13" spans="1:112" ht="30">
      <c r="A13" s="573">
        <v>1.3</v>
      </c>
      <c r="B13" s="574"/>
      <c r="C13" s="574" t="s">
        <v>67</v>
      </c>
      <c r="D13" s="574">
        <v>8</v>
      </c>
      <c r="E13" s="575" t="s">
        <v>325</v>
      </c>
      <c r="F13" s="576" t="s">
        <v>326</v>
      </c>
      <c r="G13" s="577" t="s">
        <v>327</v>
      </c>
      <c r="H13" s="573" t="s">
        <v>273</v>
      </c>
      <c r="I13" s="578" t="s">
        <v>67</v>
      </c>
      <c r="J13" s="573"/>
      <c r="K13" s="576" t="s">
        <v>328</v>
      </c>
      <c r="L13" s="576" t="s">
        <v>329</v>
      </c>
      <c r="M13" s="576" t="s">
        <v>330</v>
      </c>
      <c r="N13" s="573"/>
      <c r="O13" s="579" t="s">
        <v>331</v>
      </c>
      <c r="P13" s="573" t="s">
        <v>322</v>
      </c>
      <c r="Q13" s="576" t="s">
        <v>332</v>
      </c>
      <c r="R13" s="573"/>
      <c r="S13" s="573"/>
      <c r="T13" s="573"/>
      <c r="U13" s="573"/>
      <c r="V13" s="573" t="s">
        <v>333</v>
      </c>
      <c r="W13" s="580">
        <v>41001</v>
      </c>
      <c r="X13" s="581" t="s">
        <v>268</v>
      </c>
      <c r="Y13" s="573" t="s">
        <v>269</v>
      </c>
      <c r="Z13" s="573" t="s">
        <v>270</v>
      </c>
      <c r="AA13" s="582">
        <v>1256000</v>
      </c>
      <c r="AB13" s="582">
        <v>1256000</v>
      </c>
      <c r="AC13" s="582">
        <v>1256000</v>
      </c>
      <c r="AD13" s="582">
        <v>1256000</v>
      </c>
      <c r="AE13" s="582">
        <v>1256000</v>
      </c>
      <c r="AF13" s="582">
        <v>1256000</v>
      </c>
      <c r="AG13" s="582">
        <v>1256000</v>
      </c>
      <c r="AH13" s="582">
        <v>1256000</v>
      </c>
      <c r="AI13" s="582">
        <v>1256000</v>
      </c>
      <c r="AJ13" s="582">
        <v>1628000</v>
      </c>
      <c r="AK13" s="582">
        <v>1628000</v>
      </c>
      <c r="AL13" s="582">
        <v>1628000</v>
      </c>
      <c r="AM13" s="582">
        <v>1628000</v>
      </c>
      <c r="AN13" s="582">
        <v>1628000</v>
      </c>
      <c r="AO13" s="582">
        <v>1628000</v>
      </c>
      <c r="AP13" s="582">
        <v>1740000</v>
      </c>
      <c r="AQ13" s="582">
        <v>1740000</v>
      </c>
      <c r="AR13" s="582">
        <v>1740000</v>
      </c>
      <c r="AS13" s="582">
        <v>2314000</v>
      </c>
      <c r="AT13" s="582">
        <v>2314000</v>
      </c>
      <c r="AU13" s="582">
        <v>2314000</v>
      </c>
      <c r="AV13" s="582">
        <v>2314000</v>
      </c>
      <c r="AW13" s="582">
        <v>2314000</v>
      </c>
      <c r="AX13" s="582">
        <v>2314000</v>
      </c>
      <c r="AY13" s="582">
        <v>2314000</v>
      </c>
      <c r="AZ13" s="582">
        <v>2314000</v>
      </c>
      <c r="BA13" s="582">
        <v>2314000</v>
      </c>
      <c r="BB13" s="582">
        <v>2314000</v>
      </c>
      <c r="BC13" s="582">
        <v>2314000</v>
      </c>
      <c r="BD13" s="582">
        <v>2314000</v>
      </c>
      <c r="BE13" s="582">
        <v>2314000</v>
      </c>
      <c r="BF13" s="582"/>
      <c r="BG13" s="582"/>
      <c r="BH13" s="582"/>
      <c r="BI13" s="582"/>
      <c r="BJ13" s="582"/>
      <c r="BK13" s="582"/>
      <c r="BL13" s="582"/>
      <c r="BM13" s="582"/>
      <c r="BN13" s="582"/>
      <c r="BO13" s="582"/>
      <c r="BP13" s="582"/>
      <c r="BQ13" s="582"/>
      <c r="BR13" s="582"/>
      <c r="BS13" s="582"/>
      <c r="BT13" s="582"/>
      <c r="BU13" s="582"/>
      <c r="BV13" s="582"/>
      <c r="BW13" s="582"/>
      <c r="BX13" s="582"/>
      <c r="BY13" s="582"/>
      <c r="BZ13" s="582"/>
      <c r="CA13" s="582"/>
      <c r="CB13" s="582"/>
      <c r="CC13" s="582"/>
      <c r="CD13" s="582"/>
      <c r="CE13" s="582"/>
      <c r="CF13" s="582"/>
      <c r="CG13" s="582"/>
      <c r="CH13" s="582"/>
      <c r="CI13" s="582"/>
      <c r="CJ13" s="582"/>
      <c r="CK13" s="582"/>
      <c r="CL13" s="582"/>
      <c r="CM13" s="582"/>
      <c r="CN13" s="582"/>
      <c r="CO13" s="582"/>
      <c r="CP13" s="582"/>
      <c r="CQ13" s="582"/>
      <c r="CR13" s="582"/>
      <c r="CS13" s="582"/>
      <c r="CT13" s="582"/>
      <c r="CU13" s="582"/>
      <c r="CV13" s="582"/>
      <c r="CW13" s="582"/>
      <c r="CX13" s="582"/>
      <c r="CY13" s="582"/>
      <c r="CZ13" s="582"/>
      <c r="DA13" s="582"/>
      <c r="DB13" s="582"/>
      <c r="DC13" s="582"/>
      <c r="DD13" s="574" t="s">
        <v>67</v>
      </c>
      <c r="DE13" s="583"/>
      <c r="DF13" s="583">
        <v>31</v>
      </c>
      <c r="DG13" s="651"/>
      <c r="DH13" s="583"/>
    </row>
    <row r="14" spans="1:112" ht="30">
      <c r="A14" s="573">
        <v>1.3</v>
      </c>
      <c r="B14" s="574"/>
      <c r="C14" s="574" t="s">
        <v>67</v>
      </c>
      <c r="D14" s="574">
        <v>9</v>
      </c>
      <c r="E14" s="575" t="s">
        <v>334</v>
      </c>
      <c r="F14" s="576" t="s">
        <v>335</v>
      </c>
      <c r="G14" s="577" t="s">
        <v>336</v>
      </c>
      <c r="H14" s="573" t="s">
        <v>273</v>
      </c>
      <c r="I14" s="578"/>
      <c r="J14" s="573" t="s">
        <v>67</v>
      </c>
      <c r="K14" s="576" t="s">
        <v>337</v>
      </c>
      <c r="L14" s="576" t="s">
        <v>338</v>
      </c>
      <c r="M14" s="576" t="s">
        <v>262</v>
      </c>
      <c r="N14" s="573"/>
      <c r="O14" s="579" t="s">
        <v>339</v>
      </c>
      <c r="P14" s="573" t="s">
        <v>322</v>
      </c>
      <c r="Q14" s="576" t="s">
        <v>340</v>
      </c>
      <c r="R14" s="573"/>
      <c r="S14" s="573"/>
      <c r="T14" s="573"/>
      <c r="U14" s="573"/>
      <c r="V14" s="573" t="s">
        <v>341</v>
      </c>
      <c r="W14" s="580">
        <v>41001</v>
      </c>
      <c r="X14" s="581" t="s">
        <v>268</v>
      </c>
      <c r="Y14" s="573" t="s">
        <v>269</v>
      </c>
      <c r="Z14" s="573" t="s">
        <v>270</v>
      </c>
      <c r="AA14" s="582">
        <v>1256000</v>
      </c>
      <c r="AB14" s="582">
        <v>1256000</v>
      </c>
      <c r="AC14" s="582">
        <v>1256000</v>
      </c>
      <c r="AD14" s="582">
        <v>1256000</v>
      </c>
      <c r="AE14" s="582">
        <v>1256000</v>
      </c>
      <c r="AF14" s="582">
        <v>1256000</v>
      </c>
      <c r="AG14" s="582">
        <v>1256000</v>
      </c>
      <c r="AH14" s="582">
        <v>1256000</v>
      </c>
      <c r="AI14" s="582">
        <v>1256000</v>
      </c>
      <c r="AJ14" s="582">
        <v>1628000</v>
      </c>
      <c r="AK14" s="582">
        <v>1628000</v>
      </c>
      <c r="AL14" s="582">
        <v>1628000</v>
      </c>
      <c r="AM14" s="582">
        <v>1628000</v>
      </c>
      <c r="AN14" s="582">
        <v>1628000</v>
      </c>
      <c r="AO14" s="582">
        <v>1628000</v>
      </c>
      <c r="AP14" s="582">
        <v>1740000</v>
      </c>
      <c r="AQ14" s="582">
        <v>1740000</v>
      </c>
      <c r="AR14" s="582">
        <v>1740000</v>
      </c>
      <c r="AS14" s="582">
        <v>2314000</v>
      </c>
      <c r="AT14" s="582">
        <v>2314000</v>
      </c>
      <c r="AU14" s="582">
        <v>2314000</v>
      </c>
      <c r="AV14" s="582">
        <v>2314000</v>
      </c>
      <c r="AW14" s="582">
        <v>2314000</v>
      </c>
      <c r="AX14" s="582">
        <v>2314000</v>
      </c>
      <c r="AY14" s="582">
        <v>2314000</v>
      </c>
      <c r="AZ14" s="582">
        <v>2314000</v>
      </c>
      <c r="BA14" s="582">
        <v>2314000</v>
      </c>
      <c r="BB14" s="582">
        <v>2314000</v>
      </c>
      <c r="BC14" s="582">
        <v>2314000</v>
      </c>
      <c r="BD14" s="582">
        <v>2314000</v>
      </c>
      <c r="BE14" s="582">
        <v>2314000</v>
      </c>
      <c r="BF14" s="582">
        <v>2314000</v>
      </c>
      <c r="BG14" s="582">
        <v>2314000</v>
      </c>
      <c r="BH14" s="582">
        <v>2314000</v>
      </c>
      <c r="BI14" s="582">
        <v>2314000</v>
      </c>
      <c r="BJ14" s="582">
        <v>2314000</v>
      </c>
      <c r="BK14" s="582">
        <v>2314000</v>
      </c>
      <c r="BL14" s="582"/>
      <c r="BM14" s="582"/>
      <c r="BN14" s="582"/>
      <c r="BO14" s="582"/>
      <c r="BP14" s="582"/>
      <c r="BQ14" s="582"/>
      <c r="BR14" s="582"/>
      <c r="BS14" s="582"/>
      <c r="BT14" s="582"/>
      <c r="BU14" s="582"/>
      <c r="BV14" s="582"/>
      <c r="BW14" s="582"/>
      <c r="BX14" s="582"/>
      <c r="BY14" s="582"/>
      <c r="BZ14" s="582"/>
      <c r="CA14" s="582"/>
      <c r="CB14" s="582"/>
      <c r="CC14" s="582"/>
      <c r="CD14" s="582"/>
      <c r="CE14" s="582"/>
      <c r="CF14" s="582"/>
      <c r="CG14" s="582"/>
      <c r="CH14" s="582"/>
      <c r="CI14" s="582"/>
      <c r="CJ14" s="582"/>
      <c r="CK14" s="582"/>
      <c r="CL14" s="582"/>
      <c r="CM14" s="582"/>
      <c r="CN14" s="582"/>
      <c r="CO14" s="582"/>
      <c r="CP14" s="582"/>
      <c r="CQ14" s="582"/>
      <c r="CR14" s="582"/>
      <c r="CS14" s="582"/>
      <c r="CT14" s="582"/>
      <c r="CU14" s="582"/>
      <c r="CV14" s="582"/>
      <c r="CW14" s="582"/>
      <c r="CX14" s="582"/>
      <c r="CY14" s="582"/>
      <c r="CZ14" s="582"/>
      <c r="DA14" s="582"/>
      <c r="DB14" s="582"/>
      <c r="DC14" s="582"/>
      <c r="DD14" s="574" t="s">
        <v>67</v>
      </c>
      <c r="DE14" s="583"/>
      <c r="DF14" s="583">
        <v>37</v>
      </c>
      <c r="DG14" s="651"/>
      <c r="DH14" s="583"/>
    </row>
    <row r="15" spans="1:112" ht="15">
      <c r="A15" s="584"/>
      <c r="B15" s="584"/>
      <c r="C15" s="584"/>
      <c r="D15" s="584"/>
      <c r="E15" s="751" t="s">
        <v>342</v>
      </c>
      <c r="F15" s="751"/>
      <c r="G15" s="751"/>
      <c r="H15" s="584"/>
      <c r="I15" s="586"/>
      <c r="J15" s="587"/>
      <c r="K15" s="584"/>
      <c r="L15" s="584"/>
      <c r="M15" s="584"/>
      <c r="N15" s="584"/>
      <c r="O15" s="588"/>
      <c r="P15" s="584"/>
      <c r="Q15" s="589"/>
      <c r="R15" s="584"/>
      <c r="S15" s="584"/>
      <c r="T15" s="584"/>
      <c r="U15" s="584"/>
      <c r="V15" s="584"/>
      <c r="W15" s="590"/>
      <c r="X15" s="584"/>
      <c r="Y15" s="584"/>
      <c r="Z15" s="584"/>
      <c r="AA15" s="584"/>
      <c r="AB15" s="584"/>
      <c r="AC15" s="584"/>
      <c r="AD15" s="584"/>
      <c r="AE15" s="584"/>
      <c r="AF15" s="584"/>
      <c r="AG15" s="584"/>
      <c r="AH15" s="591"/>
      <c r="AI15" s="584"/>
      <c r="AJ15" s="585"/>
      <c r="AK15" s="585"/>
      <c r="AL15" s="585"/>
      <c r="AM15" s="585"/>
      <c r="AN15" s="585"/>
      <c r="AO15" s="585"/>
      <c r="AP15" s="585"/>
      <c r="AQ15" s="585"/>
      <c r="AR15" s="585"/>
      <c r="AS15" s="585"/>
      <c r="AT15" s="585"/>
      <c r="AU15" s="585"/>
      <c r="AV15" s="585"/>
      <c r="AW15" s="585"/>
      <c r="AX15" s="585"/>
      <c r="AY15" s="585"/>
      <c r="AZ15" s="585"/>
      <c r="BA15" s="585"/>
      <c r="BB15" s="585"/>
      <c r="BC15" s="585"/>
      <c r="BD15" s="585"/>
      <c r="BE15" s="585"/>
      <c r="BF15" s="585"/>
      <c r="BG15" s="585"/>
      <c r="BH15" s="585"/>
      <c r="BI15" s="585"/>
      <c r="BJ15" s="585"/>
      <c r="BK15" s="591"/>
      <c r="BL15" s="585"/>
      <c r="BM15" s="585"/>
      <c r="BN15" s="585"/>
      <c r="BO15" s="585"/>
      <c r="BP15" s="585"/>
      <c r="BQ15" s="585"/>
      <c r="BR15" s="585"/>
      <c r="BS15" s="591"/>
      <c r="BT15" s="591"/>
      <c r="BU15" s="591"/>
      <c r="BV15" s="591"/>
      <c r="BW15" s="591"/>
      <c r="BX15" s="585"/>
      <c r="BY15" s="585"/>
      <c r="BZ15" s="585"/>
      <c r="CA15" s="585"/>
      <c r="CB15" s="585"/>
      <c r="CC15" s="585"/>
      <c r="CD15" s="585"/>
      <c r="CE15" s="585"/>
      <c r="CF15" s="585"/>
      <c r="CG15" s="585"/>
      <c r="CH15" s="585"/>
      <c r="CI15" s="585"/>
      <c r="CJ15" s="585"/>
      <c r="CK15" s="585"/>
      <c r="CL15" s="585"/>
      <c r="CM15" s="585"/>
      <c r="CN15" s="585"/>
      <c r="CO15" s="585"/>
      <c r="CP15" s="585"/>
      <c r="CQ15" s="585"/>
      <c r="CR15" s="585"/>
      <c r="CS15" s="585"/>
      <c r="CT15" s="585"/>
      <c r="CU15" s="585"/>
      <c r="CV15" s="585"/>
      <c r="CW15" s="585"/>
      <c r="CX15" s="585"/>
      <c r="CY15" s="585"/>
      <c r="CZ15" s="585"/>
      <c r="DA15" s="585"/>
      <c r="DB15" s="585"/>
      <c r="DC15" s="585"/>
      <c r="DD15" s="584"/>
      <c r="DE15" s="592"/>
      <c r="DF15" s="583">
        <v>0</v>
      </c>
      <c r="DG15" s="651"/>
      <c r="DH15" s="592"/>
    </row>
    <row r="16" spans="1:112" ht="30">
      <c r="A16" s="573">
        <v>1.3</v>
      </c>
      <c r="B16" s="574">
        <v>5</v>
      </c>
      <c r="C16" s="574" t="s">
        <v>67</v>
      </c>
      <c r="D16" s="574">
        <v>10</v>
      </c>
      <c r="E16" s="575" t="s">
        <v>343</v>
      </c>
      <c r="F16" s="576">
        <v>8010026674</v>
      </c>
      <c r="G16" s="577" t="s">
        <v>344</v>
      </c>
      <c r="H16" s="573" t="s">
        <v>273</v>
      </c>
      <c r="I16" s="578"/>
      <c r="J16" s="573" t="s">
        <v>67</v>
      </c>
      <c r="K16" s="576" t="s">
        <v>345</v>
      </c>
      <c r="L16" s="576" t="s">
        <v>346</v>
      </c>
      <c r="M16" s="576" t="s">
        <v>330</v>
      </c>
      <c r="N16" s="573"/>
      <c r="O16" s="579" t="s">
        <v>347</v>
      </c>
      <c r="P16" s="573" t="s">
        <v>348</v>
      </c>
      <c r="Q16" s="576" t="s">
        <v>265</v>
      </c>
      <c r="R16" s="573"/>
      <c r="S16" s="573"/>
      <c r="T16" s="573"/>
      <c r="U16" s="573"/>
      <c r="V16" s="573" t="s">
        <v>349</v>
      </c>
      <c r="W16" s="580">
        <v>41092</v>
      </c>
      <c r="X16" s="581" t="s">
        <v>268</v>
      </c>
      <c r="Y16" s="573" t="s">
        <v>269</v>
      </c>
      <c r="Z16" s="573" t="s">
        <v>270</v>
      </c>
      <c r="AA16" s="582"/>
      <c r="AB16" s="582"/>
      <c r="AC16" s="582"/>
      <c r="AD16" s="582">
        <v>1256000</v>
      </c>
      <c r="AE16" s="582">
        <v>1256000</v>
      </c>
      <c r="AF16" s="582">
        <v>1256000</v>
      </c>
      <c r="AG16" s="582">
        <v>1256000</v>
      </c>
      <c r="AH16" s="582">
        <v>1256000</v>
      </c>
      <c r="AI16" s="582">
        <v>1256000</v>
      </c>
      <c r="AJ16" s="582">
        <v>1628000</v>
      </c>
      <c r="AK16" s="582">
        <v>1628000</v>
      </c>
      <c r="AL16" s="582">
        <v>1628000</v>
      </c>
      <c r="AM16" s="582">
        <v>1628000</v>
      </c>
      <c r="AN16" s="582">
        <v>1628000</v>
      </c>
      <c r="AO16" s="582">
        <v>1628000</v>
      </c>
      <c r="AP16" s="582">
        <v>1740000</v>
      </c>
      <c r="AQ16" s="582">
        <v>1740000</v>
      </c>
      <c r="AR16" s="582">
        <v>1740000</v>
      </c>
      <c r="AS16" s="582">
        <v>2314000</v>
      </c>
      <c r="AT16" s="582">
        <v>2314000</v>
      </c>
      <c r="AU16" s="582">
        <v>2314000</v>
      </c>
      <c r="AV16" s="582">
        <v>2314000</v>
      </c>
      <c r="AW16" s="582">
        <v>2314000</v>
      </c>
      <c r="AX16" s="582">
        <v>2314000</v>
      </c>
      <c r="AY16" s="582">
        <v>2314000</v>
      </c>
      <c r="AZ16" s="582">
        <v>2314000</v>
      </c>
      <c r="BA16" s="582">
        <v>2314000</v>
      </c>
      <c r="BB16" s="582">
        <v>2314000</v>
      </c>
      <c r="BC16" s="582">
        <v>2314000</v>
      </c>
      <c r="BD16" s="582">
        <v>2314000</v>
      </c>
      <c r="BE16" s="582">
        <v>2314000</v>
      </c>
      <c r="BF16" s="582">
        <v>2314000</v>
      </c>
      <c r="BG16" s="582">
        <v>2314000</v>
      </c>
      <c r="BH16" s="582">
        <v>2314000</v>
      </c>
      <c r="BI16" s="582">
        <v>2314000</v>
      </c>
      <c r="BJ16" s="582">
        <v>2314000</v>
      </c>
      <c r="BK16" s="582">
        <v>2314000</v>
      </c>
      <c r="BL16" s="582">
        <v>2314000</v>
      </c>
      <c r="BM16" s="582">
        <v>2314000</v>
      </c>
      <c r="BN16" s="582">
        <v>2314000</v>
      </c>
      <c r="BO16" s="582">
        <v>2314000</v>
      </c>
      <c r="BP16" s="582">
        <v>2314000</v>
      </c>
      <c r="BQ16" s="582">
        <v>2314000</v>
      </c>
      <c r="BR16" s="582">
        <v>2314000</v>
      </c>
      <c r="BS16" s="582">
        <v>2314000</v>
      </c>
      <c r="BT16" s="582"/>
      <c r="BU16" s="582"/>
      <c r="BV16" s="582"/>
      <c r="BW16" s="582"/>
      <c r="BX16" s="582"/>
      <c r="BY16" s="582"/>
      <c r="BZ16" s="582"/>
      <c r="CA16" s="582"/>
      <c r="CB16" s="582"/>
      <c r="CC16" s="582"/>
      <c r="CD16" s="582"/>
      <c r="CE16" s="582"/>
      <c r="CF16" s="582"/>
      <c r="CG16" s="582"/>
      <c r="CH16" s="582"/>
      <c r="CI16" s="582"/>
      <c r="CJ16" s="582"/>
      <c r="CK16" s="582"/>
      <c r="CL16" s="582"/>
      <c r="CM16" s="582"/>
      <c r="CN16" s="582"/>
      <c r="CO16" s="582"/>
      <c r="CP16" s="582"/>
      <c r="CQ16" s="582"/>
      <c r="CR16" s="582"/>
      <c r="CS16" s="582"/>
      <c r="CT16" s="582"/>
      <c r="CU16" s="582"/>
      <c r="CV16" s="582"/>
      <c r="CW16" s="582"/>
      <c r="CX16" s="582"/>
      <c r="CY16" s="582"/>
      <c r="CZ16" s="582"/>
      <c r="DA16" s="582"/>
      <c r="DB16" s="582"/>
      <c r="DC16" s="582"/>
      <c r="DD16" s="574" t="s">
        <v>67</v>
      </c>
      <c r="DE16" s="583"/>
      <c r="DF16" s="583">
        <v>42</v>
      </c>
      <c r="DG16" s="651"/>
      <c r="DH16" s="583"/>
    </row>
    <row r="17" spans="1:117" ht="30">
      <c r="A17" s="573">
        <v>1.3</v>
      </c>
      <c r="B17" s="574"/>
      <c r="C17" s="574" t="s">
        <v>67</v>
      </c>
      <c r="D17" s="574">
        <v>11</v>
      </c>
      <c r="E17" s="575" t="s">
        <v>350</v>
      </c>
      <c r="F17" s="576">
        <v>8010026675</v>
      </c>
      <c r="G17" s="577" t="s">
        <v>351</v>
      </c>
      <c r="H17" s="573" t="s">
        <v>273</v>
      </c>
      <c r="I17" s="578"/>
      <c r="J17" s="573" t="s">
        <v>67</v>
      </c>
      <c r="K17" s="576" t="s">
        <v>352</v>
      </c>
      <c r="L17" s="576" t="s">
        <v>353</v>
      </c>
      <c r="M17" s="576" t="s">
        <v>330</v>
      </c>
      <c r="N17" s="573"/>
      <c r="O17" s="579" t="s">
        <v>354</v>
      </c>
      <c r="P17" s="573" t="s">
        <v>355</v>
      </c>
      <c r="Q17" s="576" t="s">
        <v>340</v>
      </c>
      <c r="R17" s="573"/>
      <c r="S17" s="573"/>
      <c r="T17" s="573"/>
      <c r="U17" s="573"/>
      <c r="V17" s="573" t="s">
        <v>356</v>
      </c>
      <c r="W17" s="580">
        <v>41092</v>
      </c>
      <c r="X17" s="581" t="s">
        <v>268</v>
      </c>
      <c r="Y17" s="573" t="s">
        <v>269</v>
      </c>
      <c r="Z17" s="573" t="s">
        <v>270</v>
      </c>
      <c r="AA17" s="582"/>
      <c r="AB17" s="582"/>
      <c r="AC17" s="582"/>
      <c r="AD17" s="582">
        <v>1256000</v>
      </c>
      <c r="AE17" s="582">
        <v>1256000</v>
      </c>
      <c r="AF17" s="582">
        <v>1256000</v>
      </c>
      <c r="AG17" s="582">
        <v>1256000</v>
      </c>
      <c r="AH17" s="582">
        <v>1256000</v>
      </c>
      <c r="AI17" s="582">
        <v>1256000</v>
      </c>
      <c r="AJ17" s="582">
        <v>1628000</v>
      </c>
      <c r="AK17" s="582">
        <v>1628000</v>
      </c>
      <c r="AL17" s="582">
        <v>1628000</v>
      </c>
      <c r="AM17" s="582">
        <v>1628000</v>
      </c>
      <c r="AN17" s="582">
        <v>1628000</v>
      </c>
      <c r="AO17" s="582">
        <v>1628000</v>
      </c>
      <c r="AP17" s="582">
        <v>1740000</v>
      </c>
      <c r="AQ17" s="582">
        <v>1740000</v>
      </c>
      <c r="AR17" s="582">
        <v>1740000</v>
      </c>
      <c r="AS17" s="582">
        <v>2314000</v>
      </c>
      <c r="AT17" s="582">
        <v>2314000</v>
      </c>
      <c r="AU17" s="582">
        <v>2314000</v>
      </c>
      <c r="AV17" s="582">
        <v>2314000</v>
      </c>
      <c r="AW17" s="582">
        <v>2314000</v>
      </c>
      <c r="AX17" s="582">
        <v>2314000</v>
      </c>
      <c r="AY17" s="582">
        <v>2314000</v>
      </c>
      <c r="AZ17" s="582">
        <v>2314000</v>
      </c>
      <c r="BA17" s="582">
        <v>2314000</v>
      </c>
      <c r="BB17" s="582">
        <v>2314000</v>
      </c>
      <c r="BC17" s="582">
        <v>2314000</v>
      </c>
      <c r="BD17" s="582">
        <v>2314000</v>
      </c>
      <c r="BE17" s="582">
        <v>2314000</v>
      </c>
      <c r="BF17" s="582">
        <v>2314000</v>
      </c>
      <c r="BG17" s="582">
        <v>2314000</v>
      </c>
      <c r="BH17" s="582">
        <v>2314000</v>
      </c>
      <c r="BI17" s="582"/>
      <c r="BJ17" s="582"/>
      <c r="BK17" s="582"/>
      <c r="BL17" s="582"/>
      <c r="BM17" s="582"/>
      <c r="BN17" s="582"/>
      <c r="BO17" s="582"/>
      <c r="BP17" s="582"/>
      <c r="BQ17" s="582"/>
      <c r="BR17" s="582"/>
      <c r="BS17" s="582"/>
      <c r="BT17" s="582"/>
      <c r="BU17" s="582"/>
      <c r="BV17" s="582"/>
      <c r="BW17" s="582"/>
      <c r="BX17" s="582"/>
      <c r="BY17" s="582"/>
      <c r="BZ17" s="582"/>
      <c r="CA17" s="582"/>
      <c r="CB17" s="582"/>
      <c r="CC17" s="582"/>
      <c r="CD17" s="582"/>
      <c r="CE17" s="582"/>
      <c r="CF17" s="582"/>
      <c r="CG17" s="582"/>
      <c r="CH17" s="582"/>
      <c r="CI17" s="582"/>
      <c r="CJ17" s="582"/>
      <c r="CK17" s="582"/>
      <c r="CL17" s="582"/>
      <c r="CM17" s="582"/>
      <c r="CN17" s="582"/>
      <c r="CO17" s="582"/>
      <c r="CP17" s="582"/>
      <c r="CQ17" s="582"/>
      <c r="CR17" s="582"/>
      <c r="CS17" s="582"/>
      <c r="CT17" s="582"/>
      <c r="CU17" s="582"/>
      <c r="CV17" s="582"/>
      <c r="CW17" s="582"/>
      <c r="CX17" s="582"/>
      <c r="CY17" s="582"/>
      <c r="CZ17" s="582"/>
      <c r="DA17" s="582"/>
      <c r="DB17" s="582"/>
      <c r="DC17" s="582"/>
      <c r="DD17" s="574" t="s">
        <v>67</v>
      </c>
      <c r="DE17" s="583"/>
      <c r="DF17" s="583">
        <v>31</v>
      </c>
      <c r="DG17" s="652"/>
      <c r="DH17" s="583"/>
      <c r="DI17" s="583"/>
      <c r="DJ17" s="583"/>
      <c r="DK17" s="583"/>
      <c r="DL17" s="583"/>
      <c r="DM17" s="583"/>
    </row>
    <row r="18" spans="1:117" ht="30">
      <c r="A18" s="573">
        <v>1.3</v>
      </c>
      <c r="B18" s="574">
        <v>6</v>
      </c>
      <c r="C18" s="574"/>
      <c r="D18" s="574">
        <v>12</v>
      </c>
      <c r="E18" s="575" t="s">
        <v>139</v>
      </c>
      <c r="F18" s="576">
        <v>8010026676</v>
      </c>
      <c r="G18" s="577" t="s">
        <v>357</v>
      </c>
      <c r="H18" s="573" t="s">
        <v>273</v>
      </c>
      <c r="I18" s="578"/>
      <c r="J18" s="573" t="s">
        <v>67</v>
      </c>
      <c r="K18" s="576" t="s">
        <v>358</v>
      </c>
      <c r="L18" s="576" t="s">
        <v>359</v>
      </c>
      <c r="M18" s="576" t="s">
        <v>311</v>
      </c>
      <c r="N18" s="573"/>
      <c r="O18" s="579" t="s">
        <v>348</v>
      </c>
      <c r="P18" s="573" t="s">
        <v>348</v>
      </c>
      <c r="Q18" s="576" t="s">
        <v>360</v>
      </c>
      <c r="R18" s="573"/>
      <c r="S18" s="573"/>
      <c r="T18" s="573"/>
      <c r="U18" s="573"/>
      <c r="V18" s="573" t="s">
        <v>361</v>
      </c>
      <c r="W18" s="580">
        <v>41092</v>
      </c>
      <c r="X18" s="581" t="s">
        <v>268</v>
      </c>
      <c r="Y18" s="573" t="s">
        <v>269</v>
      </c>
      <c r="Z18" s="573" t="s">
        <v>270</v>
      </c>
      <c r="AA18" s="582"/>
      <c r="AB18" s="582"/>
      <c r="AC18" s="582"/>
      <c r="AD18" s="582">
        <v>1256000</v>
      </c>
      <c r="AE18" s="582">
        <v>1256000</v>
      </c>
      <c r="AF18" s="582">
        <v>1256000</v>
      </c>
      <c r="AG18" s="582">
        <v>1256000</v>
      </c>
      <c r="AH18" s="582">
        <v>1256000</v>
      </c>
      <c r="AI18" s="582">
        <v>1256000</v>
      </c>
      <c r="AJ18" s="582">
        <v>1628000</v>
      </c>
      <c r="AK18" s="582">
        <v>1628000</v>
      </c>
      <c r="AL18" s="582">
        <v>1628000</v>
      </c>
      <c r="AM18" s="582">
        <v>1628000</v>
      </c>
      <c r="AN18" s="582">
        <v>1628000</v>
      </c>
      <c r="AO18" s="582">
        <v>1628000</v>
      </c>
      <c r="AP18" s="582">
        <v>1740000</v>
      </c>
      <c r="AQ18" s="582">
        <v>1740000</v>
      </c>
      <c r="AR18" s="582">
        <v>1740000</v>
      </c>
      <c r="AS18" s="582">
        <v>2314000</v>
      </c>
      <c r="AT18" s="582">
        <v>2314000</v>
      </c>
      <c r="AU18" s="582">
        <v>2314000</v>
      </c>
      <c r="AV18" s="582">
        <v>2314000</v>
      </c>
      <c r="AW18" s="582">
        <v>2314000</v>
      </c>
      <c r="AX18" s="582">
        <v>2314000</v>
      </c>
      <c r="AY18" s="582">
        <v>2314000</v>
      </c>
      <c r="AZ18" s="582">
        <v>2314000</v>
      </c>
      <c r="BA18" s="582">
        <v>2314000</v>
      </c>
      <c r="BB18" s="582">
        <v>2314000</v>
      </c>
      <c r="BC18" s="582">
        <v>2314000</v>
      </c>
      <c r="BD18" s="582">
        <v>2314000</v>
      </c>
      <c r="BE18" s="582">
        <v>2314000</v>
      </c>
      <c r="BF18" s="582">
        <v>2314000</v>
      </c>
      <c r="BG18" s="582">
        <v>2314000</v>
      </c>
      <c r="BH18" s="582">
        <v>2314000</v>
      </c>
      <c r="BI18" s="582">
        <v>2314000</v>
      </c>
      <c r="BJ18" s="582">
        <v>2314000</v>
      </c>
      <c r="BK18" s="582">
        <v>2314000</v>
      </c>
      <c r="BL18" s="582">
        <v>2314000</v>
      </c>
      <c r="BM18" s="582">
        <v>2314000</v>
      </c>
      <c r="BN18" s="582">
        <v>2314000</v>
      </c>
      <c r="BO18" s="582">
        <v>2314000</v>
      </c>
      <c r="BP18" s="582">
        <v>2314000</v>
      </c>
      <c r="BQ18" s="582">
        <v>2314000</v>
      </c>
      <c r="BR18" s="582">
        <v>2314000</v>
      </c>
      <c r="BS18" s="582">
        <v>2314000</v>
      </c>
      <c r="BT18" s="582">
        <v>2568000</v>
      </c>
      <c r="BU18" s="582">
        <v>2568000</v>
      </c>
      <c r="BV18" s="582">
        <v>2568000</v>
      </c>
      <c r="BW18" s="582">
        <v>2568000</v>
      </c>
      <c r="BX18" s="582">
        <v>2568000</v>
      </c>
      <c r="BY18" s="582">
        <v>2568000</v>
      </c>
      <c r="BZ18" s="582">
        <v>2568000</v>
      </c>
      <c r="CA18" s="582">
        <v>2568000</v>
      </c>
      <c r="CB18" s="582">
        <v>2568000</v>
      </c>
      <c r="CC18" s="582">
        <v>2568000</v>
      </c>
      <c r="CD18" s="582">
        <v>2568000</v>
      </c>
      <c r="CE18" s="582">
        <v>2568000</v>
      </c>
      <c r="CF18" s="582">
        <v>2943000</v>
      </c>
      <c r="CG18" s="582">
        <v>2943000</v>
      </c>
      <c r="CH18" s="582">
        <v>2943000</v>
      </c>
      <c r="CI18" s="582">
        <v>2943000</v>
      </c>
      <c r="CJ18" s="582">
        <v>2943000</v>
      </c>
      <c r="CK18" s="664">
        <v>2943000</v>
      </c>
      <c r="CL18" s="664">
        <v>2943000</v>
      </c>
      <c r="CM18" s="664"/>
      <c r="CN18" s="664">
        <v>2943000</v>
      </c>
      <c r="CO18" s="664">
        <v>2943000</v>
      </c>
      <c r="CP18" s="664">
        <v>2943000</v>
      </c>
      <c r="CQ18" s="664">
        <v>2943000</v>
      </c>
      <c r="CR18" s="582">
        <v>3317000</v>
      </c>
      <c r="CS18" s="582"/>
      <c r="CT18" s="582"/>
      <c r="CU18" s="582"/>
      <c r="CV18" s="582"/>
      <c r="CW18" s="582"/>
      <c r="CX18" s="664"/>
      <c r="CY18" s="664"/>
      <c r="CZ18" s="664"/>
      <c r="DA18" s="664"/>
      <c r="DB18" s="664"/>
      <c r="DC18" s="664"/>
      <c r="DD18" s="574"/>
      <c r="DE18" s="583"/>
      <c r="DF18" s="583">
        <v>52</v>
      </c>
      <c r="DG18" s="652"/>
      <c r="DH18" s="650"/>
      <c r="DI18" s="583"/>
      <c r="DJ18" s="583"/>
      <c r="DK18" s="583"/>
      <c r="DL18" s="583"/>
      <c r="DM18" s="583">
        <v>5.5</v>
      </c>
    </row>
    <row r="19" spans="1:117" ht="15">
      <c r="A19" s="573">
        <v>1.3</v>
      </c>
      <c r="B19" s="574">
        <v>7</v>
      </c>
      <c r="C19" s="574" t="s">
        <v>67</v>
      </c>
      <c r="D19" s="574">
        <v>13</v>
      </c>
      <c r="E19" s="575" t="s">
        <v>362</v>
      </c>
      <c r="F19" s="576">
        <v>8010026677</v>
      </c>
      <c r="G19" s="577" t="s">
        <v>363</v>
      </c>
      <c r="H19" s="573" t="s">
        <v>273</v>
      </c>
      <c r="I19" s="578"/>
      <c r="J19" s="573" t="s">
        <v>67</v>
      </c>
      <c r="K19" s="576" t="s">
        <v>364</v>
      </c>
      <c r="L19" s="576" t="s">
        <v>365</v>
      </c>
      <c r="M19" s="576" t="s">
        <v>366</v>
      </c>
      <c r="N19" s="573"/>
      <c r="O19" s="579" t="s">
        <v>367</v>
      </c>
      <c r="P19" s="573" t="s">
        <v>355</v>
      </c>
      <c r="Q19" s="576" t="s">
        <v>368</v>
      </c>
      <c r="R19" s="573"/>
      <c r="S19" s="573"/>
      <c r="T19" s="573"/>
      <c r="U19" s="573"/>
      <c r="V19" s="573" t="s">
        <v>369</v>
      </c>
      <c r="W19" s="580">
        <v>41184</v>
      </c>
      <c r="X19" s="581" t="s">
        <v>370</v>
      </c>
      <c r="Y19" s="573" t="s">
        <v>269</v>
      </c>
      <c r="Z19" s="573" t="s">
        <v>270</v>
      </c>
      <c r="AA19" s="582"/>
      <c r="AB19" s="582"/>
      <c r="AC19" s="582"/>
      <c r="AD19" s="582">
        <v>1256000</v>
      </c>
      <c r="AE19" s="582">
        <v>1256000</v>
      </c>
      <c r="AF19" s="582">
        <v>1256000</v>
      </c>
      <c r="AG19" s="582">
        <v>1256000</v>
      </c>
      <c r="AH19" s="582">
        <v>1256000</v>
      </c>
      <c r="AI19" s="582">
        <v>1256000</v>
      </c>
      <c r="AJ19" s="582">
        <v>1628000</v>
      </c>
      <c r="AK19" s="582">
        <v>1628000</v>
      </c>
      <c r="AL19" s="582">
        <v>1628000</v>
      </c>
      <c r="AM19" s="582">
        <v>1628000</v>
      </c>
      <c r="AN19" s="582">
        <v>1628000</v>
      </c>
      <c r="AO19" s="582"/>
      <c r="AP19" s="582"/>
      <c r="AQ19" s="582"/>
      <c r="AR19" s="582"/>
      <c r="AS19" s="582">
        <v>2314000</v>
      </c>
      <c r="AT19" s="582">
        <v>2314000</v>
      </c>
      <c r="AU19" s="582">
        <v>2314000</v>
      </c>
      <c r="AV19" s="582">
        <v>2314000</v>
      </c>
      <c r="AW19" s="582">
        <v>2314000</v>
      </c>
      <c r="AX19" s="582">
        <v>2314000</v>
      </c>
      <c r="AY19" s="582">
        <v>2314000</v>
      </c>
      <c r="AZ19" s="582">
        <v>2314000</v>
      </c>
      <c r="BA19" s="582">
        <v>2314000</v>
      </c>
      <c r="BB19" s="582">
        <v>2314000</v>
      </c>
      <c r="BC19" s="582">
        <v>2314000</v>
      </c>
      <c r="BD19" s="582">
        <v>2314000</v>
      </c>
      <c r="BE19" s="582">
        <v>2314000</v>
      </c>
      <c r="BF19" s="582">
        <v>2314000</v>
      </c>
      <c r="BG19" s="582">
        <v>2314000</v>
      </c>
      <c r="BH19" s="582">
        <v>2314000</v>
      </c>
      <c r="BI19" s="582">
        <v>2314000</v>
      </c>
      <c r="BJ19" s="582">
        <v>2314000</v>
      </c>
      <c r="BK19" s="582">
        <v>2314000</v>
      </c>
      <c r="BL19" s="582">
        <v>2314000</v>
      </c>
      <c r="BM19" s="582">
        <v>2314000</v>
      </c>
      <c r="BN19" s="582">
        <v>2314000</v>
      </c>
      <c r="BO19" s="582">
        <v>2314000</v>
      </c>
      <c r="BP19" s="582">
        <v>2314000</v>
      </c>
      <c r="BQ19" s="582">
        <v>2314000</v>
      </c>
      <c r="BR19" s="582">
        <v>2314000</v>
      </c>
      <c r="BS19" s="582">
        <v>2314000</v>
      </c>
      <c r="BT19" s="582"/>
      <c r="BU19" s="582"/>
      <c r="BV19" s="582"/>
      <c r="BW19" s="582"/>
      <c r="BX19" s="582"/>
      <c r="BY19" s="582"/>
      <c r="BZ19" s="582"/>
      <c r="CA19" s="582"/>
      <c r="CB19" s="582"/>
      <c r="CC19" s="582"/>
      <c r="CD19" s="582"/>
      <c r="CE19" s="582"/>
      <c r="CF19" s="582"/>
      <c r="CG19" s="582"/>
      <c r="CH19" s="582"/>
      <c r="CI19" s="582"/>
      <c r="CJ19" s="582"/>
      <c r="CK19" s="582"/>
      <c r="CL19" s="582"/>
      <c r="CM19" s="582"/>
      <c r="CN19" s="582"/>
      <c r="CO19" s="582"/>
      <c r="CP19" s="582"/>
      <c r="CQ19" s="582"/>
      <c r="CR19" s="582"/>
      <c r="CS19" s="582"/>
      <c r="CT19" s="582"/>
      <c r="CU19" s="582"/>
      <c r="CV19" s="582"/>
      <c r="CW19" s="582"/>
      <c r="CX19" s="582"/>
      <c r="CY19" s="582"/>
      <c r="CZ19" s="582"/>
      <c r="DA19" s="582"/>
      <c r="DB19" s="582"/>
      <c r="DC19" s="582"/>
      <c r="DD19" s="574" t="s">
        <v>67</v>
      </c>
      <c r="DE19" s="583"/>
      <c r="DF19" s="583">
        <v>38</v>
      </c>
      <c r="DG19" s="650"/>
      <c r="DH19" s="583"/>
      <c r="DI19" s="583"/>
      <c r="DJ19" s="583"/>
      <c r="DK19" s="583"/>
      <c r="DL19" s="583"/>
      <c r="DM19" s="583"/>
    </row>
    <row r="20" spans="1:117" ht="30">
      <c r="A20" s="573"/>
      <c r="B20" s="574"/>
      <c r="C20" s="574" t="s">
        <v>67</v>
      </c>
      <c r="D20" s="574">
        <v>14</v>
      </c>
      <c r="E20" s="575" t="s">
        <v>371</v>
      </c>
      <c r="F20" s="576">
        <v>8010026679</v>
      </c>
      <c r="G20" s="577" t="s">
        <v>372</v>
      </c>
      <c r="H20" s="573" t="s">
        <v>273</v>
      </c>
      <c r="I20" s="578"/>
      <c r="J20" s="573" t="s">
        <v>67</v>
      </c>
      <c r="K20" s="576" t="s">
        <v>373</v>
      </c>
      <c r="L20" s="576" t="s">
        <v>374</v>
      </c>
      <c r="M20" s="576" t="s">
        <v>330</v>
      </c>
      <c r="N20" s="573"/>
      <c r="O20" s="579" t="s">
        <v>375</v>
      </c>
      <c r="P20" s="573" t="s">
        <v>322</v>
      </c>
      <c r="Q20" s="576" t="s">
        <v>376</v>
      </c>
      <c r="R20" s="573"/>
      <c r="S20" s="573"/>
      <c r="T20" s="573"/>
      <c r="U20" s="573"/>
      <c r="V20" s="573" t="s">
        <v>377</v>
      </c>
      <c r="W20" s="580">
        <v>41092</v>
      </c>
      <c r="X20" s="581" t="s">
        <v>268</v>
      </c>
      <c r="Y20" s="573" t="s">
        <v>269</v>
      </c>
      <c r="Z20" s="573" t="s">
        <v>270</v>
      </c>
      <c r="AA20" s="582"/>
      <c r="AB20" s="582"/>
      <c r="AC20" s="582"/>
      <c r="AD20" s="582">
        <v>1256000</v>
      </c>
      <c r="AE20" s="582">
        <v>1256000</v>
      </c>
      <c r="AF20" s="582">
        <v>1256000</v>
      </c>
      <c r="AG20" s="582">
        <v>1256000</v>
      </c>
      <c r="AH20" s="582">
        <v>1256000</v>
      </c>
      <c r="AI20" s="582">
        <v>1256000</v>
      </c>
      <c r="AJ20" s="582">
        <v>1628000</v>
      </c>
      <c r="AK20" s="582">
        <v>1628000</v>
      </c>
      <c r="AL20" s="582">
        <v>1628000</v>
      </c>
      <c r="AM20" s="582">
        <v>1628000</v>
      </c>
      <c r="AN20" s="582">
        <v>1628000</v>
      </c>
      <c r="AO20" s="582">
        <v>1628000</v>
      </c>
      <c r="AP20" s="582">
        <v>1740000</v>
      </c>
      <c r="AQ20" s="582">
        <v>1740000</v>
      </c>
      <c r="AR20" s="582">
        <v>1740000</v>
      </c>
      <c r="AS20" s="582">
        <v>2314000</v>
      </c>
      <c r="AT20" s="582">
        <v>2314000</v>
      </c>
      <c r="AU20" s="582">
        <v>2314000</v>
      </c>
      <c r="AV20" s="582">
        <v>2314000</v>
      </c>
      <c r="AW20" s="582">
        <v>2314000</v>
      </c>
      <c r="AX20" s="582">
        <v>2314000</v>
      </c>
      <c r="AY20" s="582">
        <v>2314000</v>
      </c>
      <c r="AZ20" s="582">
        <v>2314000</v>
      </c>
      <c r="BA20" s="582">
        <v>2314000</v>
      </c>
      <c r="BB20" s="582">
        <v>2314000</v>
      </c>
      <c r="BC20" s="582">
        <v>2314000</v>
      </c>
      <c r="BD20" s="582">
        <v>2314000</v>
      </c>
      <c r="BE20" s="582">
        <v>2314000</v>
      </c>
      <c r="BF20" s="582">
        <v>2314000</v>
      </c>
      <c r="BG20" s="582">
        <v>2314000</v>
      </c>
      <c r="BH20" s="582">
        <v>2314000</v>
      </c>
      <c r="BI20" s="582"/>
      <c r="BJ20" s="582"/>
      <c r="BK20" s="582"/>
      <c r="BL20" s="582"/>
      <c r="BM20" s="582"/>
      <c r="BN20" s="582"/>
      <c r="BO20" s="582"/>
      <c r="BP20" s="582"/>
      <c r="BQ20" s="582"/>
      <c r="BR20" s="582"/>
      <c r="BS20" s="582"/>
      <c r="BT20" s="582"/>
      <c r="BU20" s="582"/>
      <c r="BV20" s="582"/>
      <c r="BW20" s="582"/>
      <c r="BX20" s="582"/>
      <c r="BY20" s="582"/>
      <c r="BZ20" s="582"/>
      <c r="CA20" s="582"/>
      <c r="CB20" s="582"/>
      <c r="CC20" s="582"/>
      <c r="CD20" s="582"/>
      <c r="CE20" s="582"/>
      <c r="CF20" s="582"/>
      <c r="CG20" s="582"/>
      <c r="CH20" s="582"/>
      <c r="CI20" s="582"/>
      <c r="CJ20" s="582"/>
      <c r="CK20" s="582"/>
      <c r="CL20" s="582"/>
      <c r="CM20" s="582"/>
      <c r="CN20" s="582"/>
      <c r="CO20" s="582"/>
      <c r="CP20" s="582"/>
      <c r="CQ20" s="582"/>
      <c r="CR20" s="582"/>
      <c r="CS20" s="582"/>
      <c r="CT20" s="582"/>
      <c r="CU20" s="582"/>
      <c r="CV20" s="582"/>
      <c r="CW20" s="582"/>
      <c r="CX20" s="582"/>
      <c r="CY20" s="582"/>
      <c r="CZ20" s="582"/>
      <c r="DA20" s="582"/>
      <c r="DB20" s="582"/>
      <c r="DC20" s="582"/>
      <c r="DD20" s="574" t="s">
        <v>67</v>
      </c>
      <c r="DE20" s="583"/>
      <c r="DF20" s="583">
        <v>31</v>
      </c>
      <c r="DG20" s="650"/>
      <c r="DH20" s="583"/>
      <c r="DI20" s="583"/>
      <c r="DJ20" s="583"/>
      <c r="DK20" s="583"/>
      <c r="DL20" s="583"/>
      <c r="DM20" s="583"/>
    </row>
    <row r="21" spans="1:117" ht="30">
      <c r="A21" s="573">
        <v>1.3</v>
      </c>
      <c r="B21" s="574">
        <v>8</v>
      </c>
      <c r="C21" s="574" t="s">
        <v>67</v>
      </c>
      <c r="D21" s="574">
        <v>15</v>
      </c>
      <c r="E21" s="575" t="s">
        <v>378</v>
      </c>
      <c r="F21" s="576">
        <v>8010026680</v>
      </c>
      <c r="G21" s="577" t="s">
        <v>379</v>
      </c>
      <c r="H21" s="573" t="s">
        <v>273</v>
      </c>
      <c r="I21" s="578" t="s">
        <v>67</v>
      </c>
      <c r="J21" s="573"/>
      <c r="K21" s="576" t="s">
        <v>380</v>
      </c>
      <c r="L21" s="576" t="s">
        <v>381</v>
      </c>
      <c r="M21" s="576" t="s">
        <v>366</v>
      </c>
      <c r="N21" s="573"/>
      <c r="O21" s="579" t="s">
        <v>367</v>
      </c>
      <c r="P21" s="573" t="s">
        <v>322</v>
      </c>
      <c r="Q21" s="576" t="s">
        <v>297</v>
      </c>
      <c r="R21" s="573"/>
      <c r="S21" s="573"/>
      <c r="T21" s="573"/>
      <c r="U21" s="573"/>
      <c r="V21" s="573" t="s">
        <v>382</v>
      </c>
      <c r="W21" s="580">
        <v>41092</v>
      </c>
      <c r="X21" s="581" t="s">
        <v>268</v>
      </c>
      <c r="Y21" s="573" t="s">
        <v>269</v>
      </c>
      <c r="Z21" s="573" t="s">
        <v>270</v>
      </c>
      <c r="AA21" s="582"/>
      <c r="AB21" s="582"/>
      <c r="AC21" s="582"/>
      <c r="AD21" s="582">
        <v>1256000</v>
      </c>
      <c r="AE21" s="582">
        <v>1256000</v>
      </c>
      <c r="AF21" s="582">
        <v>1256000</v>
      </c>
      <c r="AG21" s="582">
        <v>1256000</v>
      </c>
      <c r="AH21" s="582">
        <v>1256000</v>
      </c>
      <c r="AI21" s="582">
        <v>1256000</v>
      </c>
      <c r="AJ21" s="582">
        <v>1628000</v>
      </c>
      <c r="AK21" s="582">
        <v>1628000</v>
      </c>
      <c r="AL21" s="582">
        <v>1628000</v>
      </c>
      <c r="AM21" s="582">
        <v>1628000</v>
      </c>
      <c r="AN21" s="582">
        <v>1628000</v>
      </c>
      <c r="AO21" s="582">
        <v>1628000</v>
      </c>
      <c r="AP21" s="582">
        <v>1740000</v>
      </c>
      <c r="AQ21" s="582">
        <v>1740000</v>
      </c>
      <c r="AR21" s="582">
        <v>1740000</v>
      </c>
      <c r="AS21" s="582">
        <v>2314000</v>
      </c>
      <c r="AT21" s="582">
        <v>2314000</v>
      </c>
      <c r="AU21" s="582">
        <v>2314000</v>
      </c>
      <c r="AV21" s="582">
        <v>2314000</v>
      </c>
      <c r="AW21" s="582">
        <v>2314000</v>
      </c>
      <c r="AX21" s="582">
        <v>2314000</v>
      </c>
      <c r="AY21" s="582">
        <v>2314000</v>
      </c>
      <c r="AZ21" s="582">
        <v>2314000</v>
      </c>
      <c r="BA21" s="582">
        <v>2314000</v>
      </c>
      <c r="BB21" s="582">
        <v>2314000</v>
      </c>
      <c r="BC21" s="582">
        <v>2314000</v>
      </c>
      <c r="BD21" s="582">
        <v>2314000</v>
      </c>
      <c r="BE21" s="582">
        <v>2314000</v>
      </c>
      <c r="BF21" s="582">
        <v>2314000</v>
      </c>
      <c r="BG21" s="582">
        <v>2314000</v>
      </c>
      <c r="BH21" s="582">
        <v>2314000</v>
      </c>
      <c r="BI21" s="582">
        <v>2314000</v>
      </c>
      <c r="BJ21" s="582">
        <v>2314000</v>
      </c>
      <c r="BK21" s="582">
        <v>2314000</v>
      </c>
      <c r="BL21" s="582">
        <v>2314000</v>
      </c>
      <c r="BM21" s="582">
        <v>2314000</v>
      </c>
      <c r="BN21" s="582">
        <v>2314000</v>
      </c>
      <c r="BO21" s="582">
        <v>2314000</v>
      </c>
      <c r="BP21" s="582">
        <v>2314000</v>
      </c>
      <c r="BQ21" s="582">
        <v>2314000</v>
      </c>
      <c r="BR21" s="582">
        <v>2314000</v>
      </c>
      <c r="BS21" s="582">
        <v>2314000</v>
      </c>
      <c r="BT21" s="582"/>
      <c r="BU21" s="582"/>
      <c r="BV21" s="582"/>
      <c r="BW21" s="582"/>
      <c r="BX21" s="582"/>
      <c r="BY21" s="582"/>
      <c r="BZ21" s="582"/>
      <c r="CA21" s="582"/>
      <c r="CB21" s="582"/>
      <c r="CC21" s="582"/>
      <c r="CD21" s="582"/>
      <c r="CE21" s="582"/>
      <c r="CF21" s="582"/>
      <c r="CG21" s="582"/>
      <c r="CH21" s="582"/>
      <c r="CI21" s="582"/>
      <c r="CJ21" s="582"/>
      <c r="CK21" s="582"/>
      <c r="CL21" s="582"/>
      <c r="CM21" s="582"/>
      <c r="CN21" s="582"/>
      <c r="CO21" s="582"/>
      <c r="CP21" s="582"/>
      <c r="CQ21" s="582"/>
      <c r="CR21" s="582"/>
      <c r="CS21" s="582"/>
      <c r="CT21" s="582"/>
      <c r="CU21" s="582"/>
      <c r="CV21" s="582"/>
      <c r="CW21" s="582"/>
      <c r="CX21" s="582"/>
      <c r="CY21" s="582"/>
      <c r="CZ21" s="582"/>
      <c r="DA21" s="582"/>
      <c r="DB21" s="582"/>
      <c r="DC21" s="582"/>
      <c r="DD21" s="574" t="s">
        <v>67</v>
      </c>
      <c r="DE21" s="583"/>
      <c r="DF21" s="583">
        <v>42</v>
      </c>
      <c r="DG21" s="650"/>
      <c r="DH21" s="583"/>
      <c r="DI21" s="583"/>
      <c r="DJ21" s="583"/>
      <c r="DK21" s="583"/>
      <c r="DL21" s="583"/>
      <c r="DM21" s="583"/>
    </row>
    <row r="22" spans="1:117" ht="30">
      <c r="A22" s="573">
        <v>1.3</v>
      </c>
      <c r="B22" s="574">
        <v>9</v>
      </c>
      <c r="C22" s="574"/>
      <c r="D22" s="574">
        <v>16</v>
      </c>
      <c r="E22" s="575" t="s">
        <v>118</v>
      </c>
      <c r="F22" s="576">
        <v>8010026681</v>
      </c>
      <c r="G22" s="577" t="s">
        <v>383</v>
      </c>
      <c r="H22" s="573" t="s">
        <v>273</v>
      </c>
      <c r="I22" s="578" t="s">
        <v>67</v>
      </c>
      <c r="J22" s="573"/>
      <c r="K22" s="576" t="s">
        <v>384</v>
      </c>
      <c r="L22" s="576" t="s">
        <v>385</v>
      </c>
      <c r="M22" s="576" t="s">
        <v>386</v>
      </c>
      <c r="N22" s="573" t="s">
        <v>387</v>
      </c>
      <c r="O22" s="579" t="s">
        <v>388</v>
      </c>
      <c r="P22" s="573" t="s">
        <v>278</v>
      </c>
      <c r="Q22" s="576" t="s">
        <v>368</v>
      </c>
      <c r="R22" s="573"/>
      <c r="S22" s="573"/>
      <c r="T22" s="573"/>
      <c r="U22" s="573"/>
      <c r="V22" s="573" t="s">
        <v>389</v>
      </c>
      <c r="W22" s="580">
        <v>41092</v>
      </c>
      <c r="X22" s="581" t="s">
        <v>268</v>
      </c>
      <c r="Y22" s="573" t="s">
        <v>269</v>
      </c>
      <c r="Z22" s="573" t="s">
        <v>270</v>
      </c>
      <c r="AA22" s="582"/>
      <c r="AB22" s="582"/>
      <c r="AC22" s="582"/>
      <c r="AD22" s="582">
        <v>1256000</v>
      </c>
      <c r="AE22" s="582">
        <v>1256000</v>
      </c>
      <c r="AF22" s="582">
        <v>1256000</v>
      </c>
      <c r="AG22" s="582">
        <v>1256000</v>
      </c>
      <c r="AH22" s="582">
        <v>1256000</v>
      </c>
      <c r="AI22" s="582">
        <v>1256000</v>
      </c>
      <c r="AJ22" s="582">
        <v>1628000</v>
      </c>
      <c r="AK22" s="582">
        <v>1628000</v>
      </c>
      <c r="AL22" s="582">
        <v>1628000</v>
      </c>
      <c r="AM22" s="582">
        <v>1628000</v>
      </c>
      <c r="AN22" s="582">
        <v>1628000</v>
      </c>
      <c r="AO22" s="582">
        <v>1628000</v>
      </c>
      <c r="AP22" s="582">
        <v>1740000</v>
      </c>
      <c r="AQ22" s="582">
        <v>1740000</v>
      </c>
      <c r="AR22" s="582">
        <v>1740000</v>
      </c>
      <c r="AS22" s="582">
        <v>2314000</v>
      </c>
      <c r="AT22" s="582">
        <v>2314000</v>
      </c>
      <c r="AU22" s="582">
        <v>2314000</v>
      </c>
      <c r="AV22" s="582">
        <v>2314000</v>
      </c>
      <c r="AW22" s="582">
        <v>2314000</v>
      </c>
      <c r="AX22" s="582">
        <v>2314000</v>
      </c>
      <c r="AY22" s="582">
        <v>2314000</v>
      </c>
      <c r="AZ22" s="582">
        <v>2314000</v>
      </c>
      <c r="BA22" s="582">
        <v>2314000</v>
      </c>
      <c r="BB22" s="582">
        <v>2314000</v>
      </c>
      <c r="BC22" s="582">
        <v>2314000</v>
      </c>
      <c r="BD22" s="582">
        <v>2314000</v>
      </c>
      <c r="BE22" s="582">
        <v>2314000</v>
      </c>
      <c r="BF22" s="582">
        <v>2314000</v>
      </c>
      <c r="BG22" s="582">
        <v>2314000</v>
      </c>
      <c r="BH22" s="582">
        <v>2314000</v>
      </c>
      <c r="BI22" s="582">
        <v>2314000</v>
      </c>
      <c r="BJ22" s="582">
        <v>2314000</v>
      </c>
      <c r="BK22" s="582">
        <v>2314000</v>
      </c>
      <c r="BL22" s="582">
        <v>2314000</v>
      </c>
      <c r="BM22" s="582">
        <v>2314000</v>
      </c>
      <c r="BN22" s="582">
        <v>2314000</v>
      </c>
      <c r="BO22" s="582">
        <v>2314000</v>
      </c>
      <c r="BP22" s="582">
        <v>2314000</v>
      </c>
      <c r="BQ22" s="582">
        <v>2314000</v>
      </c>
      <c r="BR22" s="582">
        <v>2314000</v>
      </c>
      <c r="BS22" s="582">
        <v>2314000</v>
      </c>
      <c r="BT22" s="582">
        <v>2568000</v>
      </c>
      <c r="BU22" s="582">
        <v>2568000</v>
      </c>
      <c r="BV22" s="582">
        <v>2568000</v>
      </c>
      <c r="BW22" s="582">
        <v>2568000</v>
      </c>
      <c r="BX22" s="582">
        <v>2568000</v>
      </c>
      <c r="BY22" s="582">
        <v>2568000</v>
      </c>
      <c r="BZ22" s="582">
        <v>2568000</v>
      </c>
      <c r="CA22" s="582">
        <v>2568000</v>
      </c>
      <c r="CB22" s="582">
        <v>2568000</v>
      </c>
      <c r="CC22" s="582">
        <v>2568000</v>
      </c>
      <c r="CD22" s="582">
        <v>2568000</v>
      </c>
      <c r="CE22" s="582">
        <v>2568000</v>
      </c>
      <c r="CF22" s="582">
        <v>2943000</v>
      </c>
      <c r="CG22" s="582">
        <v>2943000</v>
      </c>
      <c r="CH22" s="582">
        <v>2943000</v>
      </c>
      <c r="CI22" s="582">
        <v>2943000</v>
      </c>
      <c r="CJ22" s="582">
        <v>2943000</v>
      </c>
      <c r="CK22" s="664">
        <v>2943000</v>
      </c>
      <c r="CL22" s="664">
        <v>2943000</v>
      </c>
      <c r="CM22" s="664">
        <v>2943000</v>
      </c>
      <c r="CN22" s="664">
        <v>2943000</v>
      </c>
      <c r="CO22" s="664">
        <v>2943000</v>
      </c>
      <c r="CP22" s="664">
        <v>2943000</v>
      </c>
      <c r="CQ22" s="664">
        <v>2943000</v>
      </c>
      <c r="CR22" s="582">
        <v>3317000</v>
      </c>
      <c r="CS22" s="684">
        <v>3317000</v>
      </c>
      <c r="CT22" s="582">
        <v>3317000</v>
      </c>
      <c r="CU22" s="582">
        <v>3317000</v>
      </c>
      <c r="CV22" s="582">
        <v>3317000</v>
      </c>
      <c r="CW22" s="582">
        <v>3317000</v>
      </c>
      <c r="CX22" s="664"/>
      <c r="CY22" s="664"/>
      <c r="CZ22" s="664"/>
      <c r="DA22" s="664"/>
      <c r="DB22" s="664"/>
      <c r="DC22" s="664"/>
      <c r="DD22" s="574"/>
      <c r="DE22" s="583"/>
      <c r="DF22" s="583">
        <v>52</v>
      </c>
      <c r="DG22" s="650"/>
      <c r="DH22" s="651"/>
      <c r="DI22" s="583"/>
      <c r="DJ22" s="583"/>
      <c r="DK22" s="583"/>
      <c r="DL22" s="583"/>
      <c r="DM22" s="583"/>
    </row>
    <row r="23" spans="1:117" ht="30">
      <c r="A23" s="573">
        <v>1.3</v>
      </c>
      <c r="B23" s="574"/>
      <c r="C23" s="574" t="s">
        <v>67</v>
      </c>
      <c r="D23" s="574">
        <v>17</v>
      </c>
      <c r="E23" s="575" t="s">
        <v>390</v>
      </c>
      <c r="F23" s="576">
        <v>8010026682</v>
      </c>
      <c r="G23" s="577" t="s">
        <v>391</v>
      </c>
      <c r="H23" s="573" t="s">
        <v>273</v>
      </c>
      <c r="I23" s="578" t="s">
        <v>67</v>
      </c>
      <c r="J23" s="573"/>
      <c r="K23" s="576" t="s">
        <v>392</v>
      </c>
      <c r="L23" s="576" t="s">
        <v>393</v>
      </c>
      <c r="M23" s="576" t="s">
        <v>330</v>
      </c>
      <c r="N23" s="573"/>
      <c r="O23" s="579" t="s">
        <v>394</v>
      </c>
      <c r="P23" s="573" t="s">
        <v>278</v>
      </c>
      <c r="Q23" s="576" t="s">
        <v>340</v>
      </c>
      <c r="R23" s="573"/>
      <c r="S23" s="573"/>
      <c r="T23" s="573"/>
      <c r="U23" s="573"/>
      <c r="V23" s="573" t="s">
        <v>395</v>
      </c>
      <c r="W23" s="580">
        <v>41092</v>
      </c>
      <c r="X23" s="581" t="s">
        <v>268</v>
      </c>
      <c r="Y23" s="573" t="s">
        <v>269</v>
      </c>
      <c r="Z23" s="573" t="s">
        <v>270</v>
      </c>
      <c r="AA23" s="582"/>
      <c r="AB23" s="582"/>
      <c r="AC23" s="582"/>
      <c r="AD23" s="582">
        <v>1256000</v>
      </c>
      <c r="AE23" s="582">
        <v>1256000</v>
      </c>
      <c r="AF23" s="582">
        <v>1256000</v>
      </c>
      <c r="AG23" s="582">
        <v>1256000</v>
      </c>
      <c r="AH23" s="582">
        <v>1256000</v>
      </c>
      <c r="AI23" s="582">
        <v>1256000</v>
      </c>
      <c r="AJ23" s="582">
        <v>1628000</v>
      </c>
      <c r="AK23" s="582">
        <v>1628000</v>
      </c>
      <c r="AL23" s="582">
        <v>1628000</v>
      </c>
      <c r="AM23" s="582">
        <v>1628000</v>
      </c>
      <c r="AN23" s="582">
        <v>1628000</v>
      </c>
      <c r="AO23" s="582">
        <v>1628000</v>
      </c>
      <c r="AP23" s="582">
        <v>1740000</v>
      </c>
      <c r="AQ23" s="582">
        <v>1740000</v>
      </c>
      <c r="AR23" s="582">
        <v>1740000</v>
      </c>
      <c r="AS23" s="582">
        <v>2314000</v>
      </c>
      <c r="AT23" s="582">
        <v>2314000</v>
      </c>
      <c r="AU23" s="582">
        <v>2314000</v>
      </c>
      <c r="AV23" s="582">
        <v>2314000</v>
      </c>
      <c r="AW23" s="582">
        <v>2314000</v>
      </c>
      <c r="AX23" s="582">
        <v>2314000</v>
      </c>
      <c r="AY23" s="582">
        <v>2314000</v>
      </c>
      <c r="AZ23" s="582">
        <v>2314000</v>
      </c>
      <c r="BA23" s="582">
        <v>2314000</v>
      </c>
      <c r="BB23" s="582">
        <v>2314000</v>
      </c>
      <c r="BC23" s="582">
        <v>2314000</v>
      </c>
      <c r="BD23" s="582">
        <v>2314000</v>
      </c>
      <c r="BE23" s="582">
        <v>2314000</v>
      </c>
      <c r="BF23" s="582">
        <v>2314000</v>
      </c>
      <c r="BG23" s="582">
        <v>2314000</v>
      </c>
      <c r="BH23" s="582">
        <v>2314000</v>
      </c>
      <c r="BI23" s="582">
        <v>2314000</v>
      </c>
      <c r="BJ23" s="582"/>
      <c r="BK23" s="582"/>
      <c r="BL23" s="582"/>
      <c r="BM23" s="582"/>
      <c r="BN23" s="582"/>
      <c r="BO23" s="582"/>
      <c r="BP23" s="582"/>
      <c r="BQ23" s="582"/>
      <c r="BR23" s="582"/>
      <c r="BS23" s="582"/>
      <c r="BT23" s="582"/>
      <c r="BU23" s="582"/>
      <c r="BV23" s="582"/>
      <c r="BW23" s="582"/>
      <c r="BX23" s="582"/>
      <c r="BY23" s="582"/>
      <c r="BZ23" s="582"/>
      <c r="CA23" s="582"/>
      <c r="CB23" s="582"/>
      <c r="CC23" s="582"/>
      <c r="CD23" s="582"/>
      <c r="CE23" s="582"/>
      <c r="CF23" s="582"/>
      <c r="CG23" s="582"/>
      <c r="CH23" s="582"/>
      <c r="CI23" s="582"/>
      <c r="CJ23" s="582"/>
      <c r="CK23" s="582"/>
      <c r="CL23" s="582"/>
      <c r="CM23" s="582"/>
      <c r="CN23" s="582"/>
      <c r="CO23" s="582"/>
      <c r="CP23" s="582"/>
      <c r="CQ23" s="582"/>
      <c r="CR23" s="582"/>
      <c r="CS23" s="582"/>
      <c r="CT23" s="582"/>
      <c r="CU23" s="582"/>
      <c r="CV23" s="582"/>
      <c r="CW23" s="582"/>
      <c r="CX23" s="582"/>
      <c r="CY23" s="582"/>
      <c r="CZ23" s="582"/>
      <c r="DA23" s="582"/>
      <c r="DB23" s="582"/>
      <c r="DC23" s="582"/>
      <c r="DD23" s="574" t="s">
        <v>67</v>
      </c>
      <c r="DE23" s="583"/>
      <c r="DF23" s="583">
        <v>32</v>
      </c>
      <c r="DG23" s="650"/>
      <c r="DH23" s="583"/>
      <c r="DI23" s="583"/>
      <c r="DJ23" s="583"/>
      <c r="DK23" s="583"/>
      <c r="DL23" s="583"/>
      <c r="DM23" s="583"/>
    </row>
    <row r="24" spans="1:117" ht="30">
      <c r="A24" s="573">
        <v>1.3</v>
      </c>
      <c r="B24" s="574"/>
      <c r="C24" s="574" t="s">
        <v>67</v>
      </c>
      <c r="D24" s="574">
        <v>18</v>
      </c>
      <c r="E24" s="575" t="s">
        <v>396</v>
      </c>
      <c r="F24" s="576">
        <v>8010026683</v>
      </c>
      <c r="G24" s="577" t="s">
        <v>397</v>
      </c>
      <c r="H24" s="573" t="s">
        <v>273</v>
      </c>
      <c r="I24" s="578" t="s">
        <v>67</v>
      </c>
      <c r="J24" s="573"/>
      <c r="K24" s="576" t="s">
        <v>398</v>
      </c>
      <c r="L24" s="576" t="s">
        <v>399</v>
      </c>
      <c r="M24" s="576" t="s">
        <v>276</v>
      </c>
      <c r="N24" s="573"/>
      <c r="O24" s="579" t="s">
        <v>400</v>
      </c>
      <c r="P24" s="573" t="s">
        <v>278</v>
      </c>
      <c r="Q24" s="576" t="s">
        <v>279</v>
      </c>
      <c r="R24" s="573"/>
      <c r="S24" s="573"/>
      <c r="T24" s="573"/>
      <c r="U24" s="573"/>
      <c r="V24" s="573" t="s">
        <v>349</v>
      </c>
      <c r="W24" s="580">
        <v>41092</v>
      </c>
      <c r="X24" s="581" t="s">
        <v>268</v>
      </c>
      <c r="Y24" s="573" t="s">
        <v>269</v>
      </c>
      <c r="Z24" s="573" t="s">
        <v>270</v>
      </c>
      <c r="AA24" s="582"/>
      <c r="AB24" s="582"/>
      <c r="AC24" s="582"/>
      <c r="AD24" s="582">
        <v>1256000</v>
      </c>
      <c r="AE24" s="582">
        <v>1256000</v>
      </c>
      <c r="AF24" s="582">
        <v>1256000</v>
      </c>
      <c r="AG24" s="582">
        <v>1256000</v>
      </c>
      <c r="AH24" s="582">
        <v>1256000</v>
      </c>
      <c r="AI24" s="582">
        <v>1256000</v>
      </c>
      <c r="AJ24" s="582">
        <v>1628000</v>
      </c>
      <c r="AK24" s="582">
        <v>1628000</v>
      </c>
      <c r="AL24" s="582">
        <v>1628000</v>
      </c>
      <c r="AM24" s="582">
        <v>1628000</v>
      </c>
      <c r="AN24" s="582">
        <v>1628000</v>
      </c>
      <c r="AO24" s="582">
        <v>1628000</v>
      </c>
      <c r="AP24" s="582">
        <v>1740000</v>
      </c>
      <c r="AQ24" s="582">
        <v>1740000</v>
      </c>
      <c r="AR24" s="582">
        <v>1740000</v>
      </c>
      <c r="AS24" s="582">
        <v>2314000</v>
      </c>
      <c r="AT24" s="582">
        <v>2314000</v>
      </c>
      <c r="AU24" s="582">
        <v>2314000</v>
      </c>
      <c r="AV24" s="582">
        <v>2314000</v>
      </c>
      <c r="AW24" s="582">
        <v>2314000</v>
      </c>
      <c r="AX24" s="582">
        <v>2314000</v>
      </c>
      <c r="AY24" s="582">
        <v>2314000</v>
      </c>
      <c r="AZ24" s="582">
        <v>2314000</v>
      </c>
      <c r="BA24" s="582"/>
      <c r="BB24" s="582"/>
      <c r="BC24" s="582"/>
      <c r="BD24" s="582"/>
      <c r="BE24" s="582"/>
      <c r="BF24" s="582"/>
      <c r="BG24" s="582"/>
      <c r="BH24" s="582"/>
      <c r="BI24" s="582"/>
      <c r="BJ24" s="582"/>
      <c r="BK24" s="582"/>
      <c r="BL24" s="582"/>
      <c r="BM24" s="582"/>
      <c r="BN24" s="582"/>
      <c r="BO24" s="582"/>
      <c r="BP24" s="582"/>
      <c r="BQ24" s="582"/>
      <c r="BR24" s="582"/>
      <c r="BS24" s="582"/>
      <c r="BT24" s="582"/>
      <c r="BU24" s="582"/>
      <c r="BV24" s="582"/>
      <c r="BW24" s="582"/>
      <c r="BX24" s="582"/>
      <c r="BY24" s="582"/>
      <c r="BZ24" s="582"/>
      <c r="CA24" s="582"/>
      <c r="CB24" s="582"/>
      <c r="CC24" s="582"/>
      <c r="CD24" s="582"/>
      <c r="CE24" s="582"/>
      <c r="CF24" s="582"/>
      <c r="CG24" s="582"/>
      <c r="CH24" s="582"/>
      <c r="CI24" s="582"/>
      <c r="CJ24" s="582"/>
      <c r="CK24" s="582"/>
      <c r="CL24" s="582"/>
      <c r="CM24" s="582"/>
      <c r="CN24" s="582"/>
      <c r="CO24" s="582"/>
      <c r="CP24" s="582"/>
      <c r="CQ24" s="582"/>
      <c r="CR24" s="582"/>
      <c r="CS24" s="582"/>
      <c r="CT24" s="582"/>
      <c r="CU24" s="582"/>
      <c r="CV24" s="582"/>
      <c r="CW24" s="582"/>
      <c r="CX24" s="582"/>
      <c r="CY24" s="582"/>
      <c r="CZ24" s="582"/>
      <c r="DA24" s="582"/>
      <c r="DB24" s="582"/>
      <c r="DC24" s="582"/>
      <c r="DD24" s="574" t="s">
        <v>67</v>
      </c>
      <c r="DE24" s="583"/>
      <c r="DF24" s="583">
        <v>23</v>
      </c>
      <c r="DG24" s="650"/>
      <c r="DH24" s="583"/>
      <c r="DI24" s="583"/>
      <c r="DJ24" s="583"/>
      <c r="DK24" s="583"/>
      <c r="DL24" s="583"/>
      <c r="DM24" s="583"/>
    </row>
    <row r="25" spans="1:117" ht="30">
      <c r="A25" s="573">
        <v>1.3</v>
      </c>
      <c r="B25" s="574">
        <v>10</v>
      </c>
      <c r="C25" s="574"/>
      <c r="D25" s="574">
        <v>19</v>
      </c>
      <c r="E25" s="575" t="s">
        <v>119</v>
      </c>
      <c r="F25" s="576">
        <v>8010026684</v>
      </c>
      <c r="G25" s="577" t="s">
        <v>401</v>
      </c>
      <c r="H25" s="573" t="s">
        <v>273</v>
      </c>
      <c r="I25" s="578" t="s">
        <v>67</v>
      </c>
      <c r="J25" s="573"/>
      <c r="K25" s="576" t="s">
        <v>402</v>
      </c>
      <c r="L25" s="576" t="s">
        <v>403</v>
      </c>
      <c r="M25" s="576" t="s">
        <v>386</v>
      </c>
      <c r="N25" s="573" t="s">
        <v>387</v>
      </c>
      <c r="O25" s="579" t="s">
        <v>404</v>
      </c>
      <c r="P25" s="573" t="s">
        <v>405</v>
      </c>
      <c r="Q25" s="576" t="s">
        <v>340</v>
      </c>
      <c r="R25" s="573"/>
      <c r="S25" s="573"/>
      <c r="T25" s="573"/>
      <c r="U25" s="573"/>
      <c r="V25" s="573" t="s">
        <v>406</v>
      </c>
      <c r="W25" s="580">
        <v>41092</v>
      </c>
      <c r="X25" s="581" t="s">
        <v>268</v>
      </c>
      <c r="Y25" s="573" t="s">
        <v>269</v>
      </c>
      <c r="Z25" s="573" t="s">
        <v>270</v>
      </c>
      <c r="AA25" s="582"/>
      <c r="AB25" s="582"/>
      <c r="AC25" s="582"/>
      <c r="AD25" s="582">
        <v>1256000</v>
      </c>
      <c r="AE25" s="582">
        <v>1256000</v>
      </c>
      <c r="AF25" s="582">
        <v>1256000</v>
      </c>
      <c r="AG25" s="582">
        <v>1256000</v>
      </c>
      <c r="AH25" s="582">
        <v>1256000</v>
      </c>
      <c r="AI25" s="582">
        <v>1256000</v>
      </c>
      <c r="AJ25" s="582">
        <v>1628000</v>
      </c>
      <c r="AK25" s="582">
        <v>1628000</v>
      </c>
      <c r="AL25" s="582">
        <v>1628000</v>
      </c>
      <c r="AM25" s="582">
        <v>1628000</v>
      </c>
      <c r="AN25" s="582">
        <v>1628000</v>
      </c>
      <c r="AO25" s="582">
        <v>1628000</v>
      </c>
      <c r="AP25" s="582">
        <v>1740000</v>
      </c>
      <c r="AQ25" s="582">
        <v>1740000</v>
      </c>
      <c r="AR25" s="582">
        <v>1740000</v>
      </c>
      <c r="AS25" s="582">
        <v>2314000</v>
      </c>
      <c r="AT25" s="582">
        <v>2314000</v>
      </c>
      <c r="AU25" s="582">
        <v>2314000</v>
      </c>
      <c r="AV25" s="582">
        <v>2314000</v>
      </c>
      <c r="AW25" s="582">
        <v>2314000</v>
      </c>
      <c r="AX25" s="582">
        <v>2314000</v>
      </c>
      <c r="AY25" s="582">
        <v>2314000</v>
      </c>
      <c r="AZ25" s="582">
        <v>2314000</v>
      </c>
      <c r="BA25" s="582">
        <v>2314000</v>
      </c>
      <c r="BB25" s="582">
        <v>2314000</v>
      </c>
      <c r="BC25" s="582">
        <v>2314000</v>
      </c>
      <c r="BD25" s="582">
        <v>2314000</v>
      </c>
      <c r="BE25" s="582">
        <v>2314000</v>
      </c>
      <c r="BF25" s="582">
        <v>2314000</v>
      </c>
      <c r="BG25" s="582">
        <v>2314000</v>
      </c>
      <c r="BH25" s="582">
        <v>2314000</v>
      </c>
      <c r="BI25" s="582">
        <v>2314000</v>
      </c>
      <c r="BJ25" s="582">
        <v>2314000</v>
      </c>
      <c r="BK25" s="582">
        <v>2314000</v>
      </c>
      <c r="BL25" s="582">
        <v>2314000</v>
      </c>
      <c r="BM25" s="582">
        <v>2314000</v>
      </c>
      <c r="BN25" s="582">
        <v>2314000</v>
      </c>
      <c r="BO25" s="582">
        <v>2314000</v>
      </c>
      <c r="BP25" s="582">
        <v>2314000</v>
      </c>
      <c r="BQ25" s="582">
        <v>2314000</v>
      </c>
      <c r="BR25" s="582">
        <v>2314000</v>
      </c>
      <c r="BS25" s="582">
        <v>2314000</v>
      </c>
      <c r="BT25" s="582">
        <v>2568000</v>
      </c>
      <c r="BU25" s="582">
        <v>2568000</v>
      </c>
      <c r="BV25" s="582">
        <v>2568000</v>
      </c>
      <c r="BW25" s="582">
        <v>2568000</v>
      </c>
      <c r="BX25" s="582">
        <v>2568000</v>
      </c>
      <c r="BY25" s="582">
        <v>2568000</v>
      </c>
      <c r="BZ25" s="582">
        <v>2568000</v>
      </c>
      <c r="CA25" s="582">
        <v>2568000</v>
      </c>
      <c r="CB25" s="582">
        <v>2568000</v>
      </c>
      <c r="CC25" s="582">
        <v>2568000</v>
      </c>
      <c r="CD25" s="582">
        <v>2568000</v>
      </c>
      <c r="CE25" s="582">
        <v>2568000</v>
      </c>
      <c r="CF25" s="582">
        <v>2943000</v>
      </c>
      <c r="CG25" s="582">
        <v>2943000</v>
      </c>
      <c r="CH25" s="582">
        <v>2943000</v>
      </c>
      <c r="CI25" s="582">
        <v>2943000</v>
      </c>
      <c r="CJ25" s="582">
        <v>2943000</v>
      </c>
      <c r="CK25" s="664">
        <v>2943000</v>
      </c>
      <c r="CL25" s="664">
        <v>2943000</v>
      </c>
      <c r="CM25" s="664">
        <v>2943000</v>
      </c>
      <c r="CN25" s="664">
        <v>2943000</v>
      </c>
      <c r="CO25" s="664">
        <v>2943000</v>
      </c>
      <c r="CP25" s="664">
        <v>2943000</v>
      </c>
      <c r="CQ25" s="664">
        <v>2943000</v>
      </c>
      <c r="CR25" s="582">
        <v>3317000</v>
      </c>
      <c r="CS25" s="684">
        <v>3317000</v>
      </c>
      <c r="CT25" s="582">
        <v>3317000</v>
      </c>
      <c r="CU25" s="582">
        <v>3317000</v>
      </c>
      <c r="CV25" s="582">
        <v>3317000</v>
      </c>
      <c r="CW25" s="582"/>
      <c r="CX25" s="664"/>
      <c r="CY25" s="664"/>
      <c r="CZ25" s="664"/>
      <c r="DA25" s="664"/>
      <c r="DB25" s="664"/>
      <c r="DC25" s="664"/>
      <c r="DD25" s="574"/>
      <c r="DE25" s="583"/>
      <c r="DF25" s="583">
        <v>52</v>
      </c>
      <c r="DG25" s="650"/>
      <c r="DH25" s="583"/>
      <c r="DI25" s="583"/>
      <c r="DJ25" s="583"/>
      <c r="DK25" s="583"/>
      <c r="DL25" s="583"/>
      <c r="DM25" s="583"/>
    </row>
    <row r="26" spans="1:117" ht="30">
      <c r="A26" s="573">
        <v>1.55</v>
      </c>
      <c r="B26" s="574">
        <v>11</v>
      </c>
      <c r="C26" s="574"/>
      <c r="D26" s="574">
        <v>20</v>
      </c>
      <c r="E26" s="575" t="s">
        <v>79</v>
      </c>
      <c r="F26" s="576">
        <v>8010026686</v>
      </c>
      <c r="G26" s="577" t="s">
        <v>407</v>
      </c>
      <c r="H26" s="573" t="s">
        <v>80</v>
      </c>
      <c r="I26" s="578" t="s">
        <v>67</v>
      </c>
      <c r="J26" s="573"/>
      <c r="K26" s="576" t="s">
        <v>408</v>
      </c>
      <c r="L26" s="576" t="s">
        <v>409</v>
      </c>
      <c r="M26" s="576" t="s">
        <v>410</v>
      </c>
      <c r="N26" s="573"/>
      <c r="O26" s="579" t="s">
        <v>411</v>
      </c>
      <c r="P26" s="573" t="s">
        <v>278</v>
      </c>
      <c r="Q26" s="576" t="s">
        <v>265</v>
      </c>
      <c r="R26" s="573"/>
      <c r="S26" s="573"/>
      <c r="T26" s="573"/>
      <c r="U26" s="573"/>
      <c r="V26" s="573" t="s">
        <v>412</v>
      </c>
      <c r="W26" s="580">
        <v>41092</v>
      </c>
      <c r="X26" s="581" t="s">
        <v>268</v>
      </c>
      <c r="Y26" s="573" t="s">
        <v>269</v>
      </c>
      <c r="Z26" s="573" t="s">
        <v>270</v>
      </c>
      <c r="AA26" s="582"/>
      <c r="AB26" s="582"/>
      <c r="AC26" s="582"/>
      <c r="AD26" s="582">
        <v>1239000</v>
      </c>
      <c r="AE26" s="582">
        <v>1239000</v>
      </c>
      <c r="AF26" s="582">
        <v>1239000</v>
      </c>
      <c r="AG26" s="582">
        <v>1239000</v>
      </c>
      <c r="AH26" s="582">
        <v>1239000</v>
      </c>
      <c r="AI26" s="582">
        <v>1239000</v>
      </c>
      <c r="AJ26" s="582">
        <v>1607000</v>
      </c>
      <c r="AK26" s="582">
        <v>1607000</v>
      </c>
      <c r="AL26" s="582">
        <v>1607000</v>
      </c>
      <c r="AM26" s="582">
        <v>1607000</v>
      </c>
      <c r="AN26" s="582">
        <v>1607000</v>
      </c>
      <c r="AO26" s="582">
        <v>1607000</v>
      </c>
      <c r="AP26" s="582">
        <v>1860000</v>
      </c>
      <c r="AQ26" s="582">
        <v>1860000</v>
      </c>
      <c r="AR26" s="582">
        <v>1860000</v>
      </c>
      <c r="AS26" s="582">
        <v>2759000</v>
      </c>
      <c r="AT26" s="582">
        <v>2759000</v>
      </c>
      <c r="AU26" s="582">
        <v>2759000</v>
      </c>
      <c r="AV26" s="582">
        <v>2759000</v>
      </c>
      <c r="AW26" s="582">
        <v>2759000</v>
      </c>
      <c r="AX26" s="582">
        <v>2759000</v>
      </c>
      <c r="AY26" s="582">
        <v>2759000</v>
      </c>
      <c r="AZ26" s="582">
        <v>3311000</v>
      </c>
      <c r="BA26" s="582">
        <v>3311000</v>
      </c>
      <c r="BB26" s="582">
        <v>3311000</v>
      </c>
      <c r="BC26" s="582">
        <v>3311000</v>
      </c>
      <c r="BD26" s="582">
        <v>3311000</v>
      </c>
      <c r="BE26" s="582">
        <v>3311000</v>
      </c>
      <c r="BF26" s="582">
        <v>3311000</v>
      </c>
      <c r="BG26" s="582">
        <v>3311000</v>
      </c>
      <c r="BH26" s="582">
        <v>3311000</v>
      </c>
      <c r="BI26" s="582">
        <v>3311000</v>
      </c>
      <c r="BJ26" s="582">
        <v>3311000</v>
      </c>
      <c r="BK26" s="582">
        <v>3311000</v>
      </c>
      <c r="BL26" s="582">
        <v>3311000</v>
      </c>
      <c r="BM26" s="582">
        <v>3311000</v>
      </c>
      <c r="BN26" s="582">
        <v>3311000</v>
      </c>
      <c r="BO26" s="582">
        <v>3311000</v>
      </c>
      <c r="BP26" s="582">
        <v>3311000</v>
      </c>
      <c r="BQ26" s="582">
        <v>3311000</v>
      </c>
      <c r="BR26" s="582">
        <v>3311000</v>
      </c>
      <c r="BS26" s="582">
        <v>3311000</v>
      </c>
      <c r="BT26" s="582">
        <v>3784000</v>
      </c>
      <c r="BU26" s="582">
        <v>3784000</v>
      </c>
      <c r="BV26" s="582">
        <v>3784000</v>
      </c>
      <c r="BW26" s="582">
        <v>3784000</v>
      </c>
      <c r="BX26" s="582">
        <v>3784000</v>
      </c>
      <c r="BY26" s="582">
        <v>3784000</v>
      </c>
      <c r="BZ26" s="582">
        <v>3784000</v>
      </c>
      <c r="CA26" s="582">
        <v>3784000</v>
      </c>
      <c r="CB26" s="582">
        <v>3784000</v>
      </c>
      <c r="CC26" s="582">
        <v>3784000</v>
      </c>
      <c r="CD26" s="582">
        <v>3784000</v>
      </c>
      <c r="CE26" s="582">
        <v>3784000</v>
      </c>
      <c r="CF26" s="582">
        <v>4336000</v>
      </c>
      <c r="CG26" s="582">
        <v>4336000</v>
      </c>
      <c r="CH26" s="582">
        <v>4336000</v>
      </c>
      <c r="CI26" s="582">
        <v>4336000</v>
      </c>
      <c r="CJ26" s="582">
        <v>4336000</v>
      </c>
      <c r="CK26" s="664">
        <v>4336000</v>
      </c>
      <c r="CL26" s="664">
        <v>4336000</v>
      </c>
      <c r="CM26" s="664">
        <v>4336000</v>
      </c>
      <c r="CN26" s="664">
        <v>4336000</v>
      </c>
      <c r="CO26" s="664">
        <v>4336000</v>
      </c>
      <c r="CP26" s="664">
        <v>4336000</v>
      </c>
      <c r="CQ26" s="664">
        <v>4336000</v>
      </c>
      <c r="CR26" s="582">
        <v>4336000</v>
      </c>
      <c r="CS26" s="684">
        <v>4336000</v>
      </c>
      <c r="CT26" s="582">
        <v>4336000</v>
      </c>
      <c r="CU26" s="582">
        <v>4336000</v>
      </c>
      <c r="CV26" s="582">
        <v>4336000</v>
      </c>
      <c r="CW26" s="582">
        <v>4336000</v>
      </c>
      <c r="CX26" s="664"/>
      <c r="CY26" s="664"/>
      <c r="CZ26" s="664"/>
      <c r="DA26" s="664"/>
      <c r="DB26" s="664"/>
      <c r="DC26" s="664"/>
      <c r="DD26" s="574"/>
      <c r="DE26" s="583"/>
      <c r="DF26" s="583">
        <v>52</v>
      </c>
      <c r="DG26" s="650"/>
      <c r="DH26" s="583"/>
      <c r="DI26" s="583"/>
      <c r="DJ26" s="583"/>
      <c r="DK26" s="583"/>
      <c r="DL26" s="583"/>
      <c r="DM26" s="583"/>
    </row>
    <row r="27" spans="1:117" ht="30">
      <c r="A27" s="573">
        <v>1.7398876404494381</v>
      </c>
      <c r="B27" s="574">
        <v>12</v>
      </c>
      <c r="C27" s="574"/>
      <c r="D27" s="574">
        <v>21</v>
      </c>
      <c r="E27" s="575" t="s">
        <v>65</v>
      </c>
      <c r="F27" s="576">
        <v>8010026687</v>
      </c>
      <c r="G27" s="577" t="s">
        <v>413</v>
      </c>
      <c r="H27" s="573" t="s">
        <v>66</v>
      </c>
      <c r="I27" s="578"/>
      <c r="J27" s="573" t="s">
        <v>67</v>
      </c>
      <c r="K27" s="576" t="s">
        <v>414</v>
      </c>
      <c r="L27" s="576" t="s">
        <v>415</v>
      </c>
      <c r="M27" s="576" t="s">
        <v>416</v>
      </c>
      <c r="N27" s="573"/>
      <c r="O27" s="579" t="s">
        <v>417</v>
      </c>
      <c r="P27" s="573" t="s">
        <v>278</v>
      </c>
      <c r="Q27" s="576" t="s">
        <v>265</v>
      </c>
      <c r="R27" s="573"/>
      <c r="S27" s="573"/>
      <c r="T27" s="573"/>
      <c r="U27" s="573"/>
      <c r="V27" s="573" t="s">
        <v>418</v>
      </c>
      <c r="W27" s="580">
        <v>41092</v>
      </c>
      <c r="X27" s="581" t="s">
        <v>268</v>
      </c>
      <c r="Y27" s="573" t="s">
        <v>269</v>
      </c>
      <c r="Z27" s="573" t="s">
        <v>270</v>
      </c>
      <c r="AA27" s="582"/>
      <c r="AB27" s="582"/>
      <c r="AC27" s="582"/>
      <c r="AD27" s="582">
        <v>1239000</v>
      </c>
      <c r="AE27" s="582">
        <v>1239000</v>
      </c>
      <c r="AF27" s="582">
        <v>1239000</v>
      </c>
      <c r="AG27" s="582">
        <v>1239000</v>
      </c>
      <c r="AH27" s="582">
        <v>1239000</v>
      </c>
      <c r="AI27" s="582">
        <v>1239000</v>
      </c>
      <c r="AJ27" s="582">
        <v>1607000</v>
      </c>
      <c r="AK27" s="582">
        <v>1607000</v>
      </c>
      <c r="AL27" s="582">
        <v>1607000</v>
      </c>
      <c r="AM27" s="582">
        <v>1985000</v>
      </c>
      <c r="AN27" s="582">
        <v>1985000</v>
      </c>
      <c r="AO27" s="582">
        <v>1985000</v>
      </c>
      <c r="AP27" s="582">
        <v>2088000</v>
      </c>
      <c r="AQ27" s="582">
        <v>2088000</v>
      </c>
      <c r="AR27" s="582">
        <v>2088000</v>
      </c>
      <c r="AS27" s="582"/>
      <c r="AT27" s="582"/>
      <c r="AU27" s="582"/>
      <c r="AV27" s="582"/>
      <c r="AW27" s="582">
        <v>3097000</v>
      </c>
      <c r="AX27" s="582">
        <v>3097000</v>
      </c>
      <c r="AY27" s="582">
        <v>3097000</v>
      </c>
      <c r="AZ27" s="582">
        <v>3097000</v>
      </c>
      <c r="BA27" s="582">
        <v>3097000</v>
      </c>
      <c r="BB27" s="582">
        <v>3097000</v>
      </c>
      <c r="BC27" s="582">
        <v>3097000</v>
      </c>
      <c r="BD27" s="582">
        <v>3097000</v>
      </c>
      <c r="BE27" s="582">
        <v>3097000</v>
      </c>
      <c r="BF27" s="582">
        <v>3097000</v>
      </c>
      <c r="BG27" s="582">
        <v>3097000</v>
      </c>
      <c r="BH27" s="582">
        <v>3097000</v>
      </c>
      <c r="BI27" s="582">
        <v>3097000</v>
      </c>
      <c r="BJ27" s="582">
        <v>3097000</v>
      </c>
      <c r="BK27" s="582">
        <v>3097000</v>
      </c>
      <c r="BL27" s="582">
        <v>3097000</v>
      </c>
      <c r="BM27" s="582">
        <v>3097000</v>
      </c>
      <c r="BN27" s="582">
        <v>3097000</v>
      </c>
      <c r="BO27" s="582">
        <v>3097000</v>
      </c>
      <c r="BP27" s="582">
        <v>3097000</v>
      </c>
      <c r="BQ27" s="582">
        <v>3097000</v>
      </c>
      <c r="BR27" s="582">
        <v>3097000</v>
      </c>
      <c r="BS27" s="582">
        <v>3097000</v>
      </c>
      <c r="BT27" s="582">
        <v>3539000</v>
      </c>
      <c r="BU27" s="582">
        <v>3539000</v>
      </c>
      <c r="BV27" s="582">
        <v>3539000</v>
      </c>
      <c r="BW27" s="582">
        <v>3539000</v>
      </c>
      <c r="BX27" s="582">
        <v>3539000</v>
      </c>
      <c r="BY27" s="582">
        <v>3539000</v>
      </c>
      <c r="BZ27" s="582">
        <v>3539000</v>
      </c>
      <c r="CA27" s="582">
        <v>3539000</v>
      </c>
      <c r="CB27" s="582">
        <v>3539000</v>
      </c>
      <c r="CC27" s="582">
        <v>3539000</v>
      </c>
      <c r="CD27" s="582">
        <v>3539000</v>
      </c>
      <c r="CE27" s="582">
        <v>3539000</v>
      </c>
      <c r="CF27" s="582">
        <v>4056000</v>
      </c>
      <c r="CG27" s="582">
        <v>4056000</v>
      </c>
      <c r="CH27" s="582">
        <v>4056000</v>
      </c>
      <c r="CI27" s="582">
        <v>4056000</v>
      </c>
      <c r="CJ27" s="582">
        <v>4056000</v>
      </c>
      <c r="CK27" s="664">
        <v>4056000</v>
      </c>
      <c r="CL27" s="664">
        <v>4056000</v>
      </c>
      <c r="CM27" s="664">
        <v>4056000</v>
      </c>
      <c r="CN27" s="664">
        <v>4056000</v>
      </c>
      <c r="CO27" s="664">
        <v>4056000</v>
      </c>
      <c r="CP27" s="664">
        <v>4056000</v>
      </c>
      <c r="CQ27" s="664">
        <v>4056000</v>
      </c>
      <c r="CR27" s="582">
        <v>4056000</v>
      </c>
      <c r="CS27" s="684">
        <v>4056000</v>
      </c>
      <c r="CT27" s="582">
        <v>4056000</v>
      </c>
      <c r="CU27" s="582">
        <v>4056000</v>
      </c>
      <c r="CV27" s="582">
        <v>4056000</v>
      </c>
      <c r="CW27" s="582">
        <v>4056000</v>
      </c>
      <c r="CX27" s="664"/>
      <c r="CY27" s="664"/>
      <c r="CZ27" s="664"/>
      <c r="DA27" s="664"/>
      <c r="DB27" s="664"/>
      <c r="DC27" s="664"/>
      <c r="DD27" s="574"/>
      <c r="DE27" s="583"/>
      <c r="DF27" s="583">
        <v>48</v>
      </c>
      <c r="DG27" s="650"/>
      <c r="DH27" s="583"/>
      <c r="DI27" s="583"/>
      <c r="DJ27" s="583"/>
      <c r="DK27" s="583"/>
      <c r="DL27" s="583"/>
      <c r="DM27" s="583"/>
    </row>
    <row r="28" spans="1:117" ht="30">
      <c r="A28" s="573">
        <v>1.3</v>
      </c>
      <c r="B28" s="574">
        <v>13</v>
      </c>
      <c r="C28" s="574"/>
      <c r="D28" s="574">
        <v>22</v>
      </c>
      <c r="E28" s="575" t="s">
        <v>135</v>
      </c>
      <c r="F28" s="576">
        <v>8010026689</v>
      </c>
      <c r="G28" s="577" t="s">
        <v>419</v>
      </c>
      <c r="H28" s="573" t="s">
        <v>66</v>
      </c>
      <c r="I28" s="578"/>
      <c r="J28" s="573" t="s">
        <v>67</v>
      </c>
      <c r="K28" s="576" t="s">
        <v>420</v>
      </c>
      <c r="L28" s="576" t="s">
        <v>421</v>
      </c>
      <c r="M28" s="576" t="s">
        <v>311</v>
      </c>
      <c r="N28" s="573"/>
      <c r="O28" s="579" t="s">
        <v>348</v>
      </c>
      <c r="P28" s="573" t="s">
        <v>348</v>
      </c>
      <c r="Q28" s="576" t="s">
        <v>340</v>
      </c>
      <c r="R28" s="573"/>
      <c r="S28" s="573"/>
      <c r="T28" s="573"/>
      <c r="U28" s="573"/>
      <c r="V28" s="573" t="s">
        <v>422</v>
      </c>
      <c r="W28" s="580">
        <v>41092</v>
      </c>
      <c r="X28" s="581" t="s">
        <v>268</v>
      </c>
      <c r="Y28" s="573" t="s">
        <v>269</v>
      </c>
      <c r="Z28" s="573" t="s">
        <v>270</v>
      </c>
      <c r="AA28" s="582"/>
      <c r="AB28" s="582"/>
      <c r="AC28" s="582"/>
      <c r="AD28" s="582">
        <v>1256000</v>
      </c>
      <c r="AE28" s="582">
        <v>1256000</v>
      </c>
      <c r="AF28" s="582">
        <v>1256000</v>
      </c>
      <c r="AG28" s="582">
        <v>1256000</v>
      </c>
      <c r="AH28" s="582">
        <v>1256000</v>
      </c>
      <c r="AI28" s="582">
        <v>1256000</v>
      </c>
      <c r="AJ28" s="582">
        <v>1628000</v>
      </c>
      <c r="AK28" s="582">
        <v>1628000</v>
      </c>
      <c r="AL28" s="582">
        <v>1628000</v>
      </c>
      <c r="AM28" s="582">
        <v>1628000</v>
      </c>
      <c r="AN28" s="582">
        <v>1628000</v>
      </c>
      <c r="AO28" s="582">
        <v>1628000</v>
      </c>
      <c r="AP28" s="582"/>
      <c r="AQ28" s="582"/>
      <c r="AR28" s="582"/>
      <c r="AS28" s="582"/>
      <c r="AT28" s="582">
        <v>2314000</v>
      </c>
      <c r="AU28" s="582">
        <v>2314000</v>
      </c>
      <c r="AV28" s="582">
        <v>2314000</v>
      </c>
      <c r="AW28" s="582">
        <v>2314000</v>
      </c>
      <c r="AX28" s="582">
        <v>2314000</v>
      </c>
      <c r="AY28" s="582">
        <v>2314000</v>
      </c>
      <c r="AZ28" s="582">
        <v>2314000</v>
      </c>
      <c r="BA28" s="582">
        <v>2314000</v>
      </c>
      <c r="BB28" s="582">
        <v>2314000</v>
      </c>
      <c r="BC28" s="582">
        <v>2314000</v>
      </c>
      <c r="BD28" s="582">
        <v>2314000</v>
      </c>
      <c r="BE28" s="582">
        <v>2314000</v>
      </c>
      <c r="BF28" s="582">
        <v>2314000</v>
      </c>
      <c r="BG28" s="582">
        <v>2314000</v>
      </c>
      <c r="BH28" s="582">
        <v>2314000</v>
      </c>
      <c r="BI28" s="582">
        <v>2314000</v>
      </c>
      <c r="BJ28" s="582">
        <v>2314000</v>
      </c>
      <c r="BK28" s="582">
        <v>2314000</v>
      </c>
      <c r="BL28" s="582">
        <v>2314000</v>
      </c>
      <c r="BM28" s="582">
        <v>2314000</v>
      </c>
      <c r="BN28" s="582">
        <v>2314000</v>
      </c>
      <c r="BO28" s="582">
        <v>2314000</v>
      </c>
      <c r="BP28" s="582">
        <v>2314000</v>
      </c>
      <c r="BQ28" s="582">
        <v>2314000</v>
      </c>
      <c r="BR28" s="582">
        <v>2314000</v>
      </c>
      <c r="BS28" s="582">
        <v>2314000</v>
      </c>
      <c r="BT28" s="582">
        <v>2568000</v>
      </c>
      <c r="BU28" s="582">
        <v>2568000</v>
      </c>
      <c r="BV28" s="582">
        <v>2568000</v>
      </c>
      <c r="BW28" s="582">
        <v>2568000</v>
      </c>
      <c r="BX28" s="582">
        <v>2568000</v>
      </c>
      <c r="BY28" s="582">
        <v>2568000</v>
      </c>
      <c r="BZ28" s="582">
        <v>2568000</v>
      </c>
      <c r="CA28" s="582">
        <v>2568000</v>
      </c>
      <c r="CB28" s="582">
        <v>2568000</v>
      </c>
      <c r="CC28" s="582">
        <v>2568000</v>
      </c>
      <c r="CD28" s="582">
        <v>2568000</v>
      </c>
      <c r="CE28" s="582">
        <v>2568000</v>
      </c>
      <c r="CF28" s="582">
        <v>2943000</v>
      </c>
      <c r="CG28" s="582">
        <v>2943000</v>
      </c>
      <c r="CH28" s="582">
        <v>2943000</v>
      </c>
      <c r="CI28" s="582">
        <v>2943000</v>
      </c>
      <c r="CJ28" s="582">
        <v>2943000</v>
      </c>
      <c r="CK28" s="664">
        <v>2943000</v>
      </c>
      <c r="CL28" s="664">
        <v>2943000</v>
      </c>
      <c r="CM28" s="664">
        <v>2943000</v>
      </c>
      <c r="CN28" s="664">
        <v>2943000</v>
      </c>
      <c r="CO28" s="664">
        <v>2943000</v>
      </c>
      <c r="CP28" s="664">
        <v>2943000</v>
      </c>
      <c r="CQ28" s="664">
        <v>2943000</v>
      </c>
      <c r="CR28" s="582">
        <v>3317000</v>
      </c>
      <c r="CS28" s="684">
        <v>3317000</v>
      </c>
      <c r="CT28" s="582">
        <v>3317000</v>
      </c>
      <c r="CU28" s="582">
        <v>3317000</v>
      </c>
      <c r="CV28" s="582">
        <v>3317000</v>
      </c>
      <c r="CW28" s="582">
        <v>3317000</v>
      </c>
      <c r="CX28" s="664"/>
      <c r="CY28" s="664"/>
      <c r="CZ28" s="664"/>
      <c r="DA28" s="664"/>
      <c r="DB28" s="664"/>
      <c r="DC28" s="664"/>
      <c r="DD28" s="574"/>
      <c r="DE28" s="583"/>
      <c r="DF28" s="583">
        <v>48</v>
      </c>
      <c r="DG28" s="650"/>
      <c r="DH28" s="583"/>
      <c r="DI28" s="583"/>
      <c r="DJ28" s="583"/>
      <c r="DK28" s="583"/>
      <c r="DL28" s="583"/>
      <c r="DM28" s="583"/>
    </row>
    <row r="29" spans="1:117" ht="15">
      <c r="A29" s="573"/>
      <c r="B29" s="574"/>
      <c r="C29" s="574" t="s">
        <v>67</v>
      </c>
      <c r="D29" s="574">
        <v>23</v>
      </c>
      <c r="E29" s="575" t="s">
        <v>423</v>
      </c>
      <c r="F29" s="576"/>
      <c r="G29" s="577"/>
      <c r="H29" s="573" t="s">
        <v>66</v>
      </c>
      <c r="I29" s="578"/>
      <c r="J29" s="573" t="s">
        <v>67</v>
      </c>
      <c r="K29" s="576"/>
      <c r="L29" s="576"/>
      <c r="M29" s="576"/>
      <c r="N29" s="573"/>
      <c r="O29" s="579"/>
      <c r="P29" s="573"/>
      <c r="Q29" s="576"/>
      <c r="R29" s="573"/>
      <c r="S29" s="573"/>
      <c r="T29" s="573"/>
      <c r="U29" s="573"/>
      <c r="V29" s="573"/>
      <c r="W29" s="580"/>
      <c r="X29" s="581"/>
      <c r="Y29" s="573"/>
      <c r="Z29" s="573"/>
      <c r="AA29" s="582"/>
      <c r="AB29" s="582"/>
      <c r="AC29" s="582"/>
      <c r="AD29" s="582">
        <v>1239000</v>
      </c>
      <c r="AE29" s="582"/>
      <c r="AF29" s="582"/>
      <c r="AG29" s="582"/>
      <c r="AH29" s="582"/>
      <c r="AI29" s="582"/>
      <c r="AJ29" s="582"/>
      <c r="AK29" s="582"/>
      <c r="AL29" s="582"/>
      <c r="AM29" s="582"/>
      <c r="AN29" s="582"/>
      <c r="AO29" s="582"/>
      <c r="AP29" s="582"/>
      <c r="AQ29" s="582"/>
      <c r="AR29" s="582"/>
      <c r="AS29" s="582"/>
      <c r="AT29" s="582"/>
      <c r="AU29" s="582"/>
      <c r="AV29" s="582"/>
      <c r="AW29" s="582"/>
      <c r="AX29" s="582"/>
      <c r="AY29" s="582"/>
      <c r="AZ29" s="582"/>
      <c r="BA29" s="582"/>
      <c r="BB29" s="582"/>
      <c r="BC29" s="582"/>
      <c r="BD29" s="582"/>
      <c r="BE29" s="582"/>
      <c r="BF29" s="582"/>
      <c r="BG29" s="582"/>
      <c r="BH29" s="582"/>
      <c r="BI29" s="582"/>
      <c r="BJ29" s="582"/>
      <c r="BK29" s="582"/>
      <c r="BL29" s="582"/>
      <c r="BM29" s="582"/>
      <c r="BN29" s="582"/>
      <c r="BO29" s="582"/>
      <c r="BP29" s="582"/>
      <c r="BQ29" s="582"/>
      <c r="BR29" s="582"/>
      <c r="BS29" s="582"/>
      <c r="BT29" s="582"/>
      <c r="BU29" s="582"/>
      <c r="BV29" s="582"/>
      <c r="BW29" s="582"/>
      <c r="BX29" s="582"/>
      <c r="BY29" s="582"/>
      <c r="BZ29" s="582"/>
      <c r="CA29" s="582"/>
      <c r="CB29" s="582"/>
      <c r="CC29" s="582"/>
      <c r="CD29" s="582"/>
      <c r="CE29" s="582"/>
      <c r="CF29" s="582"/>
      <c r="CG29" s="582"/>
      <c r="CH29" s="582"/>
      <c r="CI29" s="582"/>
      <c r="CJ29" s="582"/>
      <c r="CK29" s="582"/>
      <c r="CL29" s="582"/>
      <c r="CM29" s="582"/>
      <c r="CN29" s="582"/>
      <c r="CO29" s="582"/>
      <c r="CP29" s="582"/>
      <c r="CQ29" s="582"/>
      <c r="CR29" s="582"/>
      <c r="CS29" s="582"/>
      <c r="CT29" s="582"/>
      <c r="CU29" s="582"/>
      <c r="CV29" s="582"/>
      <c r="CW29" s="582"/>
      <c r="CX29" s="582"/>
      <c r="CY29" s="582"/>
      <c r="CZ29" s="582"/>
      <c r="DA29" s="582"/>
      <c r="DB29" s="582"/>
      <c r="DC29" s="582"/>
      <c r="DD29" s="574" t="s">
        <v>67</v>
      </c>
      <c r="DE29" s="583"/>
      <c r="DF29" s="583">
        <v>1</v>
      </c>
      <c r="DG29" s="650"/>
      <c r="DH29" s="583"/>
      <c r="DI29" s="583"/>
      <c r="DJ29" s="583"/>
      <c r="DK29" s="583"/>
      <c r="DL29" s="583"/>
      <c r="DM29" s="583"/>
    </row>
    <row r="30" spans="1:117" ht="15">
      <c r="A30" s="573"/>
      <c r="B30" s="574"/>
      <c r="C30" s="574" t="s">
        <v>67</v>
      </c>
      <c r="D30" s="574">
        <v>24</v>
      </c>
      <c r="E30" s="575" t="s">
        <v>424</v>
      </c>
      <c r="F30" s="576"/>
      <c r="G30" s="577"/>
      <c r="H30" s="573" t="s">
        <v>273</v>
      </c>
      <c r="I30" s="578" t="s">
        <v>67</v>
      </c>
      <c r="J30" s="573"/>
      <c r="K30" s="576"/>
      <c r="L30" s="576"/>
      <c r="M30" s="576"/>
      <c r="N30" s="573"/>
      <c r="O30" s="579"/>
      <c r="P30" s="573"/>
      <c r="Q30" s="576"/>
      <c r="R30" s="573"/>
      <c r="S30" s="573"/>
      <c r="T30" s="573"/>
      <c r="U30" s="573"/>
      <c r="V30" s="573"/>
      <c r="W30" s="580"/>
      <c r="X30" s="581"/>
      <c r="Y30" s="573"/>
      <c r="Z30" s="573"/>
      <c r="AA30" s="582"/>
      <c r="AB30" s="582"/>
      <c r="AC30" s="582"/>
      <c r="AD30" s="582">
        <v>1256000</v>
      </c>
      <c r="AE30" s="582">
        <v>1256000</v>
      </c>
      <c r="AF30" s="582">
        <v>1256000</v>
      </c>
      <c r="AG30" s="582">
        <v>1256000</v>
      </c>
      <c r="AH30" s="582">
        <v>1256000</v>
      </c>
      <c r="AI30" s="582">
        <v>1256000</v>
      </c>
      <c r="AJ30" s="582"/>
      <c r="AK30" s="582"/>
      <c r="AL30" s="582"/>
      <c r="AM30" s="582"/>
      <c r="AN30" s="582"/>
      <c r="AO30" s="582"/>
      <c r="AP30" s="582"/>
      <c r="AQ30" s="582"/>
      <c r="AR30" s="582"/>
      <c r="AS30" s="582"/>
      <c r="AT30" s="582"/>
      <c r="AU30" s="582"/>
      <c r="AV30" s="582"/>
      <c r="AW30" s="582"/>
      <c r="AX30" s="582"/>
      <c r="AY30" s="582"/>
      <c r="AZ30" s="582"/>
      <c r="BA30" s="582"/>
      <c r="BB30" s="582"/>
      <c r="BC30" s="582"/>
      <c r="BD30" s="582"/>
      <c r="BE30" s="582"/>
      <c r="BF30" s="582"/>
      <c r="BG30" s="582"/>
      <c r="BH30" s="582"/>
      <c r="BI30" s="582"/>
      <c r="BJ30" s="582"/>
      <c r="BK30" s="582"/>
      <c r="BL30" s="582"/>
      <c r="BM30" s="582"/>
      <c r="BN30" s="582"/>
      <c r="BO30" s="582"/>
      <c r="BP30" s="582"/>
      <c r="BQ30" s="582"/>
      <c r="BR30" s="582"/>
      <c r="BS30" s="582"/>
      <c r="BT30" s="582"/>
      <c r="BU30" s="582"/>
      <c r="BV30" s="582"/>
      <c r="BW30" s="582"/>
      <c r="BX30" s="582"/>
      <c r="BY30" s="582"/>
      <c r="BZ30" s="582"/>
      <c r="CA30" s="582"/>
      <c r="CB30" s="582"/>
      <c r="CC30" s="582"/>
      <c r="CD30" s="582"/>
      <c r="CE30" s="582"/>
      <c r="CF30" s="582"/>
      <c r="CG30" s="582"/>
      <c r="CH30" s="582"/>
      <c r="CI30" s="582"/>
      <c r="CJ30" s="582"/>
      <c r="CK30" s="582"/>
      <c r="CL30" s="582"/>
      <c r="CM30" s="582"/>
      <c r="CN30" s="582"/>
      <c r="CO30" s="582"/>
      <c r="CP30" s="582"/>
      <c r="CQ30" s="582"/>
      <c r="CR30" s="582"/>
      <c r="CS30" s="582"/>
      <c r="CT30" s="582"/>
      <c r="CU30" s="582"/>
      <c r="CV30" s="582"/>
      <c r="CW30" s="582"/>
      <c r="CX30" s="582"/>
      <c r="CY30" s="582"/>
      <c r="CZ30" s="582"/>
      <c r="DA30" s="582"/>
      <c r="DB30" s="582"/>
      <c r="DC30" s="582"/>
      <c r="DD30" s="574" t="s">
        <v>67</v>
      </c>
      <c r="DE30" s="583"/>
      <c r="DF30" s="583">
        <v>6</v>
      </c>
      <c r="DG30" s="650"/>
      <c r="DH30" s="583"/>
      <c r="DI30" s="583"/>
      <c r="DJ30" s="583"/>
      <c r="DK30" s="583"/>
      <c r="DL30" s="583"/>
      <c r="DM30" s="583"/>
    </row>
    <row r="31" spans="1:117" ht="30">
      <c r="A31" s="573">
        <v>1.3</v>
      </c>
      <c r="B31" s="574">
        <v>14</v>
      </c>
      <c r="C31" s="574"/>
      <c r="D31" s="574">
        <v>25</v>
      </c>
      <c r="E31" s="575" t="s">
        <v>169</v>
      </c>
      <c r="F31" s="576">
        <v>8010026690</v>
      </c>
      <c r="G31" s="577" t="s">
        <v>425</v>
      </c>
      <c r="H31" s="573" t="s">
        <v>273</v>
      </c>
      <c r="I31" s="578" t="s">
        <v>67</v>
      </c>
      <c r="J31" s="573"/>
      <c r="K31" s="576" t="s">
        <v>426</v>
      </c>
      <c r="L31" s="576" t="s">
        <v>427</v>
      </c>
      <c r="M31" s="576" t="s">
        <v>386</v>
      </c>
      <c r="N31" s="573" t="s">
        <v>387</v>
      </c>
      <c r="O31" s="579" t="s">
        <v>428</v>
      </c>
      <c r="P31" s="573" t="s">
        <v>348</v>
      </c>
      <c r="Q31" s="576" t="s">
        <v>340</v>
      </c>
      <c r="R31" s="573"/>
      <c r="S31" s="573"/>
      <c r="T31" s="573"/>
      <c r="U31" s="573"/>
      <c r="V31" s="573" t="s">
        <v>429</v>
      </c>
      <c r="W31" s="580">
        <v>41092</v>
      </c>
      <c r="X31" s="581" t="s">
        <v>268</v>
      </c>
      <c r="Y31" s="573" t="s">
        <v>269</v>
      </c>
      <c r="Z31" s="573" t="s">
        <v>270</v>
      </c>
      <c r="AA31" s="582"/>
      <c r="AB31" s="582"/>
      <c r="AC31" s="582"/>
      <c r="AD31" s="582">
        <v>1256000</v>
      </c>
      <c r="AE31" s="582">
        <v>1256000</v>
      </c>
      <c r="AF31" s="582">
        <v>1256000</v>
      </c>
      <c r="AG31" s="582">
        <v>1256000</v>
      </c>
      <c r="AH31" s="582">
        <v>1256000</v>
      </c>
      <c r="AI31" s="582">
        <v>1256000</v>
      </c>
      <c r="AJ31" s="582">
        <v>1628000</v>
      </c>
      <c r="AK31" s="582">
        <v>1628000</v>
      </c>
      <c r="AL31" s="582">
        <v>1628000</v>
      </c>
      <c r="AM31" s="582">
        <v>1628000</v>
      </c>
      <c r="AN31" s="582">
        <v>1628000</v>
      </c>
      <c r="AO31" s="582">
        <v>1628000</v>
      </c>
      <c r="AP31" s="582">
        <v>1740000</v>
      </c>
      <c r="AQ31" s="582">
        <v>1740000</v>
      </c>
      <c r="AR31" s="582">
        <v>1740000</v>
      </c>
      <c r="AS31" s="582">
        <v>2314000</v>
      </c>
      <c r="AT31" s="582">
        <v>2314000</v>
      </c>
      <c r="AU31" s="582">
        <v>2314000</v>
      </c>
      <c r="AV31" s="582">
        <v>2314000</v>
      </c>
      <c r="AW31" s="582">
        <v>2314000</v>
      </c>
      <c r="AX31" s="582">
        <v>2314000</v>
      </c>
      <c r="AY31" s="582">
        <v>2314000</v>
      </c>
      <c r="AZ31" s="582">
        <v>2314000</v>
      </c>
      <c r="BA31" s="582">
        <v>2314000</v>
      </c>
      <c r="BB31" s="582">
        <v>2314000</v>
      </c>
      <c r="BC31" s="582">
        <v>2314000</v>
      </c>
      <c r="BD31" s="582">
        <v>2314000</v>
      </c>
      <c r="BE31" s="582">
        <v>2314000</v>
      </c>
      <c r="BF31" s="582">
        <v>2314000</v>
      </c>
      <c r="BG31" s="582">
        <v>2314000</v>
      </c>
      <c r="BH31" s="582">
        <v>2314000</v>
      </c>
      <c r="BI31" s="582">
        <v>2314000</v>
      </c>
      <c r="BJ31" s="582">
        <v>2314000</v>
      </c>
      <c r="BK31" s="582">
        <v>2314000</v>
      </c>
      <c r="BL31" s="582">
        <v>2314000</v>
      </c>
      <c r="BM31" s="582">
        <v>2314000</v>
      </c>
      <c r="BN31" s="582">
        <v>2314000</v>
      </c>
      <c r="BO31" s="582">
        <v>2314000</v>
      </c>
      <c r="BP31" s="582">
        <v>2314000</v>
      </c>
      <c r="BQ31" s="582">
        <v>2314000</v>
      </c>
      <c r="BR31" s="582">
        <v>2314000</v>
      </c>
      <c r="BS31" s="582">
        <v>2314000</v>
      </c>
      <c r="BT31" s="582">
        <v>2568000</v>
      </c>
      <c r="BU31" s="582">
        <v>2568000</v>
      </c>
      <c r="BV31" s="582">
        <v>2568000</v>
      </c>
      <c r="BW31" s="582">
        <v>2568000</v>
      </c>
      <c r="BX31" s="582">
        <v>2568000</v>
      </c>
      <c r="BY31" s="582">
        <v>2568000</v>
      </c>
      <c r="BZ31" s="582">
        <v>2568000</v>
      </c>
      <c r="CA31" s="582">
        <v>2568000</v>
      </c>
      <c r="CB31" s="582">
        <v>2568000</v>
      </c>
      <c r="CC31" s="582">
        <v>2568000</v>
      </c>
      <c r="CD31" s="582">
        <v>2568000</v>
      </c>
      <c r="CE31" s="582">
        <v>2568000</v>
      </c>
      <c r="CF31" s="582">
        <v>2943000</v>
      </c>
      <c r="CG31" s="582">
        <v>2943000</v>
      </c>
      <c r="CH31" s="582">
        <v>2943000</v>
      </c>
      <c r="CI31" s="582">
        <v>2943000</v>
      </c>
      <c r="CJ31" s="582">
        <v>2943000</v>
      </c>
      <c r="CK31" s="664">
        <v>2943000</v>
      </c>
      <c r="CL31" s="664">
        <v>2943000</v>
      </c>
      <c r="CM31" s="664">
        <v>2943000</v>
      </c>
      <c r="CN31" s="664">
        <v>2943000</v>
      </c>
      <c r="CO31" s="664">
        <v>2943000</v>
      </c>
      <c r="CP31" s="664">
        <v>2943000</v>
      </c>
      <c r="CQ31" s="664">
        <v>2943000</v>
      </c>
      <c r="CR31" s="582">
        <v>3317000</v>
      </c>
      <c r="CS31" s="684">
        <v>3317000</v>
      </c>
      <c r="CT31" s="582">
        <v>3317000</v>
      </c>
      <c r="CU31" s="582">
        <v>3317000</v>
      </c>
      <c r="CV31" s="582"/>
      <c r="CW31" s="582"/>
      <c r="CX31" s="664"/>
      <c r="CY31" s="664"/>
      <c r="CZ31" s="664"/>
      <c r="DA31" s="664"/>
      <c r="DB31" s="664"/>
      <c r="DC31" s="664"/>
      <c r="DD31" s="574"/>
      <c r="DE31" s="583"/>
      <c r="DF31" s="583">
        <v>52</v>
      </c>
      <c r="DG31" s="650"/>
      <c r="DH31" s="583"/>
      <c r="DI31" s="583"/>
      <c r="DJ31" s="583"/>
      <c r="DK31" s="583"/>
      <c r="DL31" s="583"/>
      <c r="DM31" s="583"/>
    </row>
    <row r="32" spans="1:117" ht="30">
      <c r="A32" s="573">
        <v>1.3</v>
      </c>
      <c r="B32" s="574"/>
      <c r="C32" s="574" t="s">
        <v>67</v>
      </c>
      <c r="D32" s="574">
        <v>26</v>
      </c>
      <c r="E32" s="575" t="s">
        <v>430</v>
      </c>
      <c r="F32" s="576">
        <v>8010026691</v>
      </c>
      <c r="G32" s="577" t="s">
        <v>431</v>
      </c>
      <c r="H32" s="573" t="s">
        <v>273</v>
      </c>
      <c r="I32" s="578"/>
      <c r="J32" s="573" t="s">
        <v>67</v>
      </c>
      <c r="K32" s="576" t="s">
        <v>432</v>
      </c>
      <c r="L32" s="576" t="s">
        <v>433</v>
      </c>
      <c r="M32" s="576" t="s">
        <v>276</v>
      </c>
      <c r="N32" s="573"/>
      <c r="O32" s="579" t="s">
        <v>434</v>
      </c>
      <c r="P32" s="573" t="s">
        <v>435</v>
      </c>
      <c r="Q32" s="576" t="s">
        <v>340</v>
      </c>
      <c r="R32" s="573"/>
      <c r="S32" s="573"/>
      <c r="T32" s="573"/>
      <c r="U32" s="573"/>
      <c r="V32" s="573" t="s">
        <v>436</v>
      </c>
      <c r="W32" s="580">
        <v>41092</v>
      </c>
      <c r="X32" s="581" t="s">
        <v>268</v>
      </c>
      <c r="Y32" s="573" t="s">
        <v>269</v>
      </c>
      <c r="Z32" s="573" t="s">
        <v>270</v>
      </c>
      <c r="AA32" s="582"/>
      <c r="AB32" s="582"/>
      <c r="AC32" s="582"/>
      <c r="AD32" s="582">
        <v>1256000</v>
      </c>
      <c r="AE32" s="582">
        <v>1256000</v>
      </c>
      <c r="AF32" s="582">
        <v>1256000</v>
      </c>
      <c r="AG32" s="582">
        <v>1256000</v>
      </c>
      <c r="AH32" s="582">
        <v>1256000</v>
      </c>
      <c r="AI32" s="582">
        <v>1256000</v>
      </c>
      <c r="AJ32" s="582">
        <v>1628000</v>
      </c>
      <c r="AK32" s="582">
        <v>1628000</v>
      </c>
      <c r="AL32" s="582">
        <v>1628000</v>
      </c>
      <c r="AM32" s="582">
        <v>1628000</v>
      </c>
      <c r="AN32" s="582">
        <v>1628000</v>
      </c>
      <c r="AO32" s="582">
        <v>1628000</v>
      </c>
      <c r="AP32" s="582">
        <v>1740000</v>
      </c>
      <c r="AQ32" s="582">
        <v>1740000</v>
      </c>
      <c r="AR32" s="582">
        <v>1740000</v>
      </c>
      <c r="AS32" s="582">
        <v>2314000</v>
      </c>
      <c r="AT32" s="582">
        <v>2314000</v>
      </c>
      <c r="AU32" s="582">
        <v>2314000</v>
      </c>
      <c r="AV32" s="582">
        <v>2314000</v>
      </c>
      <c r="AW32" s="582">
        <v>2314000</v>
      </c>
      <c r="AX32" s="582">
        <v>2314000</v>
      </c>
      <c r="AY32" s="582">
        <v>2314000</v>
      </c>
      <c r="AZ32" s="582">
        <v>2314000</v>
      </c>
      <c r="BA32" s="582">
        <v>2314000</v>
      </c>
      <c r="BB32" s="582">
        <v>2314000</v>
      </c>
      <c r="BC32" s="582">
        <v>2314000</v>
      </c>
      <c r="BD32" s="582">
        <v>2314000</v>
      </c>
      <c r="BE32" s="582">
        <v>2314000</v>
      </c>
      <c r="BF32" s="582">
        <v>2314000</v>
      </c>
      <c r="BG32" s="582">
        <v>2314000</v>
      </c>
      <c r="BH32" s="582">
        <v>2314000</v>
      </c>
      <c r="BI32" s="582">
        <v>2314000</v>
      </c>
      <c r="BJ32" s="582"/>
      <c r="BK32" s="582"/>
      <c r="BL32" s="582"/>
      <c r="BM32" s="582"/>
      <c r="BN32" s="582"/>
      <c r="BO32" s="582"/>
      <c r="BP32" s="582"/>
      <c r="BQ32" s="582"/>
      <c r="BR32" s="582"/>
      <c r="BS32" s="582"/>
      <c r="BT32" s="582"/>
      <c r="BU32" s="582"/>
      <c r="BV32" s="582"/>
      <c r="BW32" s="582"/>
      <c r="BX32" s="582"/>
      <c r="BY32" s="582"/>
      <c r="BZ32" s="582"/>
      <c r="CA32" s="582"/>
      <c r="CB32" s="582"/>
      <c r="CC32" s="582"/>
      <c r="CD32" s="582"/>
      <c r="CE32" s="582"/>
      <c r="CF32" s="582"/>
      <c r="CG32" s="582"/>
      <c r="CH32" s="582"/>
      <c r="CI32" s="582"/>
      <c r="CJ32" s="582"/>
      <c r="CK32" s="582"/>
      <c r="CL32" s="582"/>
      <c r="CM32" s="582"/>
      <c r="CN32" s="582"/>
      <c r="CO32" s="582"/>
      <c r="CP32" s="582"/>
      <c r="CQ32" s="582"/>
      <c r="CR32" s="582"/>
      <c r="CS32" s="582"/>
      <c r="CT32" s="582"/>
      <c r="CU32" s="582"/>
      <c r="CV32" s="582"/>
      <c r="CW32" s="582"/>
      <c r="CX32" s="582"/>
      <c r="CY32" s="582"/>
      <c r="CZ32" s="582"/>
      <c r="DA32" s="582"/>
      <c r="DB32" s="582"/>
      <c r="DC32" s="582"/>
      <c r="DD32" s="574" t="s">
        <v>67</v>
      </c>
      <c r="DE32" s="583"/>
      <c r="DF32" s="583">
        <v>32</v>
      </c>
      <c r="DG32" s="650"/>
      <c r="DH32" s="583"/>
      <c r="DI32" s="583"/>
      <c r="DJ32" s="583"/>
      <c r="DK32" s="583"/>
      <c r="DL32" s="583"/>
      <c r="DM32" s="583"/>
    </row>
    <row r="33" spans="1:111" ht="30">
      <c r="A33" s="573">
        <v>1.3</v>
      </c>
      <c r="B33" s="574"/>
      <c r="C33" s="574" t="s">
        <v>67</v>
      </c>
      <c r="D33" s="574">
        <v>27</v>
      </c>
      <c r="E33" s="575" t="s">
        <v>437</v>
      </c>
      <c r="F33" s="576">
        <v>8010026693</v>
      </c>
      <c r="G33" s="577" t="s">
        <v>438</v>
      </c>
      <c r="H33" s="573" t="s">
        <v>273</v>
      </c>
      <c r="I33" s="578" t="s">
        <v>67</v>
      </c>
      <c r="J33" s="573"/>
      <c r="K33" s="576" t="s">
        <v>439</v>
      </c>
      <c r="L33" s="576" t="s">
        <v>440</v>
      </c>
      <c r="M33" s="576" t="s">
        <v>441</v>
      </c>
      <c r="N33" s="573"/>
      <c r="O33" s="579" t="s">
        <v>442</v>
      </c>
      <c r="P33" s="573" t="s">
        <v>322</v>
      </c>
      <c r="Q33" s="576" t="s">
        <v>297</v>
      </c>
      <c r="R33" s="573"/>
      <c r="S33" s="573"/>
      <c r="T33" s="573"/>
      <c r="U33" s="573"/>
      <c r="V33" s="573" t="s">
        <v>443</v>
      </c>
      <c r="W33" s="580">
        <v>41092</v>
      </c>
      <c r="X33" s="581" t="s">
        <v>268</v>
      </c>
      <c r="Y33" s="573" t="s">
        <v>269</v>
      </c>
      <c r="Z33" s="573" t="s">
        <v>270</v>
      </c>
      <c r="AA33" s="582"/>
      <c r="AB33" s="582"/>
      <c r="AC33" s="582"/>
      <c r="AD33" s="582">
        <v>1256000</v>
      </c>
      <c r="AE33" s="582">
        <v>1256000</v>
      </c>
      <c r="AF33" s="582">
        <v>1256000</v>
      </c>
      <c r="AG33" s="582">
        <v>1256000</v>
      </c>
      <c r="AH33" s="582">
        <v>1256000</v>
      </c>
      <c r="AI33" s="582">
        <v>1256000</v>
      </c>
      <c r="AJ33" s="582">
        <v>1628000</v>
      </c>
      <c r="AK33" s="582">
        <v>1628000</v>
      </c>
      <c r="AL33" s="582">
        <v>1628000</v>
      </c>
      <c r="AM33" s="582">
        <v>1628000</v>
      </c>
      <c r="AN33" s="582">
        <v>1628000</v>
      </c>
      <c r="AO33" s="582">
        <v>1628000</v>
      </c>
      <c r="AP33" s="582">
        <v>1740000</v>
      </c>
      <c r="AQ33" s="582">
        <v>1740000</v>
      </c>
      <c r="AR33" s="582">
        <v>1740000</v>
      </c>
      <c r="AS33" s="582">
        <v>2314000</v>
      </c>
      <c r="AT33" s="582">
        <v>2314000</v>
      </c>
      <c r="AU33" s="582">
        <v>2314000</v>
      </c>
      <c r="AV33" s="582">
        <v>2314000</v>
      </c>
      <c r="AW33" s="582">
        <v>2314000</v>
      </c>
      <c r="AX33" s="582">
        <v>2314000</v>
      </c>
      <c r="AY33" s="582">
        <v>2314000</v>
      </c>
      <c r="AZ33" s="582">
        <v>2314000</v>
      </c>
      <c r="BA33" s="582">
        <v>2314000</v>
      </c>
      <c r="BB33" s="582">
        <v>2314000</v>
      </c>
      <c r="BC33" s="582">
        <v>2314000</v>
      </c>
      <c r="BD33" s="582">
        <v>2314000</v>
      </c>
      <c r="BE33" s="582">
        <v>2314000</v>
      </c>
      <c r="BF33" s="582">
        <v>2314000</v>
      </c>
      <c r="BG33" s="582">
        <v>2314000</v>
      </c>
      <c r="BH33" s="582">
        <v>2314000</v>
      </c>
      <c r="BI33" s="582"/>
      <c r="BJ33" s="582"/>
      <c r="BK33" s="582"/>
      <c r="BL33" s="582"/>
      <c r="BM33" s="582"/>
      <c r="BN33" s="582"/>
      <c r="BO33" s="582"/>
      <c r="BP33" s="582"/>
      <c r="BQ33" s="582"/>
      <c r="BR33" s="582"/>
      <c r="BS33" s="582"/>
      <c r="BT33" s="582"/>
      <c r="BU33" s="582"/>
      <c r="BV33" s="582"/>
      <c r="BW33" s="582"/>
      <c r="BX33" s="582"/>
      <c r="BY33" s="582"/>
      <c r="BZ33" s="582"/>
      <c r="CA33" s="582"/>
      <c r="CB33" s="582"/>
      <c r="CC33" s="582"/>
      <c r="CD33" s="582"/>
      <c r="CE33" s="582"/>
      <c r="CF33" s="582"/>
      <c r="CG33" s="582"/>
      <c r="CH33" s="582"/>
      <c r="CI33" s="582"/>
      <c r="CJ33" s="582"/>
      <c r="CK33" s="582"/>
      <c r="CL33" s="582"/>
      <c r="CM33" s="582"/>
      <c r="CN33" s="582"/>
      <c r="CO33" s="582"/>
      <c r="CP33" s="582"/>
      <c r="CQ33" s="582"/>
      <c r="CR33" s="582"/>
      <c r="CS33" s="582"/>
      <c r="CT33" s="582"/>
      <c r="CU33" s="582"/>
      <c r="CV33" s="582"/>
      <c r="CW33" s="582"/>
      <c r="CX33" s="582"/>
      <c r="CY33" s="582"/>
      <c r="CZ33" s="582"/>
      <c r="DA33" s="582"/>
      <c r="DB33" s="582"/>
      <c r="DC33" s="582"/>
      <c r="DD33" s="574" t="s">
        <v>67</v>
      </c>
      <c r="DE33" s="583"/>
      <c r="DF33" s="583">
        <v>31</v>
      </c>
      <c r="DG33" s="652"/>
    </row>
    <row r="34" spans="1:111" ht="30">
      <c r="A34" s="573">
        <v>1.3</v>
      </c>
      <c r="B34" s="574">
        <v>15</v>
      </c>
      <c r="C34" s="574"/>
      <c r="D34" s="574">
        <v>28</v>
      </c>
      <c r="E34" s="575" t="s">
        <v>136</v>
      </c>
      <c r="F34" s="576" t="s">
        <v>444</v>
      </c>
      <c r="G34" s="577" t="s">
        <v>445</v>
      </c>
      <c r="H34" s="573" t="s">
        <v>273</v>
      </c>
      <c r="I34" s="578"/>
      <c r="J34" s="573" t="s">
        <v>67</v>
      </c>
      <c r="K34" s="576" t="s">
        <v>446</v>
      </c>
      <c r="L34" s="576" t="s">
        <v>447</v>
      </c>
      <c r="M34" s="576" t="s">
        <v>262</v>
      </c>
      <c r="N34" s="573"/>
      <c r="O34" s="579" t="s">
        <v>448</v>
      </c>
      <c r="P34" s="573" t="s">
        <v>355</v>
      </c>
      <c r="Q34" s="576" t="s">
        <v>265</v>
      </c>
      <c r="R34" s="573"/>
      <c r="S34" s="573"/>
      <c r="T34" s="573"/>
      <c r="U34" s="573"/>
      <c r="V34" s="573" t="s">
        <v>449</v>
      </c>
      <c r="W34" s="580">
        <v>41092</v>
      </c>
      <c r="X34" s="581" t="s">
        <v>268</v>
      </c>
      <c r="Y34" s="573" t="s">
        <v>269</v>
      </c>
      <c r="Z34" s="573" t="s">
        <v>270</v>
      </c>
      <c r="AA34" s="582"/>
      <c r="AB34" s="582"/>
      <c r="AC34" s="582"/>
      <c r="AD34" s="582">
        <v>1256000</v>
      </c>
      <c r="AE34" s="582">
        <v>1256000</v>
      </c>
      <c r="AF34" s="582">
        <v>1256000</v>
      </c>
      <c r="AG34" s="582">
        <v>1256000</v>
      </c>
      <c r="AH34" s="582">
        <v>1256000</v>
      </c>
      <c r="AI34" s="582">
        <v>1256000</v>
      </c>
      <c r="AJ34" s="582">
        <v>1628000</v>
      </c>
      <c r="AK34" s="582">
        <v>1628000</v>
      </c>
      <c r="AL34" s="582">
        <v>1628000</v>
      </c>
      <c r="AM34" s="582">
        <v>1628000</v>
      </c>
      <c r="AN34" s="582">
        <v>1628000</v>
      </c>
      <c r="AO34" s="582">
        <v>1628000</v>
      </c>
      <c r="AP34" s="582">
        <v>1740000</v>
      </c>
      <c r="AQ34" s="582">
        <v>1740000</v>
      </c>
      <c r="AR34" s="582">
        <v>1740000</v>
      </c>
      <c r="AS34" s="582">
        <v>2314000</v>
      </c>
      <c r="AT34" s="582">
        <v>2314000</v>
      </c>
      <c r="AU34" s="582">
        <v>2314000</v>
      </c>
      <c r="AV34" s="582">
        <v>2314000</v>
      </c>
      <c r="AW34" s="582">
        <v>2314000</v>
      </c>
      <c r="AX34" s="582">
        <v>2314000</v>
      </c>
      <c r="AY34" s="582">
        <v>2314000</v>
      </c>
      <c r="AZ34" s="582">
        <v>2314000</v>
      </c>
      <c r="BA34" s="582">
        <v>2314000</v>
      </c>
      <c r="BB34" s="582">
        <v>2314000</v>
      </c>
      <c r="BC34" s="582">
        <v>2314000</v>
      </c>
      <c r="BD34" s="582">
        <v>2314000</v>
      </c>
      <c r="BE34" s="582">
        <v>2314000</v>
      </c>
      <c r="BF34" s="582">
        <v>2314000</v>
      </c>
      <c r="BG34" s="582">
        <v>2314000</v>
      </c>
      <c r="BH34" s="582">
        <v>2314000</v>
      </c>
      <c r="BI34" s="582">
        <v>2314000</v>
      </c>
      <c r="BJ34" s="582">
        <v>2314000</v>
      </c>
      <c r="BK34" s="582">
        <v>2314000</v>
      </c>
      <c r="BL34" s="582">
        <v>2314000</v>
      </c>
      <c r="BM34" s="582">
        <v>2314000</v>
      </c>
      <c r="BN34" s="582">
        <v>2314000</v>
      </c>
      <c r="BO34" s="582">
        <v>2314000</v>
      </c>
      <c r="BP34" s="582">
        <v>2314000</v>
      </c>
      <c r="BQ34" s="582">
        <v>2314000</v>
      </c>
      <c r="BR34" s="582">
        <v>2314000</v>
      </c>
      <c r="BS34" s="582">
        <v>2314000</v>
      </c>
      <c r="BT34" s="582">
        <v>2568000</v>
      </c>
      <c r="BU34" s="582">
        <v>2568000</v>
      </c>
      <c r="BV34" s="582">
        <v>2568000</v>
      </c>
      <c r="BW34" s="582">
        <v>2568000</v>
      </c>
      <c r="BX34" s="582">
        <v>2568000</v>
      </c>
      <c r="BY34" s="582">
        <v>2568000</v>
      </c>
      <c r="BZ34" s="582">
        <v>2568000</v>
      </c>
      <c r="CA34" s="582">
        <v>2568000</v>
      </c>
      <c r="CB34" s="582">
        <v>2568000</v>
      </c>
      <c r="CC34" s="582">
        <v>2568000</v>
      </c>
      <c r="CD34" s="582">
        <v>2568000</v>
      </c>
      <c r="CE34" s="582">
        <v>2568000</v>
      </c>
      <c r="CF34" s="582">
        <v>2943000</v>
      </c>
      <c r="CG34" s="582">
        <v>2943000</v>
      </c>
      <c r="CH34" s="582">
        <v>2943000</v>
      </c>
      <c r="CI34" s="582">
        <v>2943000</v>
      </c>
      <c r="CJ34" s="582">
        <v>2943000</v>
      </c>
      <c r="CK34" s="664">
        <v>2943000</v>
      </c>
      <c r="CL34" s="664">
        <v>2943000</v>
      </c>
      <c r="CM34" s="664">
        <v>2943000</v>
      </c>
      <c r="CN34" s="664">
        <v>2943000</v>
      </c>
      <c r="CO34" s="664">
        <v>2943000</v>
      </c>
      <c r="CP34" s="664">
        <v>2943000</v>
      </c>
      <c r="CQ34" s="664">
        <v>2943000</v>
      </c>
      <c r="CR34" s="582">
        <v>3317000</v>
      </c>
      <c r="CS34" s="684">
        <v>3317000</v>
      </c>
      <c r="CT34" s="582">
        <v>3317000</v>
      </c>
      <c r="CU34" s="582">
        <v>3317000</v>
      </c>
      <c r="CV34" s="582">
        <v>3317000</v>
      </c>
      <c r="CW34" s="582">
        <v>3317000</v>
      </c>
      <c r="CX34" s="664"/>
      <c r="CY34" s="664"/>
      <c r="CZ34" s="664"/>
      <c r="DA34" s="664"/>
      <c r="DB34" s="664"/>
      <c r="DC34" s="664"/>
      <c r="DD34" s="574"/>
      <c r="DE34" s="583"/>
      <c r="DF34" s="583">
        <v>52</v>
      </c>
      <c r="DG34" s="650"/>
    </row>
    <row r="35" spans="1:111" ht="15">
      <c r="A35" s="573"/>
      <c r="B35" s="574"/>
      <c r="C35" s="574" t="s">
        <v>67</v>
      </c>
      <c r="D35" s="574">
        <v>29</v>
      </c>
      <c r="E35" s="575" t="s">
        <v>450</v>
      </c>
      <c r="F35" s="576"/>
      <c r="G35" s="577"/>
      <c r="H35" s="573" t="s">
        <v>273</v>
      </c>
      <c r="I35" s="578"/>
      <c r="J35" s="573" t="s">
        <v>67</v>
      </c>
      <c r="K35" s="576" t="s">
        <v>451</v>
      </c>
      <c r="L35" s="576" t="s">
        <v>452</v>
      </c>
      <c r="M35" s="576" t="s">
        <v>441</v>
      </c>
      <c r="N35" s="573"/>
      <c r="O35" s="579" t="s">
        <v>453</v>
      </c>
      <c r="P35" s="573" t="s">
        <v>322</v>
      </c>
      <c r="Q35" s="576" t="s">
        <v>454</v>
      </c>
      <c r="R35" s="573"/>
      <c r="S35" s="573"/>
      <c r="T35" s="573"/>
      <c r="U35" s="573"/>
      <c r="V35" s="573"/>
      <c r="W35" s="580">
        <v>41092</v>
      </c>
      <c r="X35" s="581"/>
      <c r="Y35" s="573" t="s">
        <v>269</v>
      </c>
      <c r="Z35" s="573" t="s">
        <v>270</v>
      </c>
      <c r="AA35" s="582"/>
      <c r="AB35" s="582"/>
      <c r="AC35" s="582"/>
      <c r="AD35" s="582">
        <v>1256000</v>
      </c>
      <c r="AE35" s="582">
        <v>1256000</v>
      </c>
      <c r="AF35" s="582">
        <v>1256000</v>
      </c>
      <c r="AG35" s="582">
        <v>1256000</v>
      </c>
      <c r="AH35" s="582">
        <v>1256000</v>
      </c>
      <c r="AI35" s="582">
        <v>1256000</v>
      </c>
      <c r="AJ35" s="582">
        <v>1628000</v>
      </c>
      <c r="AK35" s="582">
        <v>1628000</v>
      </c>
      <c r="AL35" s="582">
        <v>1628000</v>
      </c>
      <c r="AM35" s="582">
        <v>1628000</v>
      </c>
      <c r="AN35" s="582">
        <v>1628000</v>
      </c>
      <c r="AO35" s="582"/>
      <c r="AP35" s="582"/>
      <c r="AQ35" s="582"/>
      <c r="AR35" s="582"/>
      <c r="AS35" s="582"/>
      <c r="AT35" s="582"/>
      <c r="AU35" s="582"/>
      <c r="AV35" s="582"/>
      <c r="AW35" s="582"/>
      <c r="AX35" s="582"/>
      <c r="AY35" s="582"/>
      <c r="AZ35" s="582"/>
      <c r="BA35" s="582"/>
      <c r="BB35" s="582"/>
      <c r="BC35" s="582"/>
      <c r="BD35" s="582"/>
      <c r="BE35" s="582"/>
      <c r="BF35" s="582"/>
      <c r="BG35" s="582"/>
      <c r="BH35" s="582"/>
      <c r="BI35" s="582"/>
      <c r="BJ35" s="582"/>
      <c r="BK35" s="582"/>
      <c r="BL35" s="582"/>
      <c r="BM35" s="582"/>
      <c r="BN35" s="582"/>
      <c r="BO35" s="582"/>
      <c r="BP35" s="582"/>
      <c r="BQ35" s="582"/>
      <c r="BR35" s="582"/>
      <c r="BS35" s="582"/>
      <c r="BT35" s="582"/>
      <c r="BU35" s="582"/>
      <c r="BV35" s="582"/>
      <c r="BW35" s="582"/>
      <c r="BX35" s="582"/>
      <c r="BY35" s="582"/>
      <c r="BZ35" s="582"/>
      <c r="CA35" s="582"/>
      <c r="CB35" s="582"/>
      <c r="CC35" s="582"/>
      <c r="CD35" s="582"/>
      <c r="CE35" s="582"/>
      <c r="CF35" s="582"/>
      <c r="CG35" s="582"/>
      <c r="CH35" s="582"/>
      <c r="CI35" s="582"/>
      <c r="CJ35" s="582"/>
      <c r="CK35" s="582"/>
      <c r="CL35" s="582"/>
      <c r="CM35" s="582"/>
      <c r="CN35" s="582"/>
      <c r="CO35" s="582"/>
      <c r="CP35" s="582"/>
      <c r="CQ35" s="582"/>
      <c r="CR35" s="582"/>
      <c r="CS35" s="582"/>
      <c r="CT35" s="582"/>
      <c r="CU35" s="582"/>
      <c r="CV35" s="582"/>
      <c r="CW35" s="582"/>
      <c r="CX35" s="582"/>
      <c r="CY35" s="582"/>
      <c r="CZ35" s="582"/>
      <c r="DA35" s="582"/>
      <c r="DB35" s="582"/>
      <c r="DC35" s="582"/>
      <c r="DD35" s="574" t="s">
        <v>67</v>
      </c>
      <c r="DE35" s="583"/>
      <c r="DF35" s="583">
        <v>11</v>
      </c>
      <c r="DG35" s="650"/>
    </row>
    <row r="36" spans="1:111" ht="15">
      <c r="A36" s="573"/>
      <c r="B36" s="574"/>
      <c r="C36" s="574" t="s">
        <v>67</v>
      </c>
      <c r="D36" s="574">
        <v>30</v>
      </c>
      <c r="E36" s="575" t="s">
        <v>455</v>
      </c>
      <c r="F36" s="576"/>
      <c r="G36" s="577"/>
      <c r="H36" s="573" t="s">
        <v>273</v>
      </c>
      <c r="I36" s="578" t="s">
        <v>67</v>
      </c>
      <c r="J36" s="573"/>
      <c r="K36" s="576" t="s">
        <v>456</v>
      </c>
      <c r="L36" s="576" t="s">
        <v>457</v>
      </c>
      <c r="M36" s="576" t="s">
        <v>441</v>
      </c>
      <c r="N36" s="573"/>
      <c r="O36" s="579" t="s">
        <v>453</v>
      </c>
      <c r="P36" s="573" t="s">
        <v>322</v>
      </c>
      <c r="Q36" s="576" t="s">
        <v>454</v>
      </c>
      <c r="R36" s="573"/>
      <c r="S36" s="573"/>
      <c r="T36" s="573"/>
      <c r="U36" s="573"/>
      <c r="V36" s="573"/>
      <c r="W36" s="580">
        <v>41092</v>
      </c>
      <c r="X36" s="581"/>
      <c r="Y36" s="573" t="s">
        <v>269</v>
      </c>
      <c r="Z36" s="573" t="s">
        <v>270</v>
      </c>
      <c r="AA36" s="582"/>
      <c r="AB36" s="582"/>
      <c r="AC36" s="582"/>
      <c r="AD36" s="582">
        <v>1256000</v>
      </c>
      <c r="AE36" s="582">
        <v>1256000</v>
      </c>
      <c r="AF36" s="582">
        <v>1256000</v>
      </c>
      <c r="AG36" s="582">
        <v>1256000</v>
      </c>
      <c r="AH36" s="582">
        <v>1256000</v>
      </c>
      <c r="AI36" s="582">
        <v>1256000</v>
      </c>
      <c r="AJ36" s="582">
        <v>1628000</v>
      </c>
      <c r="AK36" s="582">
        <v>1628000</v>
      </c>
      <c r="AL36" s="582">
        <v>1628000</v>
      </c>
      <c r="AM36" s="582">
        <v>1628000</v>
      </c>
      <c r="AN36" s="582">
        <v>1628000</v>
      </c>
      <c r="AO36" s="582">
        <v>1628000</v>
      </c>
      <c r="AP36" s="582"/>
      <c r="AQ36" s="582"/>
      <c r="AR36" s="582"/>
      <c r="AS36" s="582"/>
      <c r="AT36" s="582"/>
      <c r="AU36" s="582"/>
      <c r="AV36" s="582"/>
      <c r="AW36" s="582"/>
      <c r="AX36" s="582"/>
      <c r="AY36" s="582"/>
      <c r="AZ36" s="582"/>
      <c r="BA36" s="582"/>
      <c r="BB36" s="582"/>
      <c r="BC36" s="582"/>
      <c r="BD36" s="582"/>
      <c r="BE36" s="582"/>
      <c r="BF36" s="582"/>
      <c r="BG36" s="582"/>
      <c r="BH36" s="582"/>
      <c r="BI36" s="582"/>
      <c r="BJ36" s="582"/>
      <c r="BK36" s="582"/>
      <c r="BL36" s="582"/>
      <c r="BM36" s="582"/>
      <c r="BN36" s="582"/>
      <c r="BO36" s="582"/>
      <c r="BP36" s="582"/>
      <c r="BQ36" s="582"/>
      <c r="BR36" s="582"/>
      <c r="BS36" s="582"/>
      <c r="BT36" s="582"/>
      <c r="BU36" s="582"/>
      <c r="BV36" s="582"/>
      <c r="BW36" s="582"/>
      <c r="BX36" s="582"/>
      <c r="BY36" s="582"/>
      <c r="BZ36" s="582"/>
      <c r="CA36" s="582"/>
      <c r="CB36" s="582"/>
      <c r="CC36" s="582"/>
      <c r="CD36" s="582"/>
      <c r="CE36" s="582"/>
      <c r="CF36" s="582"/>
      <c r="CG36" s="582"/>
      <c r="CH36" s="582"/>
      <c r="CI36" s="582"/>
      <c r="CJ36" s="582"/>
      <c r="CK36" s="582"/>
      <c r="CL36" s="582"/>
      <c r="CM36" s="582"/>
      <c r="CN36" s="582"/>
      <c r="CO36" s="582"/>
      <c r="CP36" s="582"/>
      <c r="CQ36" s="582"/>
      <c r="CR36" s="582"/>
      <c r="CS36" s="582"/>
      <c r="CT36" s="582"/>
      <c r="CU36" s="582"/>
      <c r="CV36" s="582"/>
      <c r="CW36" s="582"/>
      <c r="CX36" s="582"/>
      <c r="CY36" s="582"/>
      <c r="CZ36" s="582"/>
      <c r="DA36" s="582"/>
      <c r="DB36" s="582"/>
      <c r="DC36" s="582"/>
      <c r="DD36" s="574" t="s">
        <v>67</v>
      </c>
      <c r="DE36" s="583"/>
      <c r="DF36" s="583">
        <v>12</v>
      </c>
      <c r="DG36" s="650"/>
    </row>
    <row r="37" spans="1:111" ht="15">
      <c r="A37" s="573"/>
      <c r="B37" s="574"/>
      <c r="C37" s="574" t="s">
        <v>67</v>
      </c>
      <c r="D37" s="574">
        <v>31</v>
      </c>
      <c r="E37" s="575" t="s">
        <v>458</v>
      </c>
      <c r="F37" s="576"/>
      <c r="G37" s="577"/>
      <c r="H37" s="573" t="s">
        <v>273</v>
      </c>
      <c r="I37" s="578" t="s">
        <v>67</v>
      </c>
      <c r="J37" s="573"/>
      <c r="K37" s="576" t="s">
        <v>459</v>
      </c>
      <c r="L37" s="576" t="s">
        <v>460</v>
      </c>
      <c r="M37" s="576" t="s">
        <v>330</v>
      </c>
      <c r="N37" s="573"/>
      <c r="O37" s="579" t="s">
        <v>375</v>
      </c>
      <c r="P37" s="573" t="s">
        <v>322</v>
      </c>
      <c r="Q37" s="576" t="s">
        <v>360</v>
      </c>
      <c r="R37" s="573"/>
      <c r="S37" s="573"/>
      <c r="T37" s="573"/>
      <c r="U37" s="573"/>
      <c r="V37" s="573"/>
      <c r="W37" s="580">
        <v>41092</v>
      </c>
      <c r="X37" s="581"/>
      <c r="Y37" s="573" t="s">
        <v>269</v>
      </c>
      <c r="Z37" s="573" t="s">
        <v>270</v>
      </c>
      <c r="AA37" s="582"/>
      <c r="AB37" s="582"/>
      <c r="AC37" s="582"/>
      <c r="AD37" s="582">
        <v>1256000</v>
      </c>
      <c r="AE37" s="582">
        <v>1256000</v>
      </c>
      <c r="AF37" s="582">
        <v>1256000</v>
      </c>
      <c r="AG37" s="582">
        <v>1256000</v>
      </c>
      <c r="AH37" s="582">
        <v>1256000</v>
      </c>
      <c r="AI37" s="582">
        <v>1256000</v>
      </c>
      <c r="AJ37" s="582">
        <v>1628000</v>
      </c>
      <c r="AK37" s="582">
        <v>1628000</v>
      </c>
      <c r="AL37" s="582">
        <v>1628000</v>
      </c>
      <c r="AM37" s="582">
        <v>1628000</v>
      </c>
      <c r="AN37" s="582">
        <v>1628000</v>
      </c>
      <c r="AO37" s="582">
        <v>1628000</v>
      </c>
      <c r="AP37" s="582"/>
      <c r="AQ37" s="582"/>
      <c r="AR37" s="582"/>
      <c r="AS37" s="582"/>
      <c r="AT37" s="582"/>
      <c r="AU37" s="582"/>
      <c r="AV37" s="582"/>
      <c r="AW37" s="582"/>
      <c r="AX37" s="582"/>
      <c r="AY37" s="582"/>
      <c r="AZ37" s="582"/>
      <c r="BA37" s="582"/>
      <c r="BB37" s="582"/>
      <c r="BC37" s="582"/>
      <c r="BD37" s="582"/>
      <c r="BE37" s="582"/>
      <c r="BF37" s="582"/>
      <c r="BG37" s="582"/>
      <c r="BH37" s="582"/>
      <c r="BI37" s="582"/>
      <c r="BJ37" s="582"/>
      <c r="BK37" s="582"/>
      <c r="BL37" s="582"/>
      <c r="BM37" s="582"/>
      <c r="BN37" s="582"/>
      <c r="BO37" s="582"/>
      <c r="BP37" s="582"/>
      <c r="BQ37" s="582"/>
      <c r="BR37" s="582"/>
      <c r="BS37" s="582"/>
      <c r="BT37" s="582"/>
      <c r="BU37" s="582"/>
      <c r="BV37" s="582"/>
      <c r="BW37" s="582"/>
      <c r="BX37" s="582"/>
      <c r="BY37" s="582"/>
      <c r="BZ37" s="582"/>
      <c r="CA37" s="582"/>
      <c r="CB37" s="582"/>
      <c r="CC37" s="582"/>
      <c r="CD37" s="582"/>
      <c r="CE37" s="582"/>
      <c r="CF37" s="582"/>
      <c r="CG37" s="582"/>
      <c r="CH37" s="582"/>
      <c r="CI37" s="582"/>
      <c r="CJ37" s="582"/>
      <c r="CK37" s="582"/>
      <c r="CL37" s="582"/>
      <c r="CM37" s="582"/>
      <c r="CN37" s="582"/>
      <c r="CO37" s="582"/>
      <c r="CP37" s="582"/>
      <c r="CQ37" s="582"/>
      <c r="CR37" s="582"/>
      <c r="CS37" s="582"/>
      <c r="CT37" s="582"/>
      <c r="CU37" s="582"/>
      <c r="CV37" s="582"/>
      <c r="CW37" s="582"/>
      <c r="CX37" s="582"/>
      <c r="CY37" s="582"/>
      <c r="CZ37" s="582"/>
      <c r="DA37" s="582"/>
      <c r="DB37" s="582"/>
      <c r="DC37" s="582"/>
      <c r="DD37" s="574" t="s">
        <v>67</v>
      </c>
      <c r="DE37" s="583"/>
      <c r="DF37" s="583">
        <v>12</v>
      </c>
      <c r="DG37" s="650"/>
    </row>
    <row r="38" spans="1:111" ht="15">
      <c r="A38" s="584"/>
      <c r="B38" s="584"/>
      <c r="C38" s="584"/>
      <c r="D38" s="584"/>
      <c r="E38" s="751" t="s">
        <v>461</v>
      </c>
      <c r="F38" s="751"/>
      <c r="G38" s="751"/>
      <c r="H38" s="584"/>
      <c r="I38" s="586"/>
      <c r="J38" s="587"/>
      <c r="K38" s="584"/>
      <c r="L38" s="584"/>
      <c r="M38" s="584"/>
      <c r="N38" s="584"/>
      <c r="O38" s="588"/>
      <c r="P38" s="584"/>
      <c r="Q38" s="589"/>
      <c r="R38" s="584"/>
      <c r="S38" s="584"/>
      <c r="T38" s="584"/>
      <c r="U38" s="584"/>
      <c r="V38" s="584"/>
      <c r="W38" s="590"/>
      <c r="X38" s="584"/>
      <c r="Y38" s="584"/>
      <c r="Z38" s="584"/>
      <c r="AA38" s="584"/>
      <c r="AB38" s="584"/>
      <c r="AC38" s="584"/>
      <c r="AD38" s="584"/>
      <c r="AE38" s="584"/>
      <c r="AF38" s="584"/>
      <c r="AG38" s="584"/>
      <c r="AH38" s="591"/>
      <c r="AI38" s="584"/>
      <c r="AJ38" s="585"/>
      <c r="AK38" s="585"/>
      <c r="AL38" s="585"/>
      <c r="AM38" s="585"/>
      <c r="AN38" s="585"/>
      <c r="AO38" s="585"/>
      <c r="AP38" s="585"/>
      <c r="AQ38" s="585"/>
      <c r="AR38" s="585"/>
      <c r="AS38" s="585"/>
      <c r="AT38" s="585"/>
      <c r="AU38" s="585"/>
      <c r="AV38" s="585"/>
      <c r="AW38" s="585"/>
      <c r="AX38" s="585"/>
      <c r="AY38" s="585"/>
      <c r="AZ38" s="585"/>
      <c r="BA38" s="585"/>
      <c r="BB38" s="585"/>
      <c r="BC38" s="585"/>
      <c r="BD38" s="585"/>
      <c r="BE38" s="585"/>
      <c r="BF38" s="585"/>
      <c r="BG38" s="585"/>
      <c r="BH38" s="585"/>
      <c r="BI38" s="585"/>
      <c r="BJ38" s="585"/>
      <c r="BK38" s="591"/>
      <c r="BL38" s="585"/>
      <c r="BM38" s="585"/>
      <c r="BN38" s="585"/>
      <c r="BO38" s="585"/>
      <c r="BP38" s="585"/>
      <c r="BQ38" s="585"/>
      <c r="BR38" s="585"/>
      <c r="BS38" s="591"/>
      <c r="BT38" s="591"/>
      <c r="BU38" s="591"/>
      <c r="BV38" s="591"/>
      <c r="BW38" s="591"/>
      <c r="BX38" s="585"/>
      <c r="BY38" s="585"/>
      <c r="BZ38" s="585"/>
      <c r="CA38" s="585"/>
      <c r="CB38" s="585"/>
      <c r="CC38" s="585"/>
      <c r="CD38" s="585"/>
      <c r="CE38" s="585"/>
      <c r="CF38" s="585"/>
      <c r="CG38" s="585"/>
      <c r="CH38" s="585"/>
      <c r="CI38" s="585"/>
      <c r="CJ38" s="585"/>
      <c r="CK38" s="585"/>
      <c r="CL38" s="585"/>
      <c r="CM38" s="585"/>
      <c r="CN38" s="585"/>
      <c r="CO38" s="585"/>
      <c r="CP38" s="585"/>
      <c r="CQ38" s="585"/>
      <c r="CR38" s="585"/>
      <c r="CS38" s="585"/>
      <c r="CT38" s="585"/>
      <c r="CU38" s="585"/>
      <c r="CV38" s="585"/>
      <c r="CW38" s="585"/>
      <c r="CX38" s="585"/>
      <c r="CY38" s="585"/>
      <c r="CZ38" s="585"/>
      <c r="DA38" s="585"/>
      <c r="DB38" s="585"/>
      <c r="DC38" s="585"/>
      <c r="DD38" s="584"/>
      <c r="DE38" s="592"/>
      <c r="DF38" s="583">
        <v>0</v>
      </c>
      <c r="DG38" s="650"/>
    </row>
    <row r="39" spans="1:111" ht="30">
      <c r="A39" s="573"/>
      <c r="B39" s="574">
        <v>16</v>
      </c>
      <c r="C39" s="574"/>
      <c r="D39" s="574">
        <v>32</v>
      </c>
      <c r="E39" s="575" t="s">
        <v>69</v>
      </c>
      <c r="F39" s="576" t="s">
        <v>462</v>
      </c>
      <c r="G39" s="577" t="s">
        <v>463</v>
      </c>
      <c r="H39" s="573" t="s">
        <v>22</v>
      </c>
      <c r="I39" s="578" t="s">
        <v>67</v>
      </c>
      <c r="J39" s="573"/>
      <c r="K39" s="576" t="s">
        <v>464</v>
      </c>
      <c r="L39" s="576" t="s">
        <v>320</v>
      </c>
      <c r="M39" s="576" t="s">
        <v>465</v>
      </c>
      <c r="N39" s="573"/>
      <c r="O39" s="579" t="s">
        <v>466</v>
      </c>
      <c r="P39" s="573" t="s">
        <v>467</v>
      </c>
      <c r="Q39" s="576" t="s">
        <v>265</v>
      </c>
      <c r="R39" s="573"/>
      <c r="S39" s="573"/>
      <c r="T39" s="573" t="s">
        <v>67</v>
      </c>
      <c r="U39" s="573" t="s">
        <v>468</v>
      </c>
      <c r="V39" s="573" t="s">
        <v>469</v>
      </c>
      <c r="W39" s="580">
        <v>40452</v>
      </c>
      <c r="X39" s="581" t="s">
        <v>268</v>
      </c>
      <c r="Y39" s="573" t="s">
        <v>269</v>
      </c>
      <c r="Z39" s="573" t="s">
        <v>270</v>
      </c>
      <c r="AA39" s="582"/>
      <c r="AB39" s="582"/>
      <c r="AC39" s="582"/>
      <c r="AD39" s="582"/>
      <c r="AE39" s="582"/>
      <c r="AF39" s="582"/>
      <c r="AG39" s="582">
        <v>4309000</v>
      </c>
      <c r="AH39" s="582">
        <v>4309000</v>
      </c>
      <c r="AI39" s="582">
        <v>4309000</v>
      </c>
      <c r="AJ39" s="582">
        <v>5586000</v>
      </c>
      <c r="AK39" s="582">
        <v>5586000</v>
      </c>
      <c r="AL39" s="582">
        <v>5586000</v>
      </c>
      <c r="AM39" s="582">
        <v>5586000</v>
      </c>
      <c r="AN39" s="582">
        <v>5586000</v>
      </c>
      <c r="AO39" s="582">
        <v>5586000</v>
      </c>
      <c r="AP39" s="582">
        <v>6384000</v>
      </c>
      <c r="AQ39" s="582">
        <v>6384000</v>
      </c>
      <c r="AR39" s="582">
        <v>6384000</v>
      </c>
      <c r="AS39" s="582">
        <v>9470000</v>
      </c>
      <c r="AT39" s="582">
        <v>9470000</v>
      </c>
      <c r="AU39" s="582">
        <v>9470000</v>
      </c>
      <c r="AV39" s="582">
        <v>9470000</v>
      </c>
      <c r="AW39" s="582">
        <v>9470000</v>
      </c>
      <c r="AX39" s="582">
        <v>9470000</v>
      </c>
      <c r="AY39" s="582">
        <v>9470000</v>
      </c>
      <c r="AZ39" s="582">
        <v>9470000</v>
      </c>
      <c r="BA39" s="582">
        <v>9470000</v>
      </c>
      <c r="BB39" s="582">
        <v>9470000</v>
      </c>
      <c r="BC39" s="582">
        <v>9470000</v>
      </c>
      <c r="BD39" s="582">
        <v>9470000</v>
      </c>
      <c r="BE39" s="582">
        <v>9470000</v>
      </c>
      <c r="BF39" s="582">
        <v>9470000</v>
      </c>
      <c r="BG39" s="582">
        <v>9470000</v>
      </c>
      <c r="BH39" s="582">
        <v>9470000</v>
      </c>
      <c r="BI39" s="582">
        <v>9470000</v>
      </c>
      <c r="BJ39" s="582">
        <v>9470000</v>
      </c>
      <c r="BK39" s="582">
        <v>9470000</v>
      </c>
      <c r="BL39" s="582">
        <v>9470000</v>
      </c>
      <c r="BM39" s="582">
        <v>9470000</v>
      </c>
      <c r="BN39" s="582">
        <v>9470000</v>
      </c>
      <c r="BO39" s="582">
        <v>9470000</v>
      </c>
      <c r="BP39" s="582">
        <v>9470000</v>
      </c>
      <c r="BQ39" s="582">
        <v>9470000</v>
      </c>
      <c r="BR39" s="582">
        <v>9470000</v>
      </c>
      <c r="BS39" s="582">
        <v>9470000</v>
      </c>
      <c r="BT39" s="582">
        <v>9470000</v>
      </c>
      <c r="BU39" s="582">
        <v>9470000</v>
      </c>
      <c r="BV39" s="582">
        <v>9470000</v>
      </c>
      <c r="BW39" s="582">
        <v>9470000</v>
      </c>
      <c r="BX39" s="582">
        <v>9470000</v>
      </c>
      <c r="BY39" s="582">
        <v>9470000</v>
      </c>
      <c r="BZ39" s="582">
        <v>9470000</v>
      </c>
      <c r="CA39" s="582">
        <v>9470000</v>
      </c>
      <c r="CB39" s="582">
        <v>9470000</v>
      </c>
      <c r="CC39" s="582">
        <v>9470000</v>
      </c>
      <c r="CD39" s="582">
        <v>9470000</v>
      </c>
      <c r="CE39" s="582">
        <v>9470000</v>
      </c>
      <c r="CF39" s="582">
        <v>10851000</v>
      </c>
      <c r="CG39" s="582">
        <v>10851000</v>
      </c>
      <c r="CH39" s="582">
        <v>10851000</v>
      </c>
      <c r="CI39" s="582">
        <v>10851000</v>
      </c>
      <c r="CJ39" s="582">
        <v>10851000</v>
      </c>
      <c r="CK39" s="664">
        <v>10851000</v>
      </c>
      <c r="CL39" s="664">
        <v>10851000</v>
      </c>
      <c r="CM39" s="664">
        <v>10851000</v>
      </c>
      <c r="CN39" s="664">
        <v>10851000</v>
      </c>
      <c r="CO39" s="664">
        <v>10851000</v>
      </c>
      <c r="CP39" s="664">
        <v>10851000</v>
      </c>
      <c r="CQ39" s="664">
        <v>10851000</v>
      </c>
      <c r="CR39" s="582">
        <v>10851000</v>
      </c>
      <c r="CS39" s="684">
        <v>10851000</v>
      </c>
      <c r="CT39" s="582">
        <v>10851000</v>
      </c>
      <c r="CU39" s="582">
        <v>10851000</v>
      </c>
      <c r="CV39" s="582">
        <v>10851000</v>
      </c>
      <c r="CW39" s="582">
        <v>10851000</v>
      </c>
      <c r="CX39" s="664"/>
      <c r="CY39" s="664"/>
      <c r="CZ39" s="664"/>
      <c r="DA39" s="664"/>
      <c r="DB39" s="664"/>
      <c r="DC39" s="664"/>
      <c r="DD39" s="574"/>
      <c r="DE39" s="583"/>
      <c r="DF39" s="583">
        <v>49</v>
      </c>
      <c r="DG39" s="653"/>
    </row>
    <row r="40" spans="1:111" ht="30">
      <c r="A40" s="573"/>
      <c r="B40" s="574">
        <v>17</v>
      </c>
      <c r="C40" s="574" t="s">
        <v>67</v>
      </c>
      <c r="D40" s="574">
        <v>33</v>
      </c>
      <c r="E40" s="575" t="s">
        <v>470</v>
      </c>
      <c r="F40" s="576">
        <v>7908163134</v>
      </c>
      <c r="G40" s="577" t="s">
        <v>471</v>
      </c>
      <c r="H40" s="573" t="s">
        <v>472</v>
      </c>
      <c r="I40" s="578" t="s">
        <v>67</v>
      </c>
      <c r="J40" s="573"/>
      <c r="K40" s="576" t="s">
        <v>473</v>
      </c>
      <c r="L40" s="576" t="s">
        <v>474</v>
      </c>
      <c r="M40" s="576" t="s">
        <v>262</v>
      </c>
      <c r="N40" s="573"/>
      <c r="O40" s="579" t="s">
        <v>475</v>
      </c>
      <c r="P40" s="573" t="s">
        <v>278</v>
      </c>
      <c r="Q40" s="576" t="s">
        <v>265</v>
      </c>
      <c r="R40" s="573" t="s">
        <v>67</v>
      </c>
      <c r="S40" s="573"/>
      <c r="T40" s="573"/>
      <c r="U40" s="573" t="s">
        <v>314</v>
      </c>
      <c r="V40" s="573" t="s">
        <v>476</v>
      </c>
      <c r="W40" s="580">
        <v>41184</v>
      </c>
      <c r="X40" s="581" t="s">
        <v>268</v>
      </c>
      <c r="Y40" s="573" t="s">
        <v>269</v>
      </c>
      <c r="Z40" s="573" t="s">
        <v>270</v>
      </c>
      <c r="AA40" s="582"/>
      <c r="AB40" s="582"/>
      <c r="AC40" s="582"/>
      <c r="AD40" s="582"/>
      <c r="AE40" s="582"/>
      <c r="AF40" s="582"/>
      <c r="AG40" s="582">
        <v>1458000</v>
      </c>
      <c r="AH40" s="582">
        <v>1458000</v>
      </c>
      <c r="AI40" s="582">
        <v>1458000</v>
      </c>
      <c r="AJ40" s="582">
        <v>1890000</v>
      </c>
      <c r="AK40" s="582">
        <v>1890000</v>
      </c>
      <c r="AL40" s="582">
        <v>1890000</v>
      </c>
      <c r="AM40" s="582">
        <v>1890000</v>
      </c>
      <c r="AN40" s="582">
        <v>1890000</v>
      </c>
      <c r="AO40" s="582">
        <v>1890000</v>
      </c>
      <c r="AP40" s="582">
        <v>2232000</v>
      </c>
      <c r="AQ40" s="582">
        <v>2232000</v>
      </c>
      <c r="AR40" s="582">
        <v>2232000</v>
      </c>
      <c r="AS40" s="582">
        <v>3311000</v>
      </c>
      <c r="AT40" s="582">
        <v>3311000</v>
      </c>
      <c r="AU40" s="582">
        <v>3311000</v>
      </c>
      <c r="AV40" s="582">
        <v>3311000</v>
      </c>
      <c r="AW40" s="582">
        <v>3311000</v>
      </c>
      <c r="AX40" s="582">
        <v>3311000</v>
      </c>
      <c r="AY40" s="582">
        <v>3311000</v>
      </c>
      <c r="AZ40" s="582">
        <v>3311000</v>
      </c>
      <c r="BA40" s="582">
        <v>3311000</v>
      </c>
      <c r="BB40" s="582">
        <v>3311000</v>
      </c>
      <c r="BC40" s="582">
        <v>3311000</v>
      </c>
      <c r="BD40" s="582">
        <v>3311000</v>
      </c>
      <c r="BE40" s="582">
        <v>3311000</v>
      </c>
      <c r="BF40" s="582">
        <v>3311000</v>
      </c>
      <c r="BG40" s="582">
        <v>3311000</v>
      </c>
      <c r="BH40" s="582">
        <v>3311000</v>
      </c>
      <c r="BI40" s="582">
        <v>3311000</v>
      </c>
      <c r="BJ40" s="582">
        <v>3311000</v>
      </c>
      <c r="BK40" s="582">
        <v>3311000</v>
      </c>
      <c r="BL40" s="582">
        <v>3311000</v>
      </c>
      <c r="BM40" s="582">
        <v>3311000</v>
      </c>
      <c r="BN40" s="582">
        <v>3311000</v>
      </c>
      <c r="BO40" s="582">
        <v>3311000</v>
      </c>
      <c r="BP40" s="582">
        <v>3311000</v>
      </c>
      <c r="BQ40" s="582">
        <v>3311000</v>
      </c>
      <c r="BR40" s="582">
        <v>3311000</v>
      </c>
      <c r="BS40" s="582">
        <v>3311000</v>
      </c>
      <c r="BT40" s="582"/>
      <c r="BU40" s="582"/>
      <c r="BV40" s="582"/>
      <c r="BW40" s="582"/>
      <c r="BX40" s="582"/>
      <c r="BY40" s="582"/>
      <c r="BZ40" s="582"/>
      <c r="CA40" s="582"/>
      <c r="CB40" s="582"/>
      <c r="CC40" s="582"/>
      <c r="CD40" s="582"/>
      <c r="CE40" s="582"/>
      <c r="CF40" s="582"/>
      <c r="CG40" s="582"/>
      <c r="CH40" s="582"/>
      <c r="CI40" s="582"/>
      <c r="CJ40" s="582"/>
      <c r="CK40" s="582"/>
      <c r="CL40" s="582"/>
      <c r="CM40" s="582"/>
      <c r="CN40" s="582"/>
      <c r="CO40" s="582"/>
      <c r="CP40" s="582"/>
      <c r="CQ40" s="582"/>
      <c r="CR40" s="582"/>
      <c r="CS40" s="582"/>
      <c r="CT40" s="582"/>
      <c r="CU40" s="582"/>
      <c r="CV40" s="582"/>
      <c r="CW40" s="582"/>
      <c r="CX40" s="582"/>
      <c r="CY40" s="582"/>
      <c r="CZ40" s="582"/>
      <c r="DA40" s="582"/>
      <c r="DB40" s="582"/>
      <c r="DC40" s="582"/>
      <c r="DD40" s="574" t="s">
        <v>67</v>
      </c>
      <c r="DE40" s="583"/>
      <c r="DF40" s="583">
        <v>39</v>
      </c>
      <c r="DG40" s="653"/>
    </row>
    <row r="41" spans="1:111" ht="15">
      <c r="A41" s="584"/>
      <c r="B41" s="584"/>
      <c r="C41" s="584"/>
      <c r="D41" s="584"/>
      <c r="E41" s="751" t="s">
        <v>477</v>
      </c>
      <c r="F41" s="751"/>
      <c r="G41" s="751"/>
      <c r="H41" s="584"/>
      <c r="I41" s="586"/>
      <c r="J41" s="587"/>
      <c r="K41" s="584"/>
      <c r="L41" s="584"/>
      <c r="M41" s="584"/>
      <c r="N41" s="584"/>
      <c r="O41" s="588"/>
      <c r="P41" s="584"/>
      <c r="Q41" s="589"/>
      <c r="R41" s="584"/>
      <c r="S41" s="584"/>
      <c r="T41" s="584"/>
      <c r="U41" s="584"/>
      <c r="V41" s="584"/>
      <c r="W41" s="590"/>
      <c r="X41" s="584"/>
      <c r="Y41" s="584"/>
      <c r="Z41" s="584"/>
      <c r="AA41" s="584"/>
      <c r="AB41" s="584"/>
      <c r="AC41" s="584"/>
      <c r="AD41" s="584"/>
      <c r="AE41" s="584"/>
      <c r="AF41" s="584"/>
      <c r="AG41" s="584"/>
      <c r="AH41" s="591"/>
      <c r="AI41" s="584"/>
      <c r="AJ41" s="585"/>
      <c r="AK41" s="585"/>
      <c r="AL41" s="585"/>
      <c r="AM41" s="585"/>
      <c r="AN41" s="585"/>
      <c r="AO41" s="585"/>
      <c r="AP41" s="585"/>
      <c r="AQ41" s="585"/>
      <c r="AR41" s="585"/>
      <c r="AS41" s="585"/>
      <c r="AT41" s="585"/>
      <c r="AU41" s="585"/>
      <c r="AV41" s="585"/>
      <c r="AW41" s="585"/>
      <c r="AX41" s="585"/>
      <c r="AY41" s="585"/>
      <c r="AZ41" s="585"/>
      <c r="BA41" s="585"/>
      <c r="BB41" s="585"/>
      <c r="BC41" s="585"/>
      <c r="BD41" s="585"/>
      <c r="BE41" s="585"/>
      <c r="BF41" s="585"/>
      <c r="BG41" s="585"/>
      <c r="BH41" s="585"/>
      <c r="BI41" s="585"/>
      <c r="BJ41" s="585"/>
      <c r="BK41" s="591"/>
      <c r="BL41" s="585"/>
      <c r="BM41" s="585"/>
      <c r="BN41" s="585"/>
      <c r="BO41" s="585"/>
      <c r="BP41" s="585"/>
      <c r="BQ41" s="585"/>
      <c r="BR41" s="585"/>
      <c r="BS41" s="591"/>
      <c r="BT41" s="591"/>
      <c r="BU41" s="591"/>
      <c r="BV41" s="591"/>
      <c r="BW41" s="591"/>
      <c r="BX41" s="585"/>
      <c r="BY41" s="585"/>
      <c r="BZ41" s="585"/>
      <c r="CA41" s="585"/>
      <c r="CB41" s="585"/>
      <c r="CC41" s="585"/>
      <c r="CD41" s="585"/>
      <c r="CE41" s="585"/>
      <c r="CF41" s="585"/>
      <c r="CG41" s="585"/>
      <c r="CH41" s="585"/>
      <c r="CI41" s="585"/>
      <c r="CJ41" s="585"/>
      <c r="CK41" s="585"/>
      <c r="CL41" s="585"/>
      <c r="CM41" s="585"/>
      <c r="CN41" s="585"/>
      <c r="CO41" s="585"/>
      <c r="CP41" s="585"/>
      <c r="CQ41" s="585"/>
      <c r="CR41" s="585"/>
      <c r="CS41" s="585"/>
      <c r="CT41" s="585"/>
      <c r="CU41" s="585"/>
      <c r="CV41" s="585"/>
      <c r="CW41" s="585"/>
      <c r="CX41" s="585"/>
      <c r="CY41" s="585"/>
      <c r="CZ41" s="585"/>
      <c r="DA41" s="585"/>
      <c r="DB41" s="585"/>
      <c r="DC41" s="585"/>
      <c r="DD41" s="584"/>
      <c r="DE41" s="592"/>
      <c r="DF41" s="583">
        <v>0</v>
      </c>
      <c r="DG41" s="654"/>
    </row>
    <row r="42" spans="1:111" ht="15">
      <c r="A42" s="573"/>
      <c r="B42" s="574"/>
      <c r="C42" s="574" t="s">
        <v>67</v>
      </c>
      <c r="D42" s="574">
        <v>34</v>
      </c>
      <c r="E42" s="575" t="s">
        <v>478</v>
      </c>
      <c r="F42" s="576"/>
      <c r="G42" s="577"/>
      <c r="H42" s="573" t="s">
        <v>74</v>
      </c>
      <c r="I42" s="578"/>
      <c r="J42" s="573" t="s">
        <v>67</v>
      </c>
      <c r="K42" s="576">
        <v>172057557</v>
      </c>
      <c r="L42" s="576">
        <v>36245</v>
      </c>
      <c r="M42" s="576" t="s">
        <v>479</v>
      </c>
      <c r="N42" s="573"/>
      <c r="O42" s="579" t="s">
        <v>480</v>
      </c>
      <c r="P42" s="573" t="s">
        <v>278</v>
      </c>
      <c r="Q42" s="576" t="s">
        <v>265</v>
      </c>
      <c r="R42" s="573"/>
      <c r="S42" s="573"/>
      <c r="T42" s="573"/>
      <c r="U42" s="573" t="s">
        <v>468</v>
      </c>
      <c r="V42" s="573"/>
      <c r="W42" s="580"/>
      <c r="X42" s="581"/>
      <c r="Y42" s="573" t="s">
        <v>269</v>
      </c>
      <c r="Z42" s="573" t="s">
        <v>270</v>
      </c>
      <c r="AA42" s="582"/>
      <c r="AB42" s="582"/>
      <c r="AC42" s="582"/>
      <c r="AD42" s="582"/>
      <c r="AE42" s="582"/>
      <c r="AF42" s="582"/>
      <c r="AG42" s="582"/>
      <c r="AH42" s="582">
        <v>1895000</v>
      </c>
      <c r="AI42" s="582">
        <v>1895000</v>
      </c>
      <c r="AJ42" s="582">
        <v>2457000</v>
      </c>
      <c r="AK42" s="582">
        <v>2457000</v>
      </c>
      <c r="AL42" s="582">
        <v>2457000</v>
      </c>
      <c r="AM42" s="582">
        <v>2457000</v>
      </c>
      <c r="AN42" s="582">
        <v>2457000</v>
      </c>
      <c r="AO42" s="582">
        <v>2457000</v>
      </c>
      <c r="AP42" s="582"/>
      <c r="AQ42" s="582"/>
      <c r="AR42" s="582"/>
      <c r="AS42" s="582"/>
      <c r="AT42" s="582"/>
      <c r="AU42" s="582"/>
      <c r="AV42" s="582"/>
      <c r="AW42" s="582"/>
      <c r="AX42" s="582"/>
      <c r="AY42" s="582"/>
      <c r="AZ42" s="582"/>
      <c r="BA42" s="582"/>
      <c r="BB42" s="582"/>
      <c r="BC42" s="582"/>
      <c r="BD42" s="582"/>
      <c r="BE42" s="582"/>
      <c r="BF42" s="582"/>
      <c r="BG42" s="582"/>
      <c r="BH42" s="582"/>
      <c r="BI42" s="582"/>
      <c r="BJ42" s="582"/>
      <c r="BK42" s="582"/>
      <c r="BL42" s="582"/>
      <c r="BM42" s="582"/>
      <c r="BN42" s="582"/>
      <c r="BO42" s="582"/>
      <c r="BP42" s="582"/>
      <c r="BQ42" s="582"/>
      <c r="BR42" s="582"/>
      <c r="BS42" s="582"/>
      <c r="BT42" s="582"/>
      <c r="BU42" s="582"/>
      <c r="BV42" s="582"/>
      <c r="BW42" s="582"/>
      <c r="BX42" s="582"/>
      <c r="BY42" s="582"/>
      <c r="BZ42" s="582"/>
      <c r="CA42" s="582"/>
      <c r="CB42" s="582"/>
      <c r="CC42" s="582"/>
      <c r="CD42" s="582"/>
      <c r="CE42" s="582"/>
      <c r="CF42" s="582"/>
      <c r="CG42" s="582"/>
      <c r="CH42" s="582"/>
      <c r="CI42" s="582"/>
      <c r="CJ42" s="582"/>
      <c r="CK42" s="582"/>
      <c r="CL42" s="582"/>
      <c r="CM42" s="582"/>
      <c r="CN42" s="582"/>
      <c r="CO42" s="582"/>
      <c r="CP42" s="582"/>
      <c r="CQ42" s="582"/>
      <c r="CR42" s="582"/>
      <c r="CS42" s="582"/>
      <c r="CT42" s="582"/>
      <c r="CU42" s="582"/>
      <c r="CV42" s="582"/>
      <c r="CW42" s="582"/>
      <c r="CX42" s="582"/>
      <c r="CY42" s="582"/>
      <c r="CZ42" s="582"/>
      <c r="DA42" s="582"/>
      <c r="DB42" s="582"/>
      <c r="DC42" s="582"/>
      <c r="DD42" s="574" t="s">
        <v>67</v>
      </c>
      <c r="DE42" s="583"/>
      <c r="DF42" s="583">
        <v>8</v>
      </c>
      <c r="DG42" s="655"/>
    </row>
    <row r="43" spans="1:111" ht="15">
      <c r="A43" s="584"/>
      <c r="B43" s="584"/>
      <c r="C43" s="584"/>
      <c r="D43" s="584"/>
      <c r="E43" s="751" t="s">
        <v>481</v>
      </c>
      <c r="F43" s="751"/>
      <c r="G43" s="751"/>
      <c r="H43" s="584"/>
      <c r="I43" s="586"/>
      <c r="J43" s="587"/>
      <c r="K43" s="584"/>
      <c r="L43" s="584"/>
      <c r="M43" s="584"/>
      <c r="N43" s="584"/>
      <c r="O43" s="588"/>
      <c r="P43" s="584"/>
      <c r="Q43" s="589"/>
      <c r="R43" s="584"/>
      <c r="S43" s="584"/>
      <c r="T43" s="584"/>
      <c r="U43" s="584"/>
      <c r="V43" s="584"/>
      <c r="W43" s="590"/>
      <c r="X43" s="584"/>
      <c r="Y43" s="584"/>
      <c r="Z43" s="584"/>
      <c r="AA43" s="584"/>
      <c r="AB43" s="584"/>
      <c r="AC43" s="584"/>
      <c r="AD43" s="584"/>
      <c r="AE43" s="584"/>
      <c r="AF43" s="584"/>
      <c r="AG43" s="584"/>
      <c r="AH43" s="591"/>
      <c r="AI43" s="584"/>
      <c r="AJ43" s="585"/>
      <c r="AK43" s="585"/>
      <c r="AL43" s="585"/>
      <c r="AM43" s="585"/>
      <c r="AN43" s="585"/>
      <c r="AO43" s="585"/>
      <c r="AP43" s="585"/>
      <c r="AQ43" s="585"/>
      <c r="AR43" s="585"/>
      <c r="AS43" s="585"/>
      <c r="AT43" s="585"/>
      <c r="AU43" s="585"/>
      <c r="AV43" s="585"/>
      <c r="AW43" s="585"/>
      <c r="AX43" s="585"/>
      <c r="AY43" s="585"/>
      <c r="AZ43" s="585"/>
      <c r="BA43" s="585"/>
      <c r="BB43" s="585"/>
      <c r="BC43" s="585"/>
      <c r="BD43" s="585"/>
      <c r="BE43" s="585"/>
      <c r="BF43" s="585"/>
      <c r="BG43" s="585"/>
      <c r="BH43" s="585"/>
      <c r="BI43" s="585"/>
      <c r="BJ43" s="585"/>
      <c r="BK43" s="591"/>
      <c r="BL43" s="585"/>
      <c r="BM43" s="585"/>
      <c r="BN43" s="585"/>
      <c r="BO43" s="585"/>
      <c r="BP43" s="585"/>
      <c r="BQ43" s="585"/>
      <c r="BR43" s="585"/>
      <c r="BS43" s="591"/>
      <c r="BT43" s="591"/>
      <c r="BU43" s="591"/>
      <c r="BV43" s="591"/>
      <c r="BW43" s="591"/>
      <c r="BX43" s="585"/>
      <c r="BY43" s="585"/>
      <c r="BZ43" s="585"/>
      <c r="CA43" s="585"/>
      <c r="CB43" s="585"/>
      <c r="CC43" s="585"/>
      <c r="CD43" s="585"/>
      <c r="CE43" s="585"/>
      <c r="CF43" s="585"/>
      <c r="CG43" s="585"/>
      <c r="CH43" s="585"/>
      <c r="CI43" s="585"/>
      <c r="CJ43" s="585"/>
      <c r="CK43" s="585"/>
      <c r="CL43" s="585"/>
      <c r="CM43" s="585"/>
      <c r="CN43" s="585"/>
      <c r="CO43" s="585"/>
      <c r="CP43" s="585"/>
      <c r="CQ43" s="585"/>
      <c r="CR43" s="585"/>
      <c r="CS43" s="585"/>
      <c r="CT43" s="585"/>
      <c r="CU43" s="585"/>
      <c r="CV43" s="585"/>
      <c r="CW43" s="585"/>
      <c r="CX43" s="585"/>
      <c r="CY43" s="585"/>
      <c r="CZ43" s="585"/>
      <c r="DA43" s="585"/>
      <c r="DB43" s="585"/>
      <c r="DC43" s="585"/>
      <c r="DD43" s="584"/>
      <c r="DE43" s="592"/>
      <c r="DF43" s="583">
        <v>0</v>
      </c>
      <c r="DG43" s="655"/>
    </row>
    <row r="44" spans="1:111" ht="15">
      <c r="A44" s="573">
        <v>1.3</v>
      </c>
      <c r="B44" s="574">
        <v>18</v>
      </c>
      <c r="C44" s="574"/>
      <c r="D44" s="574">
        <v>35</v>
      </c>
      <c r="E44" s="575" t="s">
        <v>134</v>
      </c>
      <c r="F44" s="576" t="s">
        <v>482</v>
      </c>
      <c r="G44" s="577" t="s">
        <v>483</v>
      </c>
      <c r="H44" s="573" t="s">
        <v>273</v>
      </c>
      <c r="I44" s="578"/>
      <c r="J44" s="573" t="s">
        <v>67</v>
      </c>
      <c r="K44" s="576">
        <v>365683394</v>
      </c>
      <c r="L44" s="576">
        <v>38089</v>
      </c>
      <c r="M44" s="576" t="s">
        <v>386</v>
      </c>
      <c r="N44" s="573"/>
      <c r="O44" s="579" t="s">
        <v>484</v>
      </c>
      <c r="P44" s="573" t="s">
        <v>278</v>
      </c>
      <c r="Q44" s="576" t="s">
        <v>340</v>
      </c>
      <c r="R44" s="573"/>
      <c r="S44" s="573"/>
      <c r="T44" s="573"/>
      <c r="U44" s="573"/>
      <c r="V44" s="573" t="s">
        <v>485</v>
      </c>
      <c r="W44" s="580">
        <v>40970</v>
      </c>
      <c r="X44" s="581" t="s">
        <v>370</v>
      </c>
      <c r="Y44" s="573" t="s">
        <v>269</v>
      </c>
      <c r="Z44" s="573" t="s">
        <v>270</v>
      </c>
      <c r="AA44" s="582"/>
      <c r="AB44" s="582"/>
      <c r="AC44" s="582"/>
      <c r="AD44" s="582"/>
      <c r="AE44" s="582"/>
      <c r="AF44" s="582"/>
      <c r="AG44" s="582"/>
      <c r="AH44" s="582"/>
      <c r="AI44" s="582"/>
      <c r="AJ44" s="582"/>
      <c r="AK44" s="582"/>
      <c r="AL44" s="582">
        <v>1628000</v>
      </c>
      <c r="AM44" s="582">
        <v>1628000</v>
      </c>
      <c r="AN44" s="582">
        <v>1628000</v>
      </c>
      <c r="AO44" s="582">
        <v>1628000</v>
      </c>
      <c r="AP44" s="582">
        <v>1740000</v>
      </c>
      <c r="AQ44" s="582">
        <v>1740000</v>
      </c>
      <c r="AR44" s="582">
        <v>1740000</v>
      </c>
      <c r="AS44" s="582">
        <v>2314000</v>
      </c>
      <c r="AT44" s="582">
        <v>2314000</v>
      </c>
      <c r="AU44" s="582">
        <v>2314000</v>
      </c>
      <c r="AV44" s="582">
        <v>2314000</v>
      </c>
      <c r="AW44" s="582">
        <v>2314000</v>
      </c>
      <c r="AX44" s="582">
        <v>2314000</v>
      </c>
      <c r="AY44" s="582">
        <v>2314000</v>
      </c>
      <c r="AZ44" s="582">
        <v>2314000</v>
      </c>
      <c r="BA44" s="582">
        <v>2314000</v>
      </c>
      <c r="BB44" s="582">
        <v>2314000</v>
      </c>
      <c r="BC44" s="582">
        <v>2314000</v>
      </c>
      <c r="BD44" s="582">
        <v>2314000</v>
      </c>
      <c r="BE44" s="582">
        <v>2314000</v>
      </c>
      <c r="BF44" s="582">
        <v>2314000</v>
      </c>
      <c r="BG44" s="582">
        <v>2314000</v>
      </c>
      <c r="BH44" s="582">
        <v>2314000</v>
      </c>
      <c r="BI44" s="582">
        <v>2314000</v>
      </c>
      <c r="BJ44" s="582">
        <v>2314000</v>
      </c>
      <c r="BK44" s="582">
        <v>2314000</v>
      </c>
      <c r="BL44" s="582">
        <v>2314000</v>
      </c>
      <c r="BM44" s="582">
        <v>2314000</v>
      </c>
      <c r="BN44" s="582">
        <v>2314000</v>
      </c>
      <c r="BO44" s="582">
        <v>2314000</v>
      </c>
      <c r="BP44" s="582">
        <v>2314000</v>
      </c>
      <c r="BQ44" s="582">
        <v>2314000</v>
      </c>
      <c r="BR44" s="582">
        <v>2314000</v>
      </c>
      <c r="BS44" s="582">
        <v>2314000</v>
      </c>
      <c r="BT44" s="582">
        <v>2568000</v>
      </c>
      <c r="BU44" s="582">
        <v>2568000</v>
      </c>
      <c r="BV44" s="582">
        <v>2568000</v>
      </c>
      <c r="BW44" s="582">
        <v>2568000</v>
      </c>
      <c r="BX44" s="582">
        <v>2568000</v>
      </c>
      <c r="BY44" s="582">
        <v>2568000</v>
      </c>
      <c r="BZ44" s="582">
        <v>2568000</v>
      </c>
      <c r="CA44" s="582">
        <v>2568000</v>
      </c>
      <c r="CB44" s="582">
        <v>2568000</v>
      </c>
      <c r="CC44" s="582">
        <v>2568000</v>
      </c>
      <c r="CD44" s="582">
        <v>2568000</v>
      </c>
      <c r="CE44" s="582">
        <v>2568000</v>
      </c>
      <c r="CF44" s="582">
        <v>3237000</v>
      </c>
      <c r="CG44" s="582">
        <v>3237000</v>
      </c>
      <c r="CH44" s="582">
        <v>3237000</v>
      </c>
      <c r="CI44" s="582">
        <v>3237000</v>
      </c>
      <c r="CJ44" s="582">
        <v>3237000</v>
      </c>
      <c r="CK44" s="664">
        <v>3237000</v>
      </c>
      <c r="CL44" s="664">
        <v>3237000</v>
      </c>
      <c r="CM44" s="664">
        <v>3237000</v>
      </c>
      <c r="CN44" s="664">
        <v>3237000</v>
      </c>
      <c r="CO44" s="664">
        <v>3237000</v>
      </c>
      <c r="CP44" s="664">
        <v>3237000</v>
      </c>
      <c r="CQ44" s="664">
        <v>3237000</v>
      </c>
      <c r="CR44" s="582">
        <v>3549000</v>
      </c>
      <c r="CS44" s="684">
        <v>3549000</v>
      </c>
      <c r="CT44" s="582">
        <v>3549000</v>
      </c>
      <c r="CU44" s="582">
        <v>3549000</v>
      </c>
      <c r="CV44" s="582">
        <v>3549000</v>
      </c>
      <c r="CW44" s="582">
        <v>3549000</v>
      </c>
      <c r="CX44" s="664"/>
      <c r="CY44" s="664"/>
      <c r="CZ44" s="664"/>
      <c r="DA44" s="664"/>
      <c r="DB44" s="664"/>
      <c r="DC44" s="664"/>
      <c r="DD44" s="574"/>
      <c r="DE44" s="583"/>
      <c r="DF44" s="583">
        <v>44</v>
      </c>
      <c r="DG44" s="655"/>
    </row>
    <row r="45" spans="1:111" ht="15">
      <c r="A45" s="573">
        <v>1.3</v>
      </c>
      <c r="B45" s="574"/>
      <c r="C45" s="574" t="s">
        <v>67</v>
      </c>
      <c r="D45" s="574">
        <v>36</v>
      </c>
      <c r="E45" s="575" t="s">
        <v>486</v>
      </c>
      <c r="F45" s="576">
        <v>8011007981</v>
      </c>
      <c r="G45" s="577" t="s">
        <v>487</v>
      </c>
      <c r="H45" s="573" t="s">
        <v>273</v>
      </c>
      <c r="I45" s="578"/>
      <c r="J45" s="573" t="s">
        <v>67</v>
      </c>
      <c r="K45" s="576">
        <v>352018731</v>
      </c>
      <c r="L45" s="578">
        <v>39100</v>
      </c>
      <c r="M45" s="576" t="s">
        <v>330</v>
      </c>
      <c r="N45" s="573"/>
      <c r="O45" s="579" t="s">
        <v>488</v>
      </c>
      <c r="P45" s="573" t="s">
        <v>278</v>
      </c>
      <c r="Q45" s="576" t="s">
        <v>340</v>
      </c>
      <c r="R45" s="573"/>
      <c r="S45" s="573"/>
      <c r="T45" s="573"/>
      <c r="U45" s="573"/>
      <c r="V45" s="573" t="s">
        <v>489</v>
      </c>
      <c r="W45" s="580">
        <v>40970</v>
      </c>
      <c r="X45" s="581" t="s">
        <v>370</v>
      </c>
      <c r="Y45" s="573" t="s">
        <v>269</v>
      </c>
      <c r="Z45" s="573" t="s">
        <v>270</v>
      </c>
      <c r="AA45" s="582"/>
      <c r="AB45" s="582"/>
      <c r="AC45" s="582"/>
      <c r="AD45" s="582"/>
      <c r="AE45" s="582"/>
      <c r="AF45" s="582"/>
      <c r="AG45" s="582"/>
      <c r="AH45" s="582"/>
      <c r="AI45" s="582"/>
      <c r="AJ45" s="582"/>
      <c r="AK45" s="582"/>
      <c r="AL45" s="582">
        <v>1628000</v>
      </c>
      <c r="AM45" s="582">
        <v>1628000</v>
      </c>
      <c r="AN45" s="582">
        <v>1628000</v>
      </c>
      <c r="AO45" s="582">
        <v>1628000</v>
      </c>
      <c r="AP45" s="582">
        <v>1740000</v>
      </c>
      <c r="AQ45" s="582">
        <v>1740000</v>
      </c>
      <c r="AR45" s="582">
        <v>1740000</v>
      </c>
      <c r="AS45" s="582">
        <v>2314000</v>
      </c>
      <c r="AT45" s="582">
        <v>2314000</v>
      </c>
      <c r="AU45" s="582">
        <v>2314000</v>
      </c>
      <c r="AV45" s="582">
        <v>2314000</v>
      </c>
      <c r="AW45" s="582">
        <v>2314000</v>
      </c>
      <c r="AX45" s="582">
        <v>2314000</v>
      </c>
      <c r="AY45" s="582">
        <v>2314000</v>
      </c>
      <c r="AZ45" s="582">
        <v>2314000</v>
      </c>
      <c r="BA45" s="582">
        <v>2314000</v>
      </c>
      <c r="BB45" s="582">
        <v>2314000</v>
      </c>
      <c r="BC45" s="582">
        <v>2314000</v>
      </c>
      <c r="BD45" s="582">
        <v>2314000</v>
      </c>
      <c r="BE45" s="582">
        <v>2314000</v>
      </c>
      <c r="BF45" s="582">
        <v>2314000</v>
      </c>
      <c r="BG45" s="582">
        <v>2314000</v>
      </c>
      <c r="BH45" s="582">
        <v>2314000</v>
      </c>
      <c r="BI45" s="582"/>
      <c r="BJ45" s="582"/>
      <c r="BK45" s="582"/>
      <c r="BL45" s="582"/>
      <c r="BM45" s="582"/>
      <c r="BN45" s="582"/>
      <c r="BO45" s="582"/>
      <c r="BP45" s="582"/>
      <c r="BQ45" s="582"/>
      <c r="BR45" s="582"/>
      <c r="BS45" s="582"/>
      <c r="BT45" s="582"/>
      <c r="BU45" s="582"/>
      <c r="BV45" s="582"/>
      <c r="BW45" s="582"/>
      <c r="BX45" s="582"/>
      <c r="BY45" s="582"/>
      <c r="BZ45" s="582"/>
      <c r="CA45" s="582"/>
      <c r="CB45" s="582"/>
      <c r="CC45" s="582"/>
      <c r="CD45" s="582"/>
      <c r="CE45" s="582"/>
      <c r="CF45" s="582"/>
      <c r="CG45" s="582"/>
      <c r="CH45" s="582"/>
      <c r="CI45" s="582"/>
      <c r="CJ45" s="582"/>
      <c r="CK45" s="582"/>
      <c r="CL45" s="582"/>
      <c r="CM45" s="582"/>
      <c r="CN45" s="582"/>
      <c r="CO45" s="582"/>
      <c r="CP45" s="582"/>
      <c r="CQ45" s="582"/>
      <c r="CR45" s="582"/>
      <c r="CS45" s="582"/>
      <c r="CT45" s="582"/>
      <c r="CU45" s="582"/>
      <c r="CV45" s="582"/>
      <c r="CW45" s="582"/>
      <c r="CX45" s="582"/>
      <c r="CY45" s="582"/>
      <c r="CZ45" s="582"/>
      <c r="DA45" s="582"/>
      <c r="DB45" s="582"/>
      <c r="DC45" s="582"/>
      <c r="DD45" s="574" t="s">
        <v>67</v>
      </c>
      <c r="DE45" s="583"/>
      <c r="DF45" s="583">
        <v>23</v>
      </c>
      <c r="DG45" s="653"/>
    </row>
    <row r="46" spans="1:111" ht="15">
      <c r="A46" s="573">
        <v>1.3</v>
      </c>
      <c r="B46" s="574">
        <v>19</v>
      </c>
      <c r="C46" s="574"/>
      <c r="D46" s="574">
        <v>37</v>
      </c>
      <c r="E46" s="575" t="s">
        <v>141</v>
      </c>
      <c r="F46" s="576">
        <v>8011007985</v>
      </c>
      <c r="G46" s="577" t="s">
        <v>490</v>
      </c>
      <c r="H46" s="573" t="s">
        <v>273</v>
      </c>
      <c r="I46" s="578"/>
      <c r="J46" s="573" t="s">
        <v>67</v>
      </c>
      <c r="K46" s="576">
        <v>300566231</v>
      </c>
      <c r="L46" s="578">
        <v>38230</v>
      </c>
      <c r="M46" s="576" t="s">
        <v>311</v>
      </c>
      <c r="N46" s="573"/>
      <c r="O46" s="579" t="s">
        <v>491</v>
      </c>
      <c r="P46" s="573" t="s">
        <v>491</v>
      </c>
      <c r="Q46" s="576" t="s">
        <v>340</v>
      </c>
      <c r="R46" s="573"/>
      <c r="S46" s="573"/>
      <c r="T46" s="573"/>
      <c r="U46" s="573"/>
      <c r="V46" s="573" t="s">
        <v>492</v>
      </c>
      <c r="W46" s="580">
        <v>40970</v>
      </c>
      <c r="X46" s="581" t="s">
        <v>370</v>
      </c>
      <c r="Y46" s="573" t="s">
        <v>269</v>
      </c>
      <c r="Z46" s="573" t="s">
        <v>270</v>
      </c>
      <c r="AA46" s="582"/>
      <c r="AB46" s="582"/>
      <c r="AC46" s="582"/>
      <c r="AD46" s="582"/>
      <c r="AE46" s="582"/>
      <c r="AF46" s="582"/>
      <c r="AG46" s="582"/>
      <c r="AH46" s="582"/>
      <c r="AI46" s="582"/>
      <c r="AJ46" s="582"/>
      <c r="AK46" s="582"/>
      <c r="AL46" s="582">
        <v>1628000</v>
      </c>
      <c r="AM46" s="582">
        <v>1628000</v>
      </c>
      <c r="AN46" s="582">
        <v>1628000</v>
      </c>
      <c r="AO46" s="582">
        <v>1628000</v>
      </c>
      <c r="AP46" s="582">
        <v>1740000</v>
      </c>
      <c r="AQ46" s="582">
        <v>1740000</v>
      </c>
      <c r="AR46" s="582">
        <v>1740000</v>
      </c>
      <c r="AS46" s="582">
        <v>2314000</v>
      </c>
      <c r="AT46" s="582">
        <v>2314000</v>
      </c>
      <c r="AU46" s="582">
        <v>2314000</v>
      </c>
      <c r="AV46" s="582">
        <v>2314000</v>
      </c>
      <c r="AW46" s="582">
        <v>2314000</v>
      </c>
      <c r="AX46" s="582">
        <v>2314000</v>
      </c>
      <c r="AY46" s="582">
        <v>2314000</v>
      </c>
      <c r="AZ46" s="582">
        <v>2314000</v>
      </c>
      <c r="BA46" s="582">
        <v>2314000</v>
      </c>
      <c r="BB46" s="582">
        <v>2314000</v>
      </c>
      <c r="BC46" s="582">
        <v>2314000</v>
      </c>
      <c r="BD46" s="582">
        <v>2314000</v>
      </c>
      <c r="BE46" s="582">
        <v>2314000</v>
      </c>
      <c r="BF46" s="582">
        <v>2314000</v>
      </c>
      <c r="BG46" s="582">
        <v>2314000</v>
      </c>
      <c r="BH46" s="582">
        <v>2314000</v>
      </c>
      <c r="BI46" s="582">
        <v>2314000</v>
      </c>
      <c r="BJ46" s="582">
        <v>2314000</v>
      </c>
      <c r="BK46" s="582">
        <v>2314000</v>
      </c>
      <c r="BL46" s="582">
        <v>2314000</v>
      </c>
      <c r="BM46" s="582">
        <v>2314000</v>
      </c>
      <c r="BN46" s="582">
        <v>2314000</v>
      </c>
      <c r="BO46" s="582">
        <v>2314000</v>
      </c>
      <c r="BP46" s="582">
        <v>2314000</v>
      </c>
      <c r="BQ46" s="582">
        <v>2314000</v>
      </c>
      <c r="BR46" s="582">
        <v>2314000</v>
      </c>
      <c r="BS46" s="582">
        <v>2314000</v>
      </c>
      <c r="BT46" s="582">
        <v>2568000</v>
      </c>
      <c r="BU46" s="582">
        <v>2568000</v>
      </c>
      <c r="BV46" s="582">
        <v>2568000</v>
      </c>
      <c r="BW46" s="582">
        <v>2568000</v>
      </c>
      <c r="BX46" s="582">
        <v>2568000</v>
      </c>
      <c r="BY46" s="582">
        <v>2568000</v>
      </c>
      <c r="BZ46" s="582">
        <v>2568000</v>
      </c>
      <c r="CA46" s="582">
        <v>2568000</v>
      </c>
      <c r="CB46" s="582">
        <v>2568000</v>
      </c>
      <c r="CC46" s="582">
        <v>2568000</v>
      </c>
      <c r="CD46" s="582">
        <v>2568000</v>
      </c>
      <c r="CE46" s="582">
        <v>2568000</v>
      </c>
      <c r="CF46" s="582">
        <v>2943000</v>
      </c>
      <c r="CG46" s="582">
        <v>2943000</v>
      </c>
      <c r="CH46" s="582">
        <v>2943000</v>
      </c>
      <c r="CI46" s="582">
        <v>2943000</v>
      </c>
      <c r="CJ46" s="582">
        <v>2943000</v>
      </c>
      <c r="CK46" s="664">
        <v>2943000</v>
      </c>
      <c r="CL46" s="664">
        <v>2943000</v>
      </c>
      <c r="CM46" s="664">
        <v>2943000</v>
      </c>
      <c r="CN46" s="664">
        <v>2943000</v>
      </c>
      <c r="CO46" s="664">
        <v>2943000</v>
      </c>
      <c r="CP46" s="664">
        <v>2943000</v>
      </c>
      <c r="CQ46" s="664">
        <v>2943000</v>
      </c>
      <c r="CR46" s="582">
        <v>3317000</v>
      </c>
      <c r="CS46" s="684">
        <v>3317000</v>
      </c>
      <c r="CT46" s="582">
        <v>3317000</v>
      </c>
      <c r="CU46" s="582">
        <v>3317000</v>
      </c>
      <c r="CV46" s="582">
        <v>3317000</v>
      </c>
      <c r="CW46" s="582">
        <v>3317000</v>
      </c>
      <c r="CX46" s="664"/>
      <c r="CY46" s="664"/>
      <c r="CZ46" s="664"/>
      <c r="DA46" s="664"/>
      <c r="DB46" s="664"/>
      <c r="DC46" s="664"/>
      <c r="DD46" s="574"/>
      <c r="DE46" s="583"/>
      <c r="DF46" s="583">
        <v>44</v>
      </c>
      <c r="DG46" s="653"/>
    </row>
    <row r="47" spans="1:111" ht="15">
      <c r="A47" s="573">
        <v>1.3</v>
      </c>
      <c r="B47" s="574">
        <v>20</v>
      </c>
      <c r="C47" s="574"/>
      <c r="D47" s="574">
        <v>38</v>
      </c>
      <c r="E47" s="575" t="s">
        <v>493</v>
      </c>
      <c r="F47" s="576">
        <v>8011007986</v>
      </c>
      <c r="G47" s="577" t="s">
        <v>494</v>
      </c>
      <c r="H47" s="573" t="s">
        <v>273</v>
      </c>
      <c r="I47" s="578"/>
      <c r="J47" s="573" t="s">
        <v>67</v>
      </c>
      <c r="K47" s="576">
        <v>365905180</v>
      </c>
      <c r="L47" s="578">
        <v>39637</v>
      </c>
      <c r="M47" s="576" t="s">
        <v>386</v>
      </c>
      <c r="N47" s="573" t="s">
        <v>387</v>
      </c>
      <c r="O47" s="579" t="s">
        <v>495</v>
      </c>
      <c r="P47" s="573" t="s">
        <v>278</v>
      </c>
      <c r="Q47" s="576" t="s">
        <v>340</v>
      </c>
      <c r="R47" s="573"/>
      <c r="S47" s="573"/>
      <c r="T47" s="573"/>
      <c r="U47" s="573"/>
      <c r="V47" s="573" t="s">
        <v>496</v>
      </c>
      <c r="W47" s="580">
        <v>40970</v>
      </c>
      <c r="X47" s="581" t="s">
        <v>370</v>
      </c>
      <c r="Y47" s="573" t="s">
        <v>269</v>
      </c>
      <c r="Z47" s="573" t="s">
        <v>270</v>
      </c>
      <c r="AA47" s="582"/>
      <c r="AB47" s="582"/>
      <c r="AC47" s="582"/>
      <c r="AD47" s="582"/>
      <c r="AE47" s="582"/>
      <c r="AF47" s="582"/>
      <c r="AG47" s="582"/>
      <c r="AH47" s="582"/>
      <c r="AI47" s="582"/>
      <c r="AJ47" s="582"/>
      <c r="AK47" s="582"/>
      <c r="AL47" s="582">
        <v>1628000</v>
      </c>
      <c r="AM47" s="582">
        <v>1628000</v>
      </c>
      <c r="AN47" s="582">
        <v>1628000</v>
      </c>
      <c r="AO47" s="582">
        <v>1628000</v>
      </c>
      <c r="AP47" s="582">
        <v>1740000</v>
      </c>
      <c r="AQ47" s="582">
        <v>1740000</v>
      </c>
      <c r="AR47" s="582">
        <v>1740000</v>
      </c>
      <c r="AS47" s="582">
        <v>2314000</v>
      </c>
      <c r="AT47" s="582">
        <v>2314000</v>
      </c>
      <c r="AU47" s="582">
        <v>2314000</v>
      </c>
      <c r="AV47" s="582">
        <v>2314000</v>
      </c>
      <c r="AW47" s="582">
        <v>2314000</v>
      </c>
      <c r="AX47" s="582">
        <v>2314000</v>
      </c>
      <c r="AY47" s="582">
        <v>2314000</v>
      </c>
      <c r="AZ47" s="582">
        <v>2314000</v>
      </c>
      <c r="BA47" s="582">
        <v>2314000</v>
      </c>
      <c r="BB47" s="582"/>
      <c r="BC47" s="582"/>
      <c r="BD47" s="582"/>
      <c r="BE47" s="582"/>
      <c r="BF47" s="582"/>
      <c r="BG47" s="582">
        <v>2314000</v>
      </c>
      <c r="BH47" s="582">
        <v>2314000</v>
      </c>
      <c r="BI47" s="582">
        <v>2314000</v>
      </c>
      <c r="BJ47" s="582">
        <v>2314000</v>
      </c>
      <c r="BK47" s="582"/>
      <c r="BL47" s="582"/>
      <c r="BM47" s="582">
        <v>2314000</v>
      </c>
      <c r="BN47" s="582">
        <v>2314000</v>
      </c>
      <c r="BO47" s="582">
        <v>2314000</v>
      </c>
      <c r="BP47" s="582">
        <v>2314000</v>
      </c>
      <c r="BQ47" s="582">
        <v>2314000</v>
      </c>
      <c r="BR47" s="582">
        <v>2314000</v>
      </c>
      <c r="BS47" s="582">
        <v>2314000</v>
      </c>
      <c r="BT47" s="582">
        <v>2568000</v>
      </c>
      <c r="BU47" s="582">
        <v>2568000</v>
      </c>
      <c r="BV47" s="582">
        <v>2568000</v>
      </c>
      <c r="BW47" s="582">
        <v>2568000</v>
      </c>
      <c r="BX47" s="582">
        <v>2568000</v>
      </c>
      <c r="BY47" s="582">
        <v>2568000</v>
      </c>
      <c r="BZ47" s="582">
        <v>2568000</v>
      </c>
      <c r="CA47" s="582">
        <v>2568000</v>
      </c>
      <c r="CB47" s="582">
        <v>2568000</v>
      </c>
      <c r="CC47" s="582">
        <v>2568000</v>
      </c>
      <c r="CD47" s="582">
        <v>2568000</v>
      </c>
      <c r="CE47" s="582">
        <v>2568000</v>
      </c>
      <c r="CF47" s="582">
        <v>2943000</v>
      </c>
      <c r="CG47" s="582">
        <v>2943000</v>
      </c>
      <c r="CH47" s="582">
        <v>2943000</v>
      </c>
      <c r="CI47" s="582">
        <v>2943000</v>
      </c>
      <c r="CJ47" s="582">
        <v>2943000</v>
      </c>
      <c r="CK47" s="664">
        <v>2943000</v>
      </c>
      <c r="CL47" s="664">
        <v>2943000</v>
      </c>
      <c r="CM47" s="664">
        <v>2943000</v>
      </c>
      <c r="CN47" s="664">
        <v>2943000</v>
      </c>
      <c r="CO47" s="664">
        <v>2943000</v>
      </c>
      <c r="CP47" s="664">
        <v>2943000</v>
      </c>
      <c r="CQ47" s="664">
        <v>2943000</v>
      </c>
      <c r="CR47" s="582">
        <v>3317000</v>
      </c>
      <c r="CS47" s="684">
        <v>3317000</v>
      </c>
      <c r="CT47" s="582">
        <v>3317000</v>
      </c>
      <c r="CU47" s="582">
        <v>3317000</v>
      </c>
      <c r="CV47" s="582">
        <v>3317000</v>
      </c>
      <c r="CW47" s="582"/>
      <c r="CX47" s="664"/>
      <c r="CY47" s="664"/>
      <c r="CZ47" s="664"/>
      <c r="DA47" s="664"/>
      <c r="DB47" s="664"/>
      <c r="DC47" s="664"/>
      <c r="DD47" s="574"/>
      <c r="DE47" s="583"/>
      <c r="DF47" s="583">
        <v>37</v>
      </c>
      <c r="DG47" s="653"/>
    </row>
    <row r="48" spans="1:111" ht="15">
      <c r="A48" s="573">
        <v>1.3</v>
      </c>
      <c r="B48" s="574"/>
      <c r="C48" s="574" t="s">
        <v>67</v>
      </c>
      <c r="D48" s="574">
        <v>39</v>
      </c>
      <c r="E48" s="575" t="s">
        <v>497</v>
      </c>
      <c r="F48" s="576">
        <v>8011007987</v>
      </c>
      <c r="G48" s="577" t="s">
        <v>498</v>
      </c>
      <c r="H48" s="573" t="s">
        <v>71</v>
      </c>
      <c r="I48" s="578" t="s">
        <v>67</v>
      </c>
      <c r="J48" s="573"/>
      <c r="K48" s="576">
        <v>41399219</v>
      </c>
      <c r="L48" s="578">
        <v>38107</v>
      </c>
      <c r="M48" s="576" t="s">
        <v>416</v>
      </c>
      <c r="N48" s="573"/>
      <c r="O48" s="579" t="s">
        <v>417</v>
      </c>
      <c r="P48" s="573" t="s">
        <v>278</v>
      </c>
      <c r="Q48" s="576" t="s">
        <v>279</v>
      </c>
      <c r="R48" s="573"/>
      <c r="S48" s="573"/>
      <c r="T48" s="573"/>
      <c r="U48" s="573"/>
      <c r="V48" s="573" t="s">
        <v>499</v>
      </c>
      <c r="W48" s="580">
        <v>40970</v>
      </c>
      <c r="X48" s="581" t="s">
        <v>370</v>
      </c>
      <c r="Y48" s="573" t="s">
        <v>269</v>
      </c>
      <c r="Z48" s="573" t="s">
        <v>270</v>
      </c>
      <c r="AA48" s="582"/>
      <c r="AB48" s="582"/>
      <c r="AC48" s="582"/>
      <c r="AD48" s="582"/>
      <c r="AE48" s="582"/>
      <c r="AF48" s="582"/>
      <c r="AG48" s="582"/>
      <c r="AH48" s="582"/>
      <c r="AI48" s="582"/>
      <c r="AJ48" s="582"/>
      <c r="AK48" s="582"/>
      <c r="AL48" s="582">
        <v>1628000</v>
      </c>
      <c r="AM48" s="582">
        <v>1628000</v>
      </c>
      <c r="AN48" s="582">
        <v>1628000</v>
      </c>
      <c r="AO48" s="582">
        <v>1628000</v>
      </c>
      <c r="AP48" s="582">
        <v>1740000</v>
      </c>
      <c r="AQ48" s="582">
        <v>1740000</v>
      </c>
      <c r="AR48" s="582">
        <v>1740000</v>
      </c>
      <c r="AS48" s="582">
        <v>2314000</v>
      </c>
      <c r="AT48" s="582">
        <v>2314000</v>
      </c>
      <c r="AU48" s="582">
        <v>2314000</v>
      </c>
      <c r="AV48" s="582">
        <v>2314000</v>
      </c>
      <c r="AW48" s="582">
        <v>2314000</v>
      </c>
      <c r="AX48" s="582">
        <v>2314000</v>
      </c>
      <c r="AY48" s="582">
        <v>2314000</v>
      </c>
      <c r="AZ48" s="582">
        <v>2670000</v>
      </c>
      <c r="BA48" s="582">
        <v>2670000</v>
      </c>
      <c r="BB48" s="582">
        <v>2670000</v>
      </c>
      <c r="BC48" s="582">
        <v>2670000</v>
      </c>
      <c r="BD48" s="582">
        <v>2670000</v>
      </c>
      <c r="BE48" s="582">
        <v>2670000</v>
      </c>
      <c r="BF48" s="582">
        <v>2670000</v>
      </c>
      <c r="BG48" s="582">
        <v>2670000</v>
      </c>
      <c r="BH48" s="582">
        <v>2670000</v>
      </c>
      <c r="BI48" s="582">
        <v>2670000</v>
      </c>
      <c r="BJ48" s="582"/>
      <c r="BK48" s="582"/>
      <c r="BL48" s="582"/>
      <c r="BM48" s="582"/>
      <c r="BN48" s="582"/>
      <c r="BO48" s="582"/>
      <c r="BP48" s="582"/>
      <c r="BQ48" s="582"/>
      <c r="BR48" s="582"/>
      <c r="BS48" s="582"/>
      <c r="BT48" s="582"/>
      <c r="BU48" s="582"/>
      <c r="BV48" s="582"/>
      <c r="BW48" s="582"/>
      <c r="BX48" s="582"/>
      <c r="BY48" s="582"/>
      <c r="BZ48" s="582"/>
      <c r="CA48" s="582"/>
      <c r="CB48" s="582"/>
      <c r="CC48" s="582"/>
      <c r="CD48" s="582"/>
      <c r="CE48" s="582"/>
      <c r="CF48" s="582"/>
      <c r="CG48" s="582"/>
      <c r="CH48" s="582"/>
      <c r="CI48" s="582"/>
      <c r="CJ48" s="582"/>
      <c r="CK48" s="582"/>
      <c r="CL48" s="582"/>
      <c r="CM48" s="582"/>
      <c r="CN48" s="582"/>
      <c r="CO48" s="582"/>
      <c r="CP48" s="582"/>
      <c r="CQ48" s="582"/>
      <c r="CR48" s="582"/>
      <c r="CS48" s="582"/>
      <c r="CT48" s="582"/>
      <c r="CU48" s="582"/>
      <c r="CV48" s="582"/>
      <c r="CW48" s="582"/>
      <c r="CX48" s="582"/>
      <c r="CY48" s="582"/>
      <c r="CZ48" s="582"/>
      <c r="DA48" s="582"/>
      <c r="DB48" s="582"/>
      <c r="DC48" s="582"/>
      <c r="DD48" s="574" t="s">
        <v>67</v>
      </c>
      <c r="DE48" s="583"/>
      <c r="DF48" s="583">
        <v>24</v>
      </c>
      <c r="DG48" s="653"/>
    </row>
    <row r="49" spans="1:111" ht="15">
      <c r="A49" s="573">
        <v>1.3</v>
      </c>
      <c r="B49" s="574"/>
      <c r="C49" s="574" t="s">
        <v>67</v>
      </c>
      <c r="D49" s="574">
        <v>40</v>
      </c>
      <c r="E49" s="575" t="s">
        <v>500</v>
      </c>
      <c r="F49" s="576">
        <v>8011007988</v>
      </c>
      <c r="G49" s="577" t="s">
        <v>501</v>
      </c>
      <c r="H49" s="573" t="s">
        <v>273</v>
      </c>
      <c r="I49" s="578" t="s">
        <v>67</v>
      </c>
      <c r="J49" s="573"/>
      <c r="K49" s="576">
        <v>351926603</v>
      </c>
      <c r="L49" s="578">
        <v>38567</v>
      </c>
      <c r="M49" s="576" t="s">
        <v>330</v>
      </c>
      <c r="N49" s="573"/>
      <c r="O49" s="579" t="s">
        <v>375</v>
      </c>
      <c r="P49" s="573" t="s">
        <v>278</v>
      </c>
      <c r="Q49" s="576" t="s">
        <v>297</v>
      </c>
      <c r="R49" s="573"/>
      <c r="S49" s="573"/>
      <c r="T49" s="573"/>
      <c r="U49" s="573"/>
      <c r="V49" s="573" t="s">
        <v>489</v>
      </c>
      <c r="W49" s="580">
        <v>40970</v>
      </c>
      <c r="X49" s="581" t="s">
        <v>370</v>
      </c>
      <c r="Y49" s="573" t="s">
        <v>269</v>
      </c>
      <c r="Z49" s="573" t="s">
        <v>270</v>
      </c>
      <c r="AA49" s="582"/>
      <c r="AB49" s="582"/>
      <c r="AC49" s="582"/>
      <c r="AD49" s="582"/>
      <c r="AE49" s="582"/>
      <c r="AF49" s="582"/>
      <c r="AG49" s="582"/>
      <c r="AH49" s="582"/>
      <c r="AI49" s="582"/>
      <c r="AJ49" s="582"/>
      <c r="AK49" s="582"/>
      <c r="AL49" s="582">
        <v>1628000</v>
      </c>
      <c r="AM49" s="582">
        <v>1628000</v>
      </c>
      <c r="AN49" s="582">
        <v>1628000</v>
      </c>
      <c r="AO49" s="582">
        <v>1628000</v>
      </c>
      <c r="AP49" s="582">
        <v>1740000</v>
      </c>
      <c r="AQ49" s="582">
        <v>1740000</v>
      </c>
      <c r="AR49" s="582">
        <v>1740000</v>
      </c>
      <c r="AS49" s="582">
        <v>2314000</v>
      </c>
      <c r="AT49" s="582">
        <v>2314000</v>
      </c>
      <c r="AU49" s="582">
        <v>2314000</v>
      </c>
      <c r="AV49" s="582">
        <v>2314000</v>
      </c>
      <c r="AW49" s="582">
        <v>2314000</v>
      </c>
      <c r="AX49" s="582">
        <v>2314000</v>
      </c>
      <c r="AY49" s="582">
        <v>2314000</v>
      </c>
      <c r="AZ49" s="582">
        <v>2314000</v>
      </c>
      <c r="BA49" s="582"/>
      <c r="BB49" s="582"/>
      <c r="BC49" s="582"/>
      <c r="BD49" s="582"/>
      <c r="BE49" s="582"/>
      <c r="BF49" s="582"/>
      <c r="BG49" s="582"/>
      <c r="BH49" s="582"/>
      <c r="BI49" s="582"/>
      <c r="BJ49" s="582"/>
      <c r="BK49" s="582"/>
      <c r="BL49" s="582"/>
      <c r="BM49" s="582"/>
      <c r="BN49" s="582"/>
      <c r="BO49" s="582"/>
      <c r="BP49" s="582"/>
      <c r="BQ49" s="582"/>
      <c r="BR49" s="582"/>
      <c r="BS49" s="582"/>
      <c r="BT49" s="582"/>
      <c r="BU49" s="582"/>
      <c r="BV49" s="582"/>
      <c r="BW49" s="582"/>
      <c r="BX49" s="582"/>
      <c r="BY49" s="582"/>
      <c r="BZ49" s="582"/>
      <c r="CA49" s="582"/>
      <c r="CB49" s="582"/>
      <c r="CC49" s="582"/>
      <c r="CD49" s="582"/>
      <c r="CE49" s="582"/>
      <c r="CF49" s="582"/>
      <c r="CG49" s="582"/>
      <c r="CH49" s="582"/>
      <c r="CI49" s="582"/>
      <c r="CJ49" s="582"/>
      <c r="CK49" s="582"/>
      <c r="CL49" s="582"/>
      <c r="CM49" s="582"/>
      <c r="CN49" s="582"/>
      <c r="CO49" s="582"/>
      <c r="CP49" s="582"/>
      <c r="CQ49" s="582"/>
      <c r="CR49" s="582"/>
      <c r="CS49" s="582"/>
      <c r="CT49" s="582"/>
      <c r="CU49" s="582"/>
      <c r="CV49" s="582"/>
      <c r="CW49" s="582"/>
      <c r="CX49" s="582"/>
      <c r="CY49" s="582"/>
      <c r="CZ49" s="582"/>
      <c r="DA49" s="582"/>
      <c r="DB49" s="582"/>
      <c r="DC49" s="582"/>
      <c r="DD49" s="574" t="s">
        <v>67</v>
      </c>
      <c r="DE49" s="583"/>
      <c r="DF49" s="583">
        <v>15</v>
      </c>
      <c r="DG49" s="653"/>
    </row>
    <row r="50" spans="1:111" ht="15">
      <c r="A50" s="573">
        <v>1.3</v>
      </c>
      <c r="B50" s="574">
        <v>21</v>
      </c>
      <c r="C50" s="574"/>
      <c r="D50" s="574">
        <v>41</v>
      </c>
      <c r="E50" s="575" t="s">
        <v>140</v>
      </c>
      <c r="F50" s="576">
        <v>8011007989</v>
      </c>
      <c r="G50" s="577" t="s">
        <v>502</v>
      </c>
      <c r="H50" s="573" t="s">
        <v>273</v>
      </c>
      <c r="I50" s="578"/>
      <c r="J50" s="573" t="s">
        <v>67</v>
      </c>
      <c r="K50" s="576">
        <v>301440832</v>
      </c>
      <c r="L50" s="578">
        <v>39084</v>
      </c>
      <c r="M50" s="576" t="s">
        <v>311</v>
      </c>
      <c r="N50" s="573"/>
      <c r="O50" s="579" t="s">
        <v>503</v>
      </c>
      <c r="P50" s="573" t="s">
        <v>503</v>
      </c>
      <c r="Q50" s="576" t="s">
        <v>368</v>
      </c>
      <c r="R50" s="573"/>
      <c r="S50" s="573"/>
      <c r="T50" s="573"/>
      <c r="U50" s="573"/>
      <c r="V50" s="573" t="s">
        <v>504</v>
      </c>
      <c r="W50" s="580">
        <v>40970</v>
      </c>
      <c r="X50" s="581" t="s">
        <v>370</v>
      </c>
      <c r="Y50" s="573" t="s">
        <v>269</v>
      </c>
      <c r="Z50" s="573" t="s">
        <v>270</v>
      </c>
      <c r="AA50" s="582"/>
      <c r="AB50" s="582"/>
      <c r="AC50" s="582"/>
      <c r="AD50" s="582"/>
      <c r="AE50" s="582"/>
      <c r="AF50" s="582"/>
      <c r="AG50" s="582"/>
      <c r="AH50" s="582"/>
      <c r="AI50" s="582"/>
      <c r="AJ50" s="582"/>
      <c r="AK50" s="582"/>
      <c r="AL50" s="582">
        <v>1628000</v>
      </c>
      <c r="AM50" s="582">
        <v>1628000</v>
      </c>
      <c r="AN50" s="582">
        <v>1628000</v>
      </c>
      <c r="AO50" s="582">
        <v>1628000</v>
      </c>
      <c r="AP50" s="582">
        <v>1740000</v>
      </c>
      <c r="AQ50" s="582">
        <v>1740000</v>
      </c>
      <c r="AR50" s="582">
        <v>1740000</v>
      </c>
      <c r="AS50" s="582">
        <v>2314000</v>
      </c>
      <c r="AT50" s="582">
        <v>2314000</v>
      </c>
      <c r="AU50" s="582">
        <v>2314000</v>
      </c>
      <c r="AV50" s="582">
        <v>2314000</v>
      </c>
      <c r="AW50" s="582">
        <v>2314000</v>
      </c>
      <c r="AX50" s="582">
        <v>2314000</v>
      </c>
      <c r="AY50" s="582">
        <v>2314000</v>
      </c>
      <c r="AZ50" s="582">
        <v>2314000</v>
      </c>
      <c r="BA50" s="582">
        <v>2314000</v>
      </c>
      <c r="BB50" s="582">
        <v>2314000</v>
      </c>
      <c r="BC50" s="582">
        <v>2314000</v>
      </c>
      <c r="BD50" s="582">
        <v>2314000</v>
      </c>
      <c r="BE50" s="582">
        <v>2314000</v>
      </c>
      <c r="BF50" s="582">
        <v>2314000</v>
      </c>
      <c r="BG50" s="582">
        <v>2314000</v>
      </c>
      <c r="BH50" s="582">
        <v>2314000</v>
      </c>
      <c r="BI50" s="582">
        <v>2314000</v>
      </c>
      <c r="BJ50" s="582">
        <v>2314000</v>
      </c>
      <c r="BK50" s="582">
        <v>2314000</v>
      </c>
      <c r="BL50" s="582">
        <v>2314000</v>
      </c>
      <c r="BM50" s="582">
        <v>2314000</v>
      </c>
      <c r="BN50" s="582">
        <v>2314000</v>
      </c>
      <c r="BO50" s="582">
        <v>2314000</v>
      </c>
      <c r="BP50" s="582">
        <v>2314000</v>
      </c>
      <c r="BQ50" s="582">
        <v>2314000</v>
      </c>
      <c r="BR50" s="582">
        <v>2314000</v>
      </c>
      <c r="BS50" s="582">
        <v>2314000</v>
      </c>
      <c r="BT50" s="582">
        <v>2568000</v>
      </c>
      <c r="BU50" s="582"/>
      <c r="BV50" s="582"/>
      <c r="BW50" s="582"/>
      <c r="BX50" s="582">
        <v>2568000</v>
      </c>
      <c r="BY50" s="582">
        <v>2568000</v>
      </c>
      <c r="BZ50" s="582">
        <v>2568000</v>
      </c>
      <c r="CA50" s="582">
        <v>2568000</v>
      </c>
      <c r="CB50" s="582">
        <v>2568000</v>
      </c>
      <c r="CC50" s="582">
        <v>2568000</v>
      </c>
      <c r="CD50" s="582">
        <v>2568000</v>
      </c>
      <c r="CE50" s="582">
        <v>2568000</v>
      </c>
      <c r="CF50" s="582">
        <v>2943000</v>
      </c>
      <c r="CG50" s="582">
        <v>2943000</v>
      </c>
      <c r="CH50" s="582">
        <v>2943000</v>
      </c>
      <c r="CI50" s="582">
        <v>2943000</v>
      </c>
      <c r="CJ50" s="582">
        <v>2943000</v>
      </c>
      <c r="CK50" s="664">
        <v>2943000</v>
      </c>
      <c r="CL50" s="664">
        <v>2943000</v>
      </c>
      <c r="CM50" s="664">
        <v>2943000</v>
      </c>
      <c r="CN50" s="664">
        <v>2943000</v>
      </c>
      <c r="CO50" s="664">
        <v>2943000</v>
      </c>
      <c r="CP50" s="664">
        <v>2943000</v>
      </c>
      <c r="CQ50" s="664">
        <v>2943000</v>
      </c>
      <c r="CR50" s="582">
        <v>3317000</v>
      </c>
      <c r="CS50" s="684">
        <v>3317000</v>
      </c>
      <c r="CT50" s="582">
        <v>3317000</v>
      </c>
      <c r="CU50" s="582">
        <v>3317000</v>
      </c>
      <c r="CV50" s="582">
        <v>3317000</v>
      </c>
      <c r="CW50" s="582"/>
      <c r="CX50" s="664"/>
      <c r="CY50" s="664"/>
      <c r="CZ50" s="664"/>
      <c r="DA50" s="664"/>
      <c r="DB50" s="664"/>
      <c r="DC50" s="664"/>
      <c r="DD50" s="574"/>
      <c r="DE50" s="583"/>
      <c r="DF50" s="583">
        <v>41</v>
      </c>
      <c r="DG50" s="653"/>
    </row>
    <row r="51" spans="1:111" ht="15">
      <c r="A51" s="573">
        <v>1.3</v>
      </c>
      <c r="B51" s="574">
        <v>22</v>
      </c>
      <c r="C51" s="574"/>
      <c r="D51" s="574">
        <v>42</v>
      </c>
      <c r="E51" s="575" t="s">
        <v>137</v>
      </c>
      <c r="F51" s="576">
        <v>8011007990</v>
      </c>
      <c r="G51" s="577" t="s">
        <v>505</v>
      </c>
      <c r="H51" s="573" t="s">
        <v>273</v>
      </c>
      <c r="I51" s="578"/>
      <c r="J51" s="573" t="s">
        <v>67</v>
      </c>
      <c r="K51" s="576">
        <v>365362485</v>
      </c>
      <c r="L51" s="578">
        <v>36229</v>
      </c>
      <c r="M51" s="576" t="s">
        <v>386</v>
      </c>
      <c r="N51" s="573" t="s">
        <v>387</v>
      </c>
      <c r="O51" s="579" t="s">
        <v>428</v>
      </c>
      <c r="P51" s="573" t="s">
        <v>278</v>
      </c>
      <c r="Q51" s="576" t="s">
        <v>368</v>
      </c>
      <c r="R51" s="573"/>
      <c r="S51" s="573"/>
      <c r="T51" s="573"/>
      <c r="U51" s="573"/>
      <c r="V51" s="573" t="s">
        <v>506</v>
      </c>
      <c r="W51" s="580">
        <v>40970</v>
      </c>
      <c r="X51" s="581" t="s">
        <v>370</v>
      </c>
      <c r="Y51" s="573" t="s">
        <v>269</v>
      </c>
      <c r="Z51" s="573" t="s">
        <v>270</v>
      </c>
      <c r="AA51" s="582"/>
      <c r="AB51" s="582"/>
      <c r="AC51" s="582"/>
      <c r="AD51" s="582"/>
      <c r="AE51" s="582"/>
      <c r="AF51" s="582"/>
      <c r="AG51" s="582"/>
      <c r="AH51" s="582"/>
      <c r="AI51" s="582"/>
      <c r="AJ51" s="582"/>
      <c r="AK51" s="582"/>
      <c r="AL51" s="582">
        <v>1628000</v>
      </c>
      <c r="AM51" s="582">
        <v>1628000</v>
      </c>
      <c r="AN51" s="582">
        <v>1628000</v>
      </c>
      <c r="AO51" s="582">
        <v>1628000</v>
      </c>
      <c r="AP51" s="582">
        <v>1740000</v>
      </c>
      <c r="AQ51" s="582">
        <v>1740000</v>
      </c>
      <c r="AR51" s="582">
        <v>1740000</v>
      </c>
      <c r="AS51" s="582">
        <v>2314000</v>
      </c>
      <c r="AT51" s="582">
        <v>2314000</v>
      </c>
      <c r="AU51" s="582">
        <v>2314000</v>
      </c>
      <c r="AV51" s="582">
        <v>2314000</v>
      </c>
      <c r="AW51" s="582">
        <v>2314000</v>
      </c>
      <c r="AX51" s="582">
        <v>2314000</v>
      </c>
      <c r="AY51" s="582">
        <v>2314000</v>
      </c>
      <c r="AZ51" s="582">
        <v>2314000</v>
      </c>
      <c r="BA51" s="582">
        <v>2314000</v>
      </c>
      <c r="BB51" s="582">
        <v>2314000</v>
      </c>
      <c r="BC51" s="582">
        <v>2314000</v>
      </c>
      <c r="BD51" s="582">
        <v>2314000</v>
      </c>
      <c r="BE51" s="582">
        <v>2314000</v>
      </c>
      <c r="BF51" s="582">
        <v>2314000</v>
      </c>
      <c r="BG51" s="582">
        <v>2314000</v>
      </c>
      <c r="BH51" s="582">
        <v>2314000</v>
      </c>
      <c r="BI51" s="582">
        <v>2314000</v>
      </c>
      <c r="BJ51" s="582">
        <v>2314000</v>
      </c>
      <c r="BK51" s="582">
        <v>2314000</v>
      </c>
      <c r="BL51" s="582">
        <v>2314000</v>
      </c>
      <c r="BM51" s="582">
        <v>2314000</v>
      </c>
      <c r="BN51" s="582">
        <v>2314000</v>
      </c>
      <c r="BO51" s="582">
        <v>2314000</v>
      </c>
      <c r="BP51" s="582">
        <v>2314000</v>
      </c>
      <c r="BQ51" s="582">
        <v>2314000</v>
      </c>
      <c r="BR51" s="582">
        <v>2314000</v>
      </c>
      <c r="BS51" s="582">
        <v>2314000</v>
      </c>
      <c r="BT51" s="582">
        <v>2568000</v>
      </c>
      <c r="BU51" s="582">
        <v>2568000</v>
      </c>
      <c r="BV51" s="582">
        <v>2568000</v>
      </c>
      <c r="BW51" s="582">
        <v>2568000</v>
      </c>
      <c r="BX51" s="582">
        <v>2568000</v>
      </c>
      <c r="BY51" s="582">
        <v>2568000</v>
      </c>
      <c r="BZ51" s="582">
        <v>2568000</v>
      </c>
      <c r="CA51" s="582">
        <v>2568000</v>
      </c>
      <c r="CB51" s="582">
        <v>2568000</v>
      </c>
      <c r="CC51" s="582">
        <v>2568000</v>
      </c>
      <c r="CD51" s="582">
        <v>2568000</v>
      </c>
      <c r="CE51" s="582">
        <v>2568000</v>
      </c>
      <c r="CF51" s="582">
        <v>2943000</v>
      </c>
      <c r="CG51" s="582">
        <v>2943000</v>
      </c>
      <c r="CH51" s="582">
        <v>2943000</v>
      </c>
      <c r="CI51" s="582">
        <v>2943000</v>
      </c>
      <c r="CJ51" s="582">
        <v>2943000</v>
      </c>
      <c r="CK51" s="664">
        <v>2943000</v>
      </c>
      <c r="CL51" s="664">
        <v>2943000</v>
      </c>
      <c r="CM51" s="664">
        <v>2943000</v>
      </c>
      <c r="CN51" s="664">
        <v>2943000</v>
      </c>
      <c r="CO51" s="664">
        <v>2943000</v>
      </c>
      <c r="CP51" s="664">
        <v>2943000</v>
      </c>
      <c r="CQ51" s="664">
        <v>2943000</v>
      </c>
      <c r="CR51" s="582">
        <v>3317000</v>
      </c>
      <c r="CS51" s="684">
        <v>3317000</v>
      </c>
      <c r="CT51" s="582">
        <v>3317000</v>
      </c>
      <c r="CU51" s="582">
        <v>3317000</v>
      </c>
      <c r="CV51" s="582">
        <v>3317000</v>
      </c>
      <c r="CW51" s="582">
        <v>3317000</v>
      </c>
      <c r="CX51" s="664"/>
      <c r="CY51" s="664"/>
      <c r="CZ51" s="664"/>
      <c r="DA51" s="664"/>
      <c r="DB51" s="664"/>
      <c r="DC51" s="664"/>
      <c r="DD51" s="574"/>
      <c r="DE51" s="583"/>
      <c r="DF51" s="583">
        <v>44</v>
      </c>
      <c r="DG51" s="653"/>
    </row>
    <row r="52" spans="1:111" ht="15">
      <c r="A52" s="573">
        <v>1.3</v>
      </c>
      <c r="B52" s="574">
        <v>23</v>
      </c>
      <c r="C52" s="574"/>
      <c r="D52" s="574">
        <v>43</v>
      </c>
      <c r="E52" s="575" t="s">
        <v>138</v>
      </c>
      <c r="F52" s="576">
        <v>8011007992</v>
      </c>
      <c r="G52" s="577" t="s">
        <v>507</v>
      </c>
      <c r="H52" s="573" t="s">
        <v>273</v>
      </c>
      <c r="I52" s="578"/>
      <c r="J52" s="573" t="s">
        <v>67</v>
      </c>
      <c r="K52" s="576">
        <v>301504028</v>
      </c>
      <c r="L52" s="578">
        <v>40038</v>
      </c>
      <c r="M52" s="576" t="s">
        <v>311</v>
      </c>
      <c r="N52" s="573"/>
      <c r="O52" s="579" t="s">
        <v>348</v>
      </c>
      <c r="P52" s="573" t="s">
        <v>348</v>
      </c>
      <c r="Q52" s="576" t="s">
        <v>454</v>
      </c>
      <c r="R52" s="573"/>
      <c r="S52" s="573"/>
      <c r="T52" s="573"/>
      <c r="U52" s="573"/>
      <c r="V52" s="573" t="s">
        <v>508</v>
      </c>
      <c r="W52" s="580">
        <v>40970</v>
      </c>
      <c r="X52" s="581" t="s">
        <v>370</v>
      </c>
      <c r="Y52" s="573" t="s">
        <v>269</v>
      </c>
      <c r="Z52" s="573" t="s">
        <v>270</v>
      </c>
      <c r="AA52" s="582"/>
      <c r="AB52" s="582"/>
      <c r="AC52" s="582"/>
      <c r="AD52" s="582"/>
      <c r="AE52" s="582"/>
      <c r="AF52" s="582"/>
      <c r="AG52" s="582"/>
      <c r="AH52" s="582"/>
      <c r="AI52" s="582"/>
      <c r="AJ52" s="582"/>
      <c r="AK52" s="582"/>
      <c r="AL52" s="582">
        <v>1628000</v>
      </c>
      <c r="AM52" s="582">
        <v>1628000</v>
      </c>
      <c r="AN52" s="582">
        <v>1628000</v>
      </c>
      <c r="AO52" s="582">
        <v>1628000</v>
      </c>
      <c r="AP52" s="582">
        <v>1740000</v>
      </c>
      <c r="AQ52" s="582">
        <v>1740000</v>
      </c>
      <c r="AR52" s="582">
        <v>1740000</v>
      </c>
      <c r="AS52" s="582">
        <v>2314000</v>
      </c>
      <c r="AT52" s="582">
        <v>2314000</v>
      </c>
      <c r="AU52" s="582">
        <v>2314000</v>
      </c>
      <c r="AV52" s="582">
        <v>2314000</v>
      </c>
      <c r="AW52" s="582">
        <v>2314000</v>
      </c>
      <c r="AX52" s="582">
        <v>2314000</v>
      </c>
      <c r="AY52" s="582">
        <v>2314000</v>
      </c>
      <c r="AZ52" s="582">
        <v>2314000</v>
      </c>
      <c r="BA52" s="582">
        <v>2314000</v>
      </c>
      <c r="BB52" s="582">
        <v>2314000</v>
      </c>
      <c r="BC52" s="582">
        <v>2314000</v>
      </c>
      <c r="BD52" s="582">
        <v>2314000</v>
      </c>
      <c r="BE52" s="582">
        <v>2314000</v>
      </c>
      <c r="BF52" s="582">
        <v>2314000</v>
      </c>
      <c r="BG52" s="582">
        <v>2314000</v>
      </c>
      <c r="BH52" s="582">
        <v>2314000</v>
      </c>
      <c r="BI52" s="582">
        <v>2314000</v>
      </c>
      <c r="BJ52" s="582">
        <v>2314000</v>
      </c>
      <c r="BK52" s="582">
        <v>2314000</v>
      </c>
      <c r="BL52" s="582">
        <v>2314000</v>
      </c>
      <c r="BM52" s="582">
        <v>2314000</v>
      </c>
      <c r="BN52" s="582">
        <v>2314000</v>
      </c>
      <c r="BO52" s="582">
        <v>2314000</v>
      </c>
      <c r="BP52" s="582">
        <v>2314000</v>
      </c>
      <c r="BQ52" s="582">
        <v>2314000</v>
      </c>
      <c r="BR52" s="582">
        <v>2314000</v>
      </c>
      <c r="BS52" s="582">
        <v>2314000</v>
      </c>
      <c r="BT52" s="582">
        <v>2568000</v>
      </c>
      <c r="BU52" s="582">
        <v>2568000</v>
      </c>
      <c r="BV52" s="582">
        <v>2568000</v>
      </c>
      <c r="BW52" s="582">
        <v>2568000</v>
      </c>
      <c r="BX52" s="582">
        <v>2568000</v>
      </c>
      <c r="BY52" s="582">
        <v>2568000</v>
      </c>
      <c r="BZ52" s="582">
        <v>2568000</v>
      </c>
      <c r="CA52" s="582">
        <v>2568000</v>
      </c>
      <c r="CB52" s="582">
        <v>2568000</v>
      </c>
      <c r="CC52" s="582">
        <v>2568000</v>
      </c>
      <c r="CD52" s="582">
        <v>2568000</v>
      </c>
      <c r="CE52" s="582">
        <v>2568000</v>
      </c>
      <c r="CF52" s="582">
        <v>2943000</v>
      </c>
      <c r="CG52" s="582">
        <v>2943000</v>
      </c>
      <c r="CH52" s="582">
        <v>2943000</v>
      </c>
      <c r="CI52" s="582">
        <v>2943000</v>
      </c>
      <c r="CJ52" s="582">
        <v>2943000</v>
      </c>
      <c r="CK52" s="664">
        <v>2943000</v>
      </c>
      <c r="CL52" s="664">
        <v>2943000</v>
      </c>
      <c r="CM52" s="664">
        <v>2943000</v>
      </c>
      <c r="CN52" s="664">
        <v>2943000</v>
      </c>
      <c r="CO52" s="664">
        <v>2943000</v>
      </c>
      <c r="CP52" s="664">
        <v>2943000</v>
      </c>
      <c r="CQ52" s="664">
        <v>2943000</v>
      </c>
      <c r="CR52" s="582">
        <v>3317000</v>
      </c>
      <c r="CS52" s="684">
        <v>3317000</v>
      </c>
      <c r="CT52" s="582">
        <v>3317000</v>
      </c>
      <c r="CU52" s="582">
        <v>3317000</v>
      </c>
      <c r="CV52" s="582">
        <v>3317000</v>
      </c>
      <c r="CW52" s="582"/>
      <c r="CX52" s="664"/>
      <c r="CY52" s="664"/>
      <c r="CZ52" s="664"/>
      <c r="DA52" s="664"/>
      <c r="DB52" s="664"/>
      <c r="DC52" s="664"/>
      <c r="DD52" s="574"/>
      <c r="DE52" s="583"/>
      <c r="DF52" s="583">
        <v>44</v>
      </c>
      <c r="DG52" s="653"/>
    </row>
    <row r="53" spans="1:111" ht="15">
      <c r="A53" s="573"/>
      <c r="B53" s="574"/>
      <c r="C53" s="574" t="s">
        <v>67</v>
      </c>
      <c r="D53" s="574">
        <v>44</v>
      </c>
      <c r="E53" s="575" t="s">
        <v>509</v>
      </c>
      <c r="F53" s="576"/>
      <c r="G53" s="577"/>
      <c r="H53" s="573" t="s">
        <v>273</v>
      </c>
      <c r="I53" s="578"/>
      <c r="J53" s="573" t="s">
        <v>67</v>
      </c>
      <c r="K53" s="576">
        <v>312213880</v>
      </c>
      <c r="L53" s="578">
        <v>39966</v>
      </c>
      <c r="M53" s="576" t="s">
        <v>262</v>
      </c>
      <c r="N53" s="573"/>
      <c r="O53" s="579" t="s">
        <v>510</v>
      </c>
      <c r="P53" s="573" t="s">
        <v>278</v>
      </c>
      <c r="Q53" s="576" t="s">
        <v>297</v>
      </c>
      <c r="R53" s="573"/>
      <c r="S53" s="573"/>
      <c r="T53" s="573"/>
      <c r="U53" s="573"/>
      <c r="V53" s="573"/>
      <c r="W53" s="580"/>
      <c r="X53" s="581"/>
      <c r="Y53" s="573" t="s">
        <v>269</v>
      </c>
      <c r="Z53" s="573" t="s">
        <v>270</v>
      </c>
      <c r="AA53" s="582"/>
      <c r="AB53" s="582"/>
      <c r="AC53" s="582"/>
      <c r="AD53" s="582"/>
      <c r="AE53" s="582"/>
      <c r="AF53" s="582"/>
      <c r="AG53" s="582"/>
      <c r="AH53" s="582"/>
      <c r="AI53" s="582"/>
      <c r="AJ53" s="582"/>
      <c r="AK53" s="582"/>
      <c r="AL53" s="582">
        <v>1628000</v>
      </c>
      <c r="AM53" s="582">
        <v>1628000</v>
      </c>
      <c r="AN53" s="582"/>
      <c r="AO53" s="582"/>
      <c r="AP53" s="582"/>
      <c r="AQ53" s="582"/>
      <c r="AR53" s="582"/>
      <c r="AS53" s="582"/>
      <c r="AT53" s="582"/>
      <c r="AU53" s="582"/>
      <c r="AV53" s="582"/>
      <c r="AW53" s="582"/>
      <c r="AX53" s="582"/>
      <c r="AY53" s="582"/>
      <c r="AZ53" s="582"/>
      <c r="BA53" s="582"/>
      <c r="BB53" s="582"/>
      <c r="BC53" s="582"/>
      <c r="BD53" s="582"/>
      <c r="BE53" s="582"/>
      <c r="BF53" s="582"/>
      <c r="BG53" s="582"/>
      <c r="BH53" s="582"/>
      <c r="BI53" s="582"/>
      <c r="BJ53" s="582"/>
      <c r="BK53" s="582"/>
      <c r="BL53" s="582"/>
      <c r="BM53" s="582"/>
      <c r="BN53" s="582"/>
      <c r="BO53" s="582"/>
      <c r="BP53" s="582"/>
      <c r="BQ53" s="582"/>
      <c r="BR53" s="582"/>
      <c r="BS53" s="582"/>
      <c r="BT53" s="582"/>
      <c r="BU53" s="582"/>
      <c r="BV53" s="582"/>
      <c r="BW53" s="582"/>
      <c r="BX53" s="582"/>
      <c r="BY53" s="582"/>
      <c r="BZ53" s="582"/>
      <c r="CA53" s="582"/>
      <c r="CB53" s="582"/>
      <c r="CC53" s="582"/>
      <c r="CD53" s="582"/>
      <c r="CE53" s="582"/>
      <c r="CF53" s="582"/>
      <c r="CG53" s="582"/>
      <c r="CH53" s="582"/>
      <c r="CI53" s="582"/>
      <c r="CJ53" s="582"/>
      <c r="CK53" s="582"/>
      <c r="CL53" s="582"/>
      <c r="CM53" s="582"/>
      <c r="CN53" s="582"/>
      <c r="CO53" s="582"/>
      <c r="CP53" s="582"/>
      <c r="CQ53" s="582"/>
      <c r="CR53" s="582"/>
      <c r="CS53" s="582"/>
      <c r="CT53" s="582"/>
      <c r="CU53" s="582"/>
      <c r="CV53" s="582"/>
      <c r="CW53" s="582"/>
      <c r="CX53" s="582"/>
      <c r="CY53" s="582"/>
      <c r="CZ53" s="582"/>
      <c r="DA53" s="582"/>
      <c r="DB53" s="582"/>
      <c r="DC53" s="582"/>
      <c r="DD53" s="574" t="s">
        <v>67</v>
      </c>
      <c r="DE53" s="583"/>
      <c r="DF53" s="583">
        <v>2</v>
      </c>
      <c r="DG53" s="653"/>
    </row>
    <row r="54" spans="1:111" ht="15">
      <c r="A54" s="573"/>
      <c r="B54" s="574"/>
      <c r="C54" s="574" t="s">
        <v>67</v>
      </c>
      <c r="D54" s="574">
        <v>45</v>
      </c>
      <c r="E54" s="575" t="s">
        <v>511</v>
      </c>
      <c r="F54" s="576">
        <v>8011007982</v>
      </c>
      <c r="G54" s="577"/>
      <c r="H54" s="573" t="s">
        <v>273</v>
      </c>
      <c r="I54" s="578" t="s">
        <v>67</v>
      </c>
      <c r="J54" s="573"/>
      <c r="K54" s="576">
        <v>352162519</v>
      </c>
      <c r="L54" s="576">
        <v>39730</v>
      </c>
      <c r="M54" s="576" t="s">
        <v>330</v>
      </c>
      <c r="N54" s="573"/>
      <c r="O54" s="579" t="s">
        <v>512</v>
      </c>
      <c r="P54" s="573" t="s">
        <v>278</v>
      </c>
      <c r="Q54" s="576" t="s">
        <v>297</v>
      </c>
      <c r="R54" s="573"/>
      <c r="S54" s="573"/>
      <c r="T54" s="573"/>
      <c r="U54" s="573"/>
      <c r="V54" s="573"/>
      <c r="W54" s="580"/>
      <c r="X54" s="581"/>
      <c r="Y54" s="573" t="s">
        <v>269</v>
      </c>
      <c r="Z54" s="573" t="s">
        <v>270</v>
      </c>
      <c r="AA54" s="582"/>
      <c r="AB54" s="582"/>
      <c r="AC54" s="582"/>
      <c r="AD54" s="582"/>
      <c r="AE54" s="582"/>
      <c r="AF54" s="582"/>
      <c r="AG54" s="582"/>
      <c r="AH54" s="582"/>
      <c r="AI54" s="582"/>
      <c r="AJ54" s="582"/>
      <c r="AK54" s="582"/>
      <c r="AL54" s="582">
        <v>1628000</v>
      </c>
      <c r="AM54" s="582">
        <v>1628000</v>
      </c>
      <c r="AN54" s="582">
        <v>1628000</v>
      </c>
      <c r="AO54" s="582">
        <v>1628000</v>
      </c>
      <c r="AP54" s="582"/>
      <c r="AQ54" s="582"/>
      <c r="AR54" s="582"/>
      <c r="AS54" s="582"/>
      <c r="AT54" s="582"/>
      <c r="AU54" s="582"/>
      <c r="AV54" s="582"/>
      <c r="AW54" s="582"/>
      <c r="AX54" s="582"/>
      <c r="AY54" s="582"/>
      <c r="AZ54" s="582"/>
      <c r="BA54" s="582"/>
      <c r="BB54" s="582"/>
      <c r="BC54" s="582"/>
      <c r="BD54" s="582"/>
      <c r="BE54" s="582"/>
      <c r="BF54" s="582"/>
      <c r="BG54" s="582"/>
      <c r="BH54" s="582"/>
      <c r="BI54" s="582"/>
      <c r="BJ54" s="582"/>
      <c r="BK54" s="582"/>
      <c r="BL54" s="582"/>
      <c r="BM54" s="582"/>
      <c r="BN54" s="582"/>
      <c r="BO54" s="582"/>
      <c r="BP54" s="582"/>
      <c r="BQ54" s="582"/>
      <c r="BR54" s="582"/>
      <c r="BS54" s="582"/>
      <c r="BT54" s="582"/>
      <c r="BU54" s="582"/>
      <c r="BV54" s="582"/>
      <c r="BW54" s="582"/>
      <c r="BX54" s="582"/>
      <c r="BY54" s="582"/>
      <c r="BZ54" s="582"/>
      <c r="CA54" s="582"/>
      <c r="CB54" s="582"/>
      <c r="CC54" s="582"/>
      <c r="CD54" s="582"/>
      <c r="CE54" s="582"/>
      <c r="CF54" s="582"/>
      <c r="CG54" s="582"/>
      <c r="CH54" s="582"/>
      <c r="CI54" s="582"/>
      <c r="CJ54" s="582"/>
      <c r="CK54" s="582"/>
      <c r="CL54" s="582"/>
      <c r="CM54" s="582"/>
      <c r="CN54" s="582"/>
      <c r="CO54" s="582"/>
      <c r="CP54" s="582"/>
      <c r="CQ54" s="582"/>
      <c r="CR54" s="582"/>
      <c r="CS54" s="582"/>
      <c r="CT54" s="582"/>
      <c r="CU54" s="582"/>
      <c r="CV54" s="582"/>
      <c r="CW54" s="582"/>
      <c r="CX54" s="582"/>
      <c r="CY54" s="582"/>
      <c r="CZ54" s="582"/>
      <c r="DA54" s="582"/>
      <c r="DB54" s="582"/>
      <c r="DC54" s="582"/>
      <c r="DD54" s="574" t="s">
        <v>67</v>
      </c>
      <c r="DE54" s="583"/>
      <c r="DF54" s="583">
        <v>4</v>
      </c>
      <c r="DG54" s="653"/>
    </row>
    <row r="55" spans="1:111" ht="15">
      <c r="A55" s="573"/>
      <c r="B55" s="574"/>
      <c r="C55" s="574" t="s">
        <v>67</v>
      </c>
      <c r="D55" s="574">
        <v>46</v>
      </c>
      <c r="E55" s="575" t="s">
        <v>513</v>
      </c>
      <c r="F55" s="576"/>
      <c r="G55" s="577"/>
      <c r="H55" s="573" t="s">
        <v>273</v>
      </c>
      <c r="I55" s="578" t="s">
        <v>67</v>
      </c>
      <c r="J55" s="573"/>
      <c r="K55" s="576">
        <v>351678243</v>
      </c>
      <c r="L55" s="576">
        <v>38475</v>
      </c>
      <c r="M55" s="576" t="s">
        <v>330</v>
      </c>
      <c r="N55" s="573"/>
      <c r="O55" s="579" t="s">
        <v>375</v>
      </c>
      <c r="P55" s="573" t="s">
        <v>278</v>
      </c>
      <c r="Q55" s="576" t="s">
        <v>376</v>
      </c>
      <c r="R55" s="573"/>
      <c r="S55" s="573"/>
      <c r="T55" s="573"/>
      <c r="U55" s="573"/>
      <c r="V55" s="573"/>
      <c r="W55" s="580"/>
      <c r="X55" s="581"/>
      <c r="Y55" s="573" t="s">
        <v>269</v>
      </c>
      <c r="Z55" s="573" t="s">
        <v>270</v>
      </c>
      <c r="AA55" s="582"/>
      <c r="AB55" s="582"/>
      <c r="AC55" s="582"/>
      <c r="AD55" s="582"/>
      <c r="AE55" s="582"/>
      <c r="AF55" s="582"/>
      <c r="AG55" s="582"/>
      <c r="AH55" s="582"/>
      <c r="AI55" s="582"/>
      <c r="AJ55" s="582"/>
      <c r="AK55" s="582"/>
      <c r="AL55" s="582">
        <v>1628000</v>
      </c>
      <c r="AM55" s="582">
        <v>1628000</v>
      </c>
      <c r="AN55" s="582">
        <v>1628000</v>
      </c>
      <c r="AO55" s="582">
        <v>1628000</v>
      </c>
      <c r="AP55" s="582"/>
      <c r="AQ55" s="582"/>
      <c r="AR55" s="582"/>
      <c r="AS55" s="582"/>
      <c r="AT55" s="582"/>
      <c r="AU55" s="582"/>
      <c r="AV55" s="582"/>
      <c r="AW55" s="582"/>
      <c r="AX55" s="582"/>
      <c r="AY55" s="582"/>
      <c r="AZ55" s="582"/>
      <c r="BA55" s="582"/>
      <c r="BB55" s="582"/>
      <c r="BC55" s="582"/>
      <c r="BD55" s="582"/>
      <c r="BE55" s="582"/>
      <c r="BF55" s="582"/>
      <c r="BG55" s="582"/>
      <c r="BH55" s="582"/>
      <c r="BI55" s="582"/>
      <c r="BJ55" s="582"/>
      <c r="BK55" s="582"/>
      <c r="BL55" s="582"/>
      <c r="BM55" s="582"/>
      <c r="BN55" s="582"/>
      <c r="BO55" s="582"/>
      <c r="BP55" s="582"/>
      <c r="BQ55" s="582"/>
      <c r="BR55" s="582"/>
      <c r="BS55" s="582"/>
      <c r="BT55" s="582"/>
      <c r="BU55" s="582"/>
      <c r="BV55" s="582"/>
      <c r="BW55" s="582"/>
      <c r="BX55" s="582"/>
      <c r="BY55" s="582"/>
      <c r="BZ55" s="582"/>
      <c r="CA55" s="582"/>
      <c r="CB55" s="582"/>
      <c r="CC55" s="582"/>
      <c r="CD55" s="582"/>
      <c r="CE55" s="582"/>
      <c r="CF55" s="582"/>
      <c r="CG55" s="582"/>
      <c r="CH55" s="582"/>
      <c r="CI55" s="582"/>
      <c r="CJ55" s="582"/>
      <c r="CK55" s="582"/>
      <c r="CL55" s="582"/>
      <c r="CM55" s="582"/>
      <c r="CN55" s="582"/>
      <c r="CO55" s="582"/>
      <c r="CP55" s="582"/>
      <c r="CQ55" s="582"/>
      <c r="CR55" s="582"/>
      <c r="CS55" s="582"/>
      <c r="CT55" s="582"/>
      <c r="CU55" s="582"/>
      <c r="CV55" s="582"/>
      <c r="CW55" s="582"/>
      <c r="CX55" s="582"/>
      <c r="CY55" s="582"/>
      <c r="CZ55" s="582"/>
      <c r="DA55" s="582"/>
      <c r="DB55" s="582"/>
      <c r="DC55" s="582"/>
      <c r="DD55" s="574" t="s">
        <v>67</v>
      </c>
      <c r="DE55" s="583"/>
      <c r="DF55" s="583">
        <v>4</v>
      </c>
      <c r="DG55" s="653"/>
    </row>
    <row r="56" spans="1:111" ht="15">
      <c r="A56" s="573"/>
      <c r="B56" s="574"/>
      <c r="C56" s="574" t="s">
        <v>67</v>
      </c>
      <c r="D56" s="574">
        <v>47</v>
      </c>
      <c r="E56" s="575" t="s">
        <v>514</v>
      </c>
      <c r="F56" s="576"/>
      <c r="G56" s="577"/>
      <c r="H56" s="573" t="s">
        <v>273</v>
      </c>
      <c r="I56" s="578"/>
      <c r="J56" s="573" t="s">
        <v>67</v>
      </c>
      <c r="K56" s="576">
        <v>350969084</v>
      </c>
      <c r="L56" s="576">
        <v>38566</v>
      </c>
      <c r="M56" s="576" t="s">
        <v>330</v>
      </c>
      <c r="N56" s="573"/>
      <c r="O56" s="579" t="s">
        <v>375</v>
      </c>
      <c r="P56" s="573" t="s">
        <v>278</v>
      </c>
      <c r="Q56" s="576" t="s">
        <v>515</v>
      </c>
      <c r="R56" s="573"/>
      <c r="S56" s="573"/>
      <c r="T56" s="573"/>
      <c r="U56" s="573"/>
      <c r="V56" s="573"/>
      <c r="W56" s="580"/>
      <c r="X56" s="581"/>
      <c r="Y56" s="573" t="s">
        <v>269</v>
      </c>
      <c r="Z56" s="573" t="s">
        <v>270</v>
      </c>
      <c r="AA56" s="582"/>
      <c r="AB56" s="582"/>
      <c r="AC56" s="582"/>
      <c r="AD56" s="582"/>
      <c r="AE56" s="582"/>
      <c r="AF56" s="582"/>
      <c r="AG56" s="582"/>
      <c r="AH56" s="582"/>
      <c r="AI56" s="582"/>
      <c r="AJ56" s="582"/>
      <c r="AK56" s="582"/>
      <c r="AL56" s="582">
        <v>1628000</v>
      </c>
      <c r="AM56" s="582">
        <v>1628000</v>
      </c>
      <c r="AN56" s="582">
        <v>1628000</v>
      </c>
      <c r="AO56" s="582">
        <v>1628000</v>
      </c>
      <c r="AP56" s="582"/>
      <c r="AQ56" s="582"/>
      <c r="AR56" s="582"/>
      <c r="AS56" s="582"/>
      <c r="AT56" s="582"/>
      <c r="AU56" s="582"/>
      <c r="AV56" s="582"/>
      <c r="AW56" s="582"/>
      <c r="AX56" s="582"/>
      <c r="AY56" s="582"/>
      <c r="AZ56" s="582"/>
      <c r="BA56" s="582"/>
      <c r="BB56" s="582"/>
      <c r="BC56" s="582"/>
      <c r="BD56" s="582"/>
      <c r="BE56" s="582"/>
      <c r="BF56" s="582"/>
      <c r="BG56" s="582"/>
      <c r="BH56" s="582"/>
      <c r="BI56" s="582"/>
      <c r="BJ56" s="582"/>
      <c r="BK56" s="582"/>
      <c r="BL56" s="582"/>
      <c r="BM56" s="582"/>
      <c r="BN56" s="582"/>
      <c r="BO56" s="582"/>
      <c r="BP56" s="582"/>
      <c r="BQ56" s="582"/>
      <c r="BR56" s="582"/>
      <c r="BS56" s="582"/>
      <c r="BT56" s="582"/>
      <c r="BU56" s="582"/>
      <c r="BV56" s="582"/>
      <c r="BW56" s="582"/>
      <c r="BX56" s="582"/>
      <c r="BY56" s="582"/>
      <c r="BZ56" s="582"/>
      <c r="CA56" s="582"/>
      <c r="CB56" s="582"/>
      <c r="CC56" s="582"/>
      <c r="CD56" s="582"/>
      <c r="CE56" s="582"/>
      <c r="CF56" s="582"/>
      <c r="CG56" s="582"/>
      <c r="CH56" s="582"/>
      <c r="CI56" s="582"/>
      <c r="CJ56" s="582"/>
      <c r="CK56" s="582"/>
      <c r="CL56" s="582"/>
      <c r="CM56" s="582"/>
      <c r="CN56" s="582"/>
      <c r="CO56" s="582"/>
      <c r="CP56" s="582"/>
      <c r="CQ56" s="582"/>
      <c r="CR56" s="582"/>
      <c r="CS56" s="582"/>
      <c r="CT56" s="582"/>
      <c r="CU56" s="582"/>
      <c r="CV56" s="582"/>
      <c r="CW56" s="582"/>
      <c r="CX56" s="582"/>
      <c r="CY56" s="582"/>
      <c r="CZ56" s="582"/>
      <c r="DA56" s="582"/>
      <c r="DB56" s="582"/>
      <c r="DC56" s="582"/>
      <c r="DD56" s="574" t="s">
        <v>67</v>
      </c>
      <c r="DE56" s="583"/>
      <c r="DF56" s="583">
        <v>4</v>
      </c>
      <c r="DG56" s="653"/>
    </row>
    <row r="57" spans="1:111" ht="15">
      <c r="A57" s="584"/>
      <c r="B57" s="584"/>
      <c r="C57" s="584"/>
      <c r="D57" s="584"/>
      <c r="E57" s="751" t="s">
        <v>516</v>
      </c>
      <c r="F57" s="751"/>
      <c r="G57" s="751"/>
      <c r="H57" s="584"/>
      <c r="I57" s="586"/>
      <c r="J57" s="587"/>
      <c r="K57" s="584"/>
      <c r="L57" s="584"/>
      <c r="M57" s="584"/>
      <c r="N57" s="584"/>
      <c r="O57" s="588"/>
      <c r="P57" s="584"/>
      <c r="Q57" s="589"/>
      <c r="R57" s="584"/>
      <c r="S57" s="584"/>
      <c r="T57" s="584"/>
      <c r="U57" s="584"/>
      <c r="V57" s="584"/>
      <c r="W57" s="590"/>
      <c r="X57" s="584"/>
      <c r="Y57" s="584"/>
      <c r="Z57" s="584"/>
      <c r="AA57" s="584"/>
      <c r="AB57" s="584"/>
      <c r="AC57" s="584"/>
      <c r="AD57" s="584"/>
      <c r="AE57" s="584"/>
      <c r="AF57" s="584"/>
      <c r="AG57" s="584"/>
      <c r="AH57" s="591"/>
      <c r="AI57" s="584"/>
      <c r="AJ57" s="585"/>
      <c r="AK57" s="585"/>
      <c r="AL57" s="585"/>
      <c r="AM57" s="585"/>
      <c r="AN57" s="585"/>
      <c r="AO57" s="585"/>
      <c r="AP57" s="585"/>
      <c r="AQ57" s="585"/>
      <c r="AR57" s="585"/>
      <c r="AS57" s="585"/>
      <c r="AT57" s="585"/>
      <c r="AU57" s="585"/>
      <c r="AV57" s="585"/>
      <c r="AW57" s="585"/>
      <c r="AX57" s="585"/>
      <c r="AY57" s="585"/>
      <c r="AZ57" s="585"/>
      <c r="BA57" s="585"/>
      <c r="BB57" s="585"/>
      <c r="BC57" s="585"/>
      <c r="BD57" s="585"/>
      <c r="BE57" s="585"/>
      <c r="BF57" s="585"/>
      <c r="BG57" s="585"/>
      <c r="BH57" s="585"/>
      <c r="BI57" s="585"/>
      <c r="BJ57" s="585"/>
      <c r="BK57" s="591"/>
      <c r="BL57" s="585"/>
      <c r="BM57" s="585"/>
      <c r="BN57" s="585"/>
      <c r="BO57" s="585"/>
      <c r="BP57" s="585"/>
      <c r="BQ57" s="585"/>
      <c r="BR57" s="585"/>
      <c r="BS57" s="591"/>
      <c r="BT57" s="591"/>
      <c r="BU57" s="591"/>
      <c r="BV57" s="591"/>
      <c r="BW57" s="591"/>
      <c r="BX57" s="585"/>
      <c r="BY57" s="585"/>
      <c r="BZ57" s="585"/>
      <c r="CA57" s="585"/>
      <c r="CB57" s="585"/>
      <c r="CC57" s="585"/>
      <c r="CD57" s="585"/>
      <c r="CE57" s="585"/>
      <c r="CF57" s="585"/>
      <c r="CG57" s="585"/>
      <c r="CH57" s="585"/>
      <c r="CI57" s="585"/>
      <c r="CJ57" s="585"/>
      <c r="CK57" s="585"/>
      <c r="CL57" s="585"/>
      <c r="CM57" s="585"/>
      <c r="CN57" s="585"/>
      <c r="CO57" s="585"/>
      <c r="CP57" s="585"/>
      <c r="CQ57" s="585"/>
      <c r="CR57" s="585"/>
      <c r="CS57" s="585"/>
      <c r="CT57" s="585"/>
      <c r="CU57" s="585"/>
      <c r="CV57" s="585"/>
      <c r="CW57" s="585"/>
      <c r="CX57" s="585"/>
      <c r="CY57" s="585"/>
      <c r="CZ57" s="585"/>
      <c r="DA57" s="585"/>
      <c r="DB57" s="585"/>
      <c r="DC57" s="585"/>
      <c r="DD57" s="584"/>
      <c r="DE57" s="592"/>
      <c r="DF57" s="583">
        <v>0</v>
      </c>
      <c r="DG57" s="592"/>
    </row>
    <row r="58" spans="1:111" ht="15">
      <c r="A58" s="573">
        <v>1.3</v>
      </c>
      <c r="B58" s="574"/>
      <c r="C58" s="574" t="s">
        <v>67</v>
      </c>
      <c r="D58" s="574">
        <v>48</v>
      </c>
      <c r="E58" s="575" t="s">
        <v>517</v>
      </c>
      <c r="F58" s="576">
        <v>8011030001</v>
      </c>
      <c r="G58" s="577" t="s">
        <v>518</v>
      </c>
      <c r="H58" s="573" t="s">
        <v>273</v>
      </c>
      <c r="I58" s="578"/>
      <c r="J58" s="573" t="s">
        <v>67</v>
      </c>
      <c r="K58" s="576" t="s">
        <v>519</v>
      </c>
      <c r="L58" s="576">
        <v>39034</v>
      </c>
      <c r="M58" s="576" t="s">
        <v>311</v>
      </c>
      <c r="N58" s="573"/>
      <c r="O58" s="579" t="s">
        <v>520</v>
      </c>
      <c r="P58" s="573"/>
      <c r="Q58" s="576" t="s">
        <v>340</v>
      </c>
      <c r="R58" s="573"/>
      <c r="S58" s="573"/>
      <c r="T58" s="573"/>
      <c r="U58" s="573"/>
      <c r="V58" s="573" t="s">
        <v>521</v>
      </c>
      <c r="W58" s="580">
        <v>41031</v>
      </c>
      <c r="X58" s="581" t="s">
        <v>370</v>
      </c>
      <c r="Y58" s="573" t="s">
        <v>269</v>
      </c>
      <c r="Z58" s="573" t="s">
        <v>270</v>
      </c>
      <c r="AA58" s="582"/>
      <c r="AB58" s="582"/>
      <c r="AC58" s="582"/>
      <c r="AD58" s="582"/>
      <c r="AE58" s="582"/>
      <c r="AF58" s="582"/>
      <c r="AG58" s="582"/>
      <c r="AH58" s="582"/>
      <c r="AI58" s="582"/>
      <c r="AJ58" s="582"/>
      <c r="AK58" s="582"/>
      <c r="AL58" s="582"/>
      <c r="AM58" s="582"/>
      <c r="AN58" s="582">
        <v>1628000</v>
      </c>
      <c r="AO58" s="582">
        <v>1628000</v>
      </c>
      <c r="AP58" s="582">
        <v>1740000</v>
      </c>
      <c r="AQ58" s="582">
        <v>1740000</v>
      </c>
      <c r="AR58" s="582">
        <v>1740000</v>
      </c>
      <c r="AS58" s="582">
        <v>2314000</v>
      </c>
      <c r="AT58" s="582">
        <v>2314000</v>
      </c>
      <c r="AU58" s="582">
        <v>2314000</v>
      </c>
      <c r="AV58" s="582">
        <v>2314000</v>
      </c>
      <c r="AW58" s="582">
        <v>2314000</v>
      </c>
      <c r="AX58" s="582">
        <v>2314000</v>
      </c>
      <c r="AY58" s="582">
        <v>2314000</v>
      </c>
      <c r="AZ58" s="582">
        <v>2314000</v>
      </c>
      <c r="BA58" s="582"/>
      <c r="BB58" s="582"/>
      <c r="BC58" s="582">
        <v>2314000</v>
      </c>
      <c r="BD58" s="582">
        <v>2314000</v>
      </c>
      <c r="BE58" s="582"/>
      <c r="BF58" s="582"/>
      <c r="BG58" s="582"/>
      <c r="BH58" s="582"/>
      <c r="BI58" s="582"/>
      <c r="BJ58" s="582"/>
      <c r="BK58" s="582"/>
      <c r="BL58" s="582"/>
      <c r="BM58" s="582"/>
      <c r="BN58" s="582"/>
      <c r="BO58" s="582"/>
      <c r="BP58" s="582"/>
      <c r="BQ58" s="582"/>
      <c r="BR58" s="582"/>
      <c r="BS58" s="582"/>
      <c r="BT58" s="582"/>
      <c r="BU58" s="582"/>
      <c r="BV58" s="582"/>
      <c r="BW58" s="582"/>
      <c r="BX58" s="582"/>
      <c r="BY58" s="582"/>
      <c r="BZ58" s="582"/>
      <c r="CA58" s="582"/>
      <c r="CB58" s="582"/>
      <c r="CC58" s="582"/>
      <c r="CD58" s="582"/>
      <c r="CE58" s="582"/>
      <c r="CF58" s="582"/>
      <c r="CG58" s="582"/>
      <c r="CH58" s="582"/>
      <c r="CI58" s="582"/>
      <c r="CJ58" s="582"/>
      <c r="CK58" s="582"/>
      <c r="CL58" s="582"/>
      <c r="CM58" s="582"/>
      <c r="CN58" s="582"/>
      <c r="CO58" s="582"/>
      <c r="CP58" s="582"/>
      <c r="CQ58" s="582"/>
      <c r="CR58" s="582"/>
      <c r="CS58" s="582"/>
      <c r="CT58" s="582"/>
      <c r="CU58" s="582"/>
      <c r="CV58" s="582"/>
      <c r="CW58" s="582"/>
      <c r="CX58" s="582"/>
      <c r="CY58" s="582"/>
      <c r="CZ58" s="582"/>
      <c r="DA58" s="582"/>
      <c r="DB58" s="582"/>
      <c r="DC58" s="582"/>
      <c r="DD58" s="574" t="s">
        <v>67</v>
      </c>
      <c r="DE58" s="583"/>
      <c r="DF58" s="583">
        <v>15</v>
      </c>
      <c r="DG58" s="583"/>
    </row>
    <row r="59" spans="1:111" ht="15">
      <c r="A59" s="573">
        <v>1.3</v>
      </c>
      <c r="B59" s="574"/>
      <c r="C59" s="574" t="s">
        <v>67</v>
      </c>
      <c r="D59" s="574">
        <v>49</v>
      </c>
      <c r="E59" s="575" t="s">
        <v>522</v>
      </c>
      <c r="F59" s="576">
        <v>8011030002</v>
      </c>
      <c r="G59" s="577" t="s">
        <v>523</v>
      </c>
      <c r="H59" s="573" t="s">
        <v>273</v>
      </c>
      <c r="I59" s="578"/>
      <c r="J59" s="573" t="s">
        <v>67</v>
      </c>
      <c r="K59" s="576" t="s">
        <v>524</v>
      </c>
      <c r="L59" s="576">
        <v>40400</v>
      </c>
      <c r="M59" s="576" t="s">
        <v>416</v>
      </c>
      <c r="N59" s="573"/>
      <c r="O59" s="579" t="s">
        <v>525</v>
      </c>
      <c r="P59" s="573"/>
      <c r="Q59" s="576" t="s">
        <v>340</v>
      </c>
      <c r="R59" s="573"/>
      <c r="S59" s="573"/>
      <c r="T59" s="573"/>
      <c r="U59" s="573"/>
      <c r="V59" s="573" t="s">
        <v>526</v>
      </c>
      <c r="W59" s="580">
        <v>41031</v>
      </c>
      <c r="X59" s="581" t="s">
        <v>370</v>
      </c>
      <c r="Y59" s="573" t="s">
        <v>269</v>
      </c>
      <c r="Z59" s="573" t="s">
        <v>270</v>
      </c>
      <c r="AA59" s="582"/>
      <c r="AB59" s="582"/>
      <c r="AC59" s="582"/>
      <c r="AD59" s="582"/>
      <c r="AE59" s="582"/>
      <c r="AF59" s="582"/>
      <c r="AG59" s="582"/>
      <c r="AH59" s="582"/>
      <c r="AI59" s="582"/>
      <c r="AJ59" s="582"/>
      <c r="AK59" s="582"/>
      <c r="AL59" s="582"/>
      <c r="AM59" s="582"/>
      <c r="AN59" s="582">
        <v>1628000</v>
      </c>
      <c r="AO59" s="582">
        <v>1628000</v>
      </c>
      <c r="AP59" s="582">
        <v>1740000</v>
      </c>
      <c r="AQ59" s="582">
        <v>1740000</v>
      </c>
      <c r="AR59" s="582">
        <v>1740000</v>
      </c>
      <c r="AS59" s="582">
        <v>2314000</v>
      </c>
      <c r="AT59" s="582">
        <v>2314000</v>
      </c>
      <c r="AU59" s="582">
        <v>2314000</v>
      </c>
      <c r="AV59" s="582">
        <v>2314000</v>
      </c>
      <c r="AW59" s="582">
        <v>2314000</v>
      </c>
      <c r="AX59" s="582">
        <v>2314000</v>
      </c>
      <c r="AY59" s="582">
        <v>2314000</v>
      </c>
      <c r="AZ59" s="582">
        <v>2314000</v>
      </c>
      <c r="BA59" s="582">
        <v>2314000</v>
      </c>
      <c r="BB59" s="582">
        <v>2314000</v>
      </c>
      <c r="BC59" s="582">
        <v>2314000</v>
      </c>
      <c r="BD59" s="582">
        <v>2314000</v>
      </c>
      <c r="BE59" s="582">
        <v>2314000</v>
      </c>
      <c r="BF59" s="582">
        <v>2314000</v>
      </c>
      <c r="BG59" s="582">
        <v>2314000</v>
      </c>
      <c r="BH59" s="582">
        <v>2314000</v>
      </c>
      <c r="BI59" s="582"/>
      <c r="BJ59" s="582"/>
      <c r="BK59" s="582"/>
      <c r="BL59" s="582"/>
      <c r="BM59" s="582"/>
      <c r="BN59" s="582"/>
      <c r="BO59" s="582"/>
      <c r="BP59" s="582"/>
      <c r="BQ59" s="582"/>
      <c r="BR59" s="582"/>
      <c r="BS59" s="582"/>
      <c r="BT59" s="582"/>
      <c r="BU59" s="582"/>
      <c r="BV59" s="582"/>
      <c r="BW59" s="582"/>
      <c r="BX59" s="582"/>
      <c r="BY59" s="582"/>
      <c r="BZ59" s="582"/>
      <c r="CA59" s="582"/>
      <c r="CB59" s="582"/>
      <c r="CC59" s="582"/>
      <c r="CD59" s="582"/>
      <c r="CE59" s="582"/>
      <c r="CF59" s="582"/>
      <c r="CG59" s="582"/>
      <c r="CH59" s="582"/>
      <c r="CI59" s="582"/>
      <c r="CJ59" s="582"/>
      <c r="CK59" s="582"/>
      <c r="CL59" s="582"/>
      <c r="CM59" s="582"/>
      <c r="CN59" s="582"/>
      <c r="CO59" s="582"/>
      <c r="CP59" s="582"/>
      <c r="CQ59" s="582"/>
      <c r="CR59" s="582"/>
      <c r="CS59" s="582"/>
      <c r="CT59" s="582"/>
      <c r="CU59" s="582"/>
      <c r="CV59" s="582"/>
      <c r="CW59" s="582"/>
      <c r="CX59" s="582"/>
      <c r="CY59" s="582"/>
      <c r="CZ59" s="582"/>
      <c r="DA59" s="582"/>
      <c r="DB59" s="582"/>
      <c r="DC59" s="582"/>
      <c r="DD59" s="574" t="s">
        <v>67</v>
      </c>
      <c r="DE59" s="583"/>
      <c r="DF59" s="583">
        <v>21</v>
      </c>
      <c r="DG59" s="583"/>
    </row>
    <row r="60" spans="1:111" ht="15">
      <c r="A60" s="573">
        <v>2.1</v>
      </c>
      <c r="B60" s="574">
        <v>24</v>
      </c>
      <c r="C60" s="574"/>
      <c r="D60" s="574">
        <v>50</v>
      </c>
      <c r="E60" s="575" t="s">
        <v>76</v>
      </c>
      <c r="F60" s="576">
        <v>8011037375</v>
      </c>
      <c r="G60" s="577" t="s">
        <v>527</v>
      </c>
      <c r="H60" s="573" t="s">
        <v>528</v>
      </c>
      <c r="I60" s="578"/>
      <c r="J60" s="573" t="s">
        <v>67</v>
      </c>
      <c r="K60" s="576" t="s">
        <v>529</v>
      </c>
      <c r="L60" s="576">
        <v>39220</v>
      </c>
      <c r="M60" s="576" t="s">
        <v>530</v>
      </c>
      <c r="N60" s="573"/>
      <c r="O60" s="579" t="s">
        <v>531</v>
      </c>
      <c r="P60" s="573"/>
      <c r="Q60" s="576" t="s">
        <v>265</v>
      </c>
      <c r="R60" s="573"/>
      <c r="S60" s="573" t="s">
        <v>67</v>
      </c>
      <c r="T60" s="573"/>
      <c r="U60" s="573" t="s">
        <v>532</v>
      </c>
      <c r="V60" s="573" t="s">
        <v>533</v>
      </c>
      <c r="W60" s="580">
        <v>41123</v>
      </c>
      <c r="X60" s="581" t="s">
        <v>370</v>
      </c>
      <c r="Y60" s="573" t="s">
        <v>269</v>
      </c>
      <c r="Z60" s="573" t="s">
        <v>270</v>
      </c>
      <c r="AA60" s="582"/>
      <c r="AB60" s="582"/>
      <c r="AC60" s="582"/>
      <c r="AD60" s="582"/>
      <c r="AE60" s="582"/>
      <c r="AF60" s="582"/>
      <c r="AG60" s="582"/>
      <c r="AH60" s="582"/>
      <c r="AI60" s="582"/>
      <c r="AJ60" s="582"/>
      <c r="AK60" s="582"/>
      <c r="AL60" s="582"/>
      <c r="AM60" s="582"/>
      <c r="AN60" s="582"/>
      <c r="AO60" s="582"/>
      <c r="AP60" s="582"/>
      <c r="AQ60" s="582">
        <v>2520000</v>
      </c>
      <c r="AR60" s="582">
        <v>2520000</v>
      </c>
      <c r="AS60" s="582">
        <v>3738000</v>
      </c>
      <c r="AT60" s="582">
        <v>3738000</v>
      </c>
      <c r="AU60" s="582">
        <v>3738000</v>
      </c>
      <c r="AV60" s="582">
        <v>3738000</v>
      </c>
      <c r="AW60" s="582">
        <v>3738000</v>
      </c>
      <c r="AX60" s="582">
        <v>3738000</v>
      </c>
      <c r="AY60" s="582">
        <v>3738000</v>
      </c>
      <c r="AZ60" s="582">
        <v>3738000</v>
      </c>
      <c r="BA60" s="582">
        <v>3738000</v>
      </c>
      <c r="BB60" s="582">
        <v>3738000</v>
      </c>
      <c r="BC60" s="582">
        <v>3738000</v>
      </c>
      <c r="BD60" s="582">
        <v>3738000</v>
      </c>
      <c r="BE60" s="582">
        <v>3738000</v>
      </c>
      <c r="BF60" s="582">
        <v>3738000</v>
      </c>
      <c r="BG60" s="582">
        <v>3738000</v>
      </c>
      <c r="BH60" s="582">
        <v>3738000</v>
      </c>
      <c r="BI60" s="582">
        <v>3738000</v>
      </c>
      <c r="BJ60" s="582">
        <v>3738000</v>
      </c>
      <c r="BK60" s="582">
        <v>3738000</v>
      </c>
      <c r="BL60" s="582">
        <v>3738000</v>
      </c>
      <c r="BM60" s="582">
        <v>3738000</v>
      </c>
      <c r="BN60" s="582">
        <v>3738000</v>
      </c>
      <c r="BO60" s="582">
        <v>3738000</v>
      </c>
      <c r="BP60" s="582">
        <v>3738000</v>
      </c>
      <c r="BQ60" s="582">
        <v>3738000</v>
      </c>
      <c r="BR60" s="582">
        <v>3738000</v>
      </c>
      <c r="BS60" s="582">
        <v>3738000</v>
      </c>
      <c r="BT60" s="582">
        <v>4272000</v>
      </c>
      <c r="BU60" s="582">
        <v>4272000</v>
      </c>
      <c r="BV60" s="582">
        <v>4272000</v>
      </c>
      <c r="BW60" s="582">
        <v>4272000</v>
      </c>
      <c r="BX60" s="582">
        <v>4272000</v>
      </c>
      <c r="BY60" s="582">
        <v>4272000</v>
      </c>
      <c r="BZ60" s="582">
        <v>4272000</v>
      </c>
      <c r="CA60" s="582">
        <v>4272000</v>
      </c>
      <c r="CB60" s="582">
        <v>4272000</v>
      </c>
      <c r="CC60" s="582">
        <v>4272000</v>
      </c>
      <c r="CD60" s="582">
        <v>4272000</v>
      </c>
      <c r="CE60" s="582">
        <v>4272000</v>
      </c>
      <c r="CF60" s="582">
        <v>4895000</v>
      </c>
      <c r="CG60" s="582">
        <v>4895000</v>
      </c>
      <c r="CH60" s="582">
        <v>4895000</v>
      </c>
      <c r="CI60" s="582">
        <v>4895000</v>
      </c>
      <c r="CJ60" s="582">
        <v>4895000</v>
      </c>
      <c r="CK60" s="664">
        <v>4895000</v>
      </c>
      <c r="CL60" s="664">
        <v>4895000</v>
      </c>
      <c r="CM60" s="664">
        <v>4895000</v>
      </c>
      <c r="CN60" s="664">
        <v>4895000</v>
      </c>
      <c r="CO60" s="664">
        <v>4895000</v>
      </c>
      <c r="CP60" s="664">
        <v>4895000</v>
      </c>
      <c r="CQ60" s="664">
        <v>4895000</v>
      </c>
      <c r="CR60" s="582">
        <v>4895000</v>
      </c>
      <c r="CS60" s="684">
        <v>4895000</v>
      </c>
      <c r="CT60" s="582">
        <v>4895000</v>
      </c>
      <c r="CU60" s="582">
        <v>4895000</v>
      </c>
      <c r="CV60" s="582">
        <v>4895000</v>
      </c>
      <c r="CW60" s="582">
        <v>4895000</v>
      </c>
      <c r="CX60" s="664"/>
      <c r="CY60" s="664"/>
      <c r="CZ60" s="664"/>
      <c r="DA60" s="664"/>
      <c r="DB60" s="664"/>
      <c r="DC60" s="664"/>
      <c r="DD60" s="574"/>
      <c r="DE60" s="583"/>
      <c r="DF60" s="583">
        <v>39</v>
      </c>
      <c r="DG60" s="583"/>
    </row>
    <row r="61" spans="1:111" ht="15">
      <c r="A61" s="584"/>
      <c r="B61" s="584"/>
      <c r="C61" s="584"/>
      <c r="D61" s="584"/>
      <c r="E61" s="751" t="s">
        <v>534</v>
      </c>
      <c r="F61" s="751"/>
      <c r="G61" s="751"/>
      <c r="H61" s="584"/>
      <c r="I61" s="586"/>
      <c r="J61" s="587"/>
      <c r="K61" s="584"/>
      <c r="L61" s="584"/>
      <c r="M61" s="584"/>
      <c r="N61" s="584"/>
      <c r="O61" s="588"/>
      <c r="P61" s="584"/>
      <c r="Q61" s="589"/>
      <c r="R61" s="584"/>
      <c r="S61" s="584"/>
      <c r="T61" s="584"/>
      <c r="U61" s="584"/>
      <c r="V61" s="584"/>
      <c r="W61" s="590"/>
      <c r="X61" s="584"/>
      <c r="Y61" s="584"/>
      <c r="Z61" s="584"/>
      <c r="AA61" s="584"/>
      <c r="AB61" s="584"/>
      <c r="AC61" s="584"/>
      <c r="AD61" s="584"/>
      <c r="AE61" s="584"/>
      <c r="AF61" s="584"/>
      <c r="AG61" s="584"/>
      <c r="AH61" s="591"/>
      <c r="AI61" s="584"/>
      <c r="AJ61" s="585"/>
      <c r="AK61" s="585"/>
      <c r="AL61" s="585"/>
      <c r="AM61" s="585"/>
      <c r="AN61" s="585"/>
      <c r="AO61" s="585"/>
      <c r="AP61" s="585"/>
      <c r="AQ61" s="585"/>
      <c r="AR61" s="585"/>
      <c r="AS61" s="585"/>
      <c r="AT61" s="585"/>
      <c r="AU61" s="585"/>
      <c r="AV61" s="585"/>
      <c r="AW61" s="585"/>
      <c r="AX61" s="585"/>
      <c r="AY61" s="585"/>
      <c r="AZ61" s="585"/>
      <c r="BA61" s="585"/>
      <c r="BB61" s="585"/>
      <c r="BC61" s="585"/>
      <c r="BD61" s="585"/>
      <c r="BE61" s="585"/>
      <c r="BF61" s="585"/>
      <c r="BG61" s="585"/>
      <c r="BH61" s="585"/>
      <c r="BI61" s="585"/>
      <c r="BJ61" s="585"/>
      <c r="BK61" s="591"/>
      <c r="BL61" s="585"/>
      <c r="BM61" s="585"/>
      <c r="BN61" s="585"/>
      <c r="BO61" s="585"/>
      <c r="BP61" s="585"/>
      <c r="BQ61" s="585"/>
      <c r="BR61" s="585"/>
      <c r="BS61" s="591"/>
      <c r="BT61" s="591"/>
      <c r="BU61" s="591"/>
      <c r="BV61" s="591"/>
      <c r="BW61" s="591"/>
      <c r="BX61" s="585"/>
      <c r="BY61" s="585"/>
      <c r="BZ61" s="585"/>
      <c r="CA61" s="585"/>
      <c r="CB61" s="585"/>
      <c r="CC61" s="585"/>
      <c r="CD61" s="585"/>
      <c r="CE61" s="585"/>
      <c r="CF61" s="585"/>
      <c r="CG61" s="585"/>
      <c r="CH61" s="585"/>
      <c r="CI61" s="585"/>
      <c r="CJ61" s="585"/>
      <c r="CK61" s="585"/>
      <c r="CL61" s="585"/>
      <c r="CM61" s="585"/>
      <c r="CN61" s="585"/>
      <c r="CO61" s="585"/>
      <c r="CP61" s="585"/>
      <c r="CQ61" s="585"/>
      <c r="CR61" s="585"/>
      <c r="CS61" s="585"/>
      <c r="CT61" s="585"/>
      <c r="CU61" s="585"/>
      <c r="CV61" s="585"/>
      <c r="CW61" s="585"/>
      <c r="CX61" s="585"/>
      <c r="CY61" s="585"/>
      <c r="CZ61" s="585"/>
      <c r="DA61" s="585"/>
      <c r="DB61" s="585"/>
      <c r="DC61" s="585"/>
      <c r="DD61" s="584"/>
      <c r="DE61" s="592"/>
      <c r="DF61" s="583">
        <v>0</v>
      </c>
      <c r="DG61" s="592"/>
    </row>
    <row r="62" spans="1:111" ht="15">
      <c r="A62" s="573"/>
      <c r="B62" s="574"/>
      <c r="C62" s="574" t="s">
        <v>67</v>
      </c>
      <c r="D62" s="574">
        <v>51</v>
      </c>
      <c r="E62" s="575" t="s">
        <v>535</v>
      </c>
      <c r="F62" s="576">
        <v>8012013725</v>
      </c>
      <c r="G62" s="577" t="s">
        <v>536</v>
      </c>
      <c r="H62" s="573" t="s">
        <v>66</v>
      </c>
      <c r="I62" s="578"/>
      <c r="J62" s="573" t="s">
        <v>67</v>
      </c>
      <c r="K62" s="576" t="s">
        <v>537</v>
      </c>
      <c r="L62" s="576">
        <v>37537</v>
      </c>
      <c r="M62" s="576" t="s">
        <v>262</v>
      </c>
      <c r="N62" s="573"/>
      <c r="O62" s="579" t="s">
        <v>538</v>
      </c>
      <c r="P62" s="573"/>
      <c r="Q62" s="576" t="s">
        <v>265</v>
      </c>
      <c r="R62" s="573"/>
      <c r="S62" s="573"/>
      <c r="T62" s="573" t="s">
        <v>67</v>
      </c>
      <c r="U62" s="573" t="s">
        <v>539</v>
      </c>
      <c r="V62" s="573" t="s">
        <v>540</v>
      </c>
      <c r="W62" s="580">
        <v>41031</v>
      </c>
      <c r="X62" s="581" t="s">
        <v>370</v>
      </c>
      <c r="Y62" s="573" t="s">
        <v>269</v>
      </c>
      <c r="Z62" s="573" t="s">
        <v>541</v>
      </c>
      <c r="AA62" s="582"/>
      <c r="AB62" s="582"/>
      <c r="AC62" s="582"/>
      <c r="AD62" s="582"/>
      <c r="AE62" s="582"/>
      <c r="AF62" s="582"/>
      <c r="AG62" s="582"/>
      <c r="AH62" s="582"/>
      <c r="AI62" s="582"/>
      <c r="AJ62" s="582"/>
      <c r="AK62" s="582"/>
      <c r="AL62" s="582"/>
      <c r="AM62" s="582"/>
      <c r="AN62" s="582"/>
      <c r="AO62" s="582"/>
      <c r="AP62" s="582"/>
      <c r="AQ62" s="582"/>
      <c r="AR62" s="582"/>
      <c r="AS62" s="582"/>
      <c r="AT62" s="582"/>
      <c r="AU62" s="582"/>
      <c r="AV62" s="582"/>
      <c r="AW62" s="582"/>
      <c r="AX62" s="582"/>
      <c r="AY62" s="582"/>
      <c r="AZ62" s="582">
        <v>2759000</v>
      </c>
      <c r="BA62" s="582">
        <v>2759000</v>
      </c>
      <c r="BB62" s="582">
        <v>2759000</v>
      </c>
      <c r="BC62" s="582">
        <v>2759000</v>
      </c>
      <c r="BD62" s="582">
        <v>2759000</v>
      </c>
      <c r="BE62" s="582">
        <v>2759000</v>
      </c>
      <c r="BF62" s="582">
        <v>2759000</v>
      </c>
      <c r="BG62" s="582">
        <v>2759000</v>
      </c>
      <c r="BH62" s="582">
        <v>2759000</v>
      </c>
      <c r="BI62" s="582">
        <v>2759000</v>
      </c>
      <c r="BJ62" s="582">
        <v>2759000</v>
      </c>
      <c r="BK62" s="582">
        <v>2759000</v>
      </c>
      <c r="BL62" s="582"/>
      <c r="BM62" s="582"/>
      <c r="BN62" s="582"/>
      <c r="BO62" s="582"/>
      <c r="BP62" s="582"/>
      <c r="BQ62" s="582"/>
      <c r="BR62" s="582"/>
      <c r="BS62" s="582"/>
      <c r="BT62" s="582"/>
      <c r="BU62" s="582"/>
      <c r="BV62" s="582"/>
      <c r="BW62" s="582"/>
      <c r="BX62" s="582"/>
      <c r="BY62" s="582"/>
      <c r="BZ62" s="582"/>
      <c r="CA62" s="582"/>
      <c r="CB62" s="582"/>
      <c r="CC62" s="582"/>
      <c r="CD62" s="582"/>
      <c r="CE62" s="582"/>
      <c r="CF62" s="582"/>
      <c r="CG62" s="582"/>
      <c r="CH62" s="582"/>
      <c r="CI62" s="582"/>
      <c r="CJ62" s="582"/>
      <c r="CK62" s="582"/>
      <c r="CL62" s="582"/>
      <c r="CM62" s="582"/>
      <c r="CN62" s="582"/>
      <c r="CO62" s="582"/>
      <c r="CP62" s="582"/>
      <c r="CQ62" s="582"/>
      <c r="CR62" s="582"/>
      <c r="CS62" s="582"/>
      <c r="CT62" s="582"/>
      <c r="CU62" s="582"/>
      <c r="CV62" s="582"/>
      <c r="CW62" s="582"/>
      <c r="CX62" s="582"/>
      <c r="CY62" s="582"/>
      <c r="CZ62" s="582"/>
      <c r="DA62" s="582"/>
      <c r="DB62" s="582"/>
      <c r="DC62" s="582"/>
      <c r="DD62" s="574" t="s">
        <v>67</v>
      </c>
      <c r="DE62" s="583"/>
      <c r="DF62" s="583">
        <v>12</v>
      </c>
      <c r="DG62" s="583"/>
    </row>
    <row r="63" spans="1:111" ht="15">
      <c r="A63" s="573"/>
      <c r="B63" s="574"/>
      <c r="C63" s="574" t="s">
        <v>67</v>
      </c>
      <c r="D63" s="574">
        <v>52</v>
      </c>
      <c r="E63" s="575" t="s">
        <v>542</v>
      </c>
      <c r="F63" s="576">
        <v>8012013726</v>
      </c>
      <c r="G63" s="577" t="s">
        <v>543</v>
      </c>
      <c r="H63" s="573" t="s">
        <v>66</v>
      </c>
      <c r="I63" s="578"/>
      <c r="J63" s="573" t="s">
        <v>67</v>
      </c>
      <c r="K63" s="576" t="s">
        <v>544</v>
      </c>
      <c r="L63" s="576">
        <v>37405</v>
      </c>
      <c r="M63" s="576" t="s">
        <v>262</v>
      </c>
      <c r="N63" s="573"/>
      <c r="O63" s="579" t="s">
        <v>545</v>
      </c>
      <c r="P63" s="573"/>
      <c r="Q63" s="576" t="s">
        <v>265</v>
      </c>
      <c r="R63" s="573"/>
      <c r="S63" s="573"/>
      <c r="T63" s="573" t="s">
        <v>67</v>
      </c>
      <c r="U63" s="573" t="s">
        <v>539</v>
      </c>
      <c r="V63" s="573" t="s">
        <v>376</v>
      </c>
      <c r="W63" s="580">
        <v>41031</v>
      </c>
      <c r="X63" s="581" t="s">
        <v>370</v>
      </c>
      <c r="Y63" s="573" t="s">
        <v>269</v>
      </c>
      <c r="Z63" s="573" t="s">
        <v>270</v>
      </c>
      <c r="AA63" s="582"/>
      <c r="AB63" s="582"/>
      <c r="AC63" s="582"/>
      <c r="AD63" s="582"/>
      <c r="AE63" s="582"/>
      <c r="AF63" s="582"/>
      <c r="AG63" s="582"/>
      <c r="AH63" s="582"/>
      <c r="AI63" s="582"/>
      <c r="AJ63" s="582"/>
      <c r="AK63" s="582"/>
      <c r="AL63" s="582"/>
      <c r="AM63" s="582"/>
      <c r="AN63" s="582"/>
      <c r="AO63" s="582"/>
      <c r="AP63" s="582"/>
      <c r="AQ63" s="582"/>
      <c r="AR63" s="582"/>
      <c r="AS63" s="582"/>
      <c r="AT63" s="582"/>
      <c r="AU63" s="582"/>
      <c r="AV63" s="582"/>
      <c r="AW63" s="582"/>
      <c r="AX63" s="582"/>
      <c r="AY63" s="582"/>
      <c r="AZ63" s="582">
        <v>2759000</v>
      </c>
      <c r="BA63" s="582">
        <v>2759000</v>
      </c>
      <c r="BB63" s="582">
        <v>2759000</v>
      </c>
      <c r="BC63" s="582"/>
      <c r="BD63" s="582"/>
      <c r="BE63" s="582"/>
      <c r="BF63" s="582"/>
      <c r="BG63" s="582"/>
      <c r="BH63" s="582"/>
      <c r="BI63" s="582"/>
      <c r="BJ63" s="582"/>
      <c r="BK63" s="582"/>
      <c r="BL63" s="582"/>
      <c r="BM63" s="582"/>
      <c r="BN63" s="582"/>
      <c r="BO63" s="582"/>
      <c r="BP63" s="582"/>
      <c r="BQ63" s="582"/>
      <c r="BR63" s="582"/>
      <c r="BS63" s="582"/>
      <c r="BT63" s="582"/>
      <c r="BU63" s="582"/>
      <c r="BV63" s="582"/>
      <c r="BW63" s="582"/>
      <c r="BX63" s="582"/>
      <c r="BY63" s="582"/>
      <c r="BZ63" s="582"/>
      <c r="CA63" s="582"/>
      <c r="CB63" s="582"/>
      <c r="CC63" s="582"/>
      <c r="CD63" s="582"/>
      <c r="CE63" s="582"/>
      <c r="CF63" s="582"/>
      <c r="CG63" s="582"/>
      <c r="CH63" s="582"/>
      <c r="CI63" s="582"/>
      <c r="CJ63" s="582"/>
      <c r="CK63" s="582"/>
      <c r="CL63" s="582"/>
      <c r="CM63" s="582"/>
      <c r="CN63" s="582"/>
      <c r="CO63" s="582"/>
      <c r="CP63" s="582"/>
      <c r="CQ63" s="582"/>
      <c r="CR63" s="582"/>
      <c r="CS63" s="582"/>
      <c r="CT63" s="582"/>
      <c r="CU63" s="582"/>
      <c r="CV63" s="582"/>
      <c r="CW63" s="582"/>
      <c r="CX63" s="582"/>
      <c r="CY63" s="582"/>
      <c r="CZ63" s="582"/>
      <c r="DA63" s="582"/>
      <c r="DB63" s="582"/>
      <c r="DC63" s="582"/>
      <c r="DD63" s="574" t="s">
        <v>67</v>
      </c>
      <c r="DE63" s="583"/>
      <c r="DF63" s="583">
        <v>3</v>
      </c>
      <c r="DG63" s="583"/>
    </row>
    <row r="64" spans="1:111" ht="15">
      <c r="A64" s="573"/>
      <c r="B64" s="574">
        <v>26</v>
      </c>
      <c r="C64" s="574"/>
      <c r="D64" s="574">
        <v>53</v>
      </c>
      <c r="E64" s="575" t="s">
        <v>142</v>
      </c>
      <c r="F64" s="576">
        <v>8012013727</v>
      </c>
      <c r="G64" s="577" t="s">
        <v>546</v>
      </c>
      <c r="H64" s="573" t="s">
        <v>273</v>
      </c>
      <c r="I64" s="578"/>
      <c r="J64" s="573" t="s">
        <v>67</v>
      </c>
      <c r="K64" s="576"/>
      <c r="L64" s="576"/>
      <c r="M64" s="576" t="s">
        <v>386</v>
      </c>
      <c r="N64" s="573" t="s">
        <v>387</v>
      </c>
      <c r="O64" s="579" t="s">
        <v>547</v>
      </c>
      <c r="P64" s="573"/>
      <c r="Q64" s="576" t="s">
        <v>340</v>
      </c>
      <c r="R64" s="573"/>
      <c r="S64" s="573"/>
      <c r="T64" s="573"/>
      <c r="U64" s="573"/>
      <c r="V64" s="573" t="s">
        <v>368</v>
      </c>
      <c r="W64" s="580">
        <v>41031</v>
      </c>
      <c r="X64" s="581" t="s">
        <v>370</v>
      </c>
      <c r="Y64" s="573" t="s">
        <v>269</v>
      </c>
      <c r="Z64" s="573" t="s">
        <v>270</v>
      </c>
      <c r="AA64" s="582"/>
      <c r="AB64" s="582"/>
      <c r="AC64" s="582"/>
      <c r="AD64" s="582"/>
      <c r="AE64" s="582"/>
      <c r="AF64" s="582"/>
      <c r="AG64" s="582"/>
      <c r="AH64" s="582"/>
      <c r="AI64" s="582"/>
      <c r="AJ64" s="582"/>
      <c r="AK64" s="582"/>
      <c r="AL64" s="582"/>
      <c r="AM64" s="582"/>
      <c r="AN64" s="582"/>
      <c r="AO64" s="582"/>
      <c r="AP64" s="582"/>
      <c r="AQ64" s="582"/>
      <c r="AR64" s="582"/>
      <c r="AS64" s="582"/>
      <c r="AT64" s="582"/>
      <c r="AU64" s="582"/>
      <c r="AV64" s="582"/>
      <c r="AW64" s="582"/>
      <c r="AX64" s="582"/>
      <c r="AY64" s="582"/>
      <c r="AZ64" s="582">
        <v>2314000</v>
      </c>
      <c r="BA64" s="582">
        <v>2314000</v>
      </c>
      <c r="BB64" s="582">
        <v>2314000</v>
      </c>
      <c r="BC64" s="582">
        <v>2314000</v>
      </c>
      <c r="BD64" s="582">
        <v>2314000</v>
      </c>
      <c r="BE64" s="582">
        <v>2314000</v>
      </c>
      <c r="BF64" s="582">
        <v>2314000</v>
      </c>
      <c r="BG64" s="582">
        <v>2314000</v>
      </c>
      <c r="BH64" s="582">
        <v>2314000</v>
      </c>
      <c r="BI64" s="582">
        <v>2314000</v>
      </c>
      <c r="BJ64" s="582">
        <v>2314000</v>
      </c>
      <c r="BK64" s="582">
        <v>2314000</v>
      </c>
      <c r="BL64" s="582">
        <v>2314000</v>
      </c>
      <c r="BM64" s="582">
        <v>2314000</v>
      </c>
      <c r="BN64" s="582">
        <v>2314000</v>
      </c>
      <c r="BO64" s="582">
        <v>2314000</v>
      </c>
      <c r="BP64" s="582">
        <v>2314000</v>
      </c>
      <c r="BQ64" s="582">
        <v>2314000</v>
      </c>
      <c r="BR64" s="582">
        <v>2314000</v>
      </c>
      <c r="BS64" s="582">
        <v>2314000</v>
      </c>
      <c r="BT64" s="582">
        <v>2568000</v>
      </c>
      <c r="BU64" s="582">
        <v>2568000</v>
      </c>
      <c r="BV64" s="582">
        <v>2568000</v>
      </c>
      <c r="BW64" s="582">
        <v>2568000</v>
      </c>
      <c r="BX64" s="582">
        <v>2568000</v>
      </c>
      <c r="BY64" s="582">
        <v>2568000</v>
      </c>
      <c r="BZ64" s="582">
        <v>2568000</v>
      </c>
      <c r="CA64" s="582">
        <v>2568000</v>
      </c>
      <c r="CB64" s="582">
        <v>2568000</v>
      </c>
      <c r="CC64" s="582">
        <v>2568000</v>
      </c>
      <c r="CD64" s="582">
        <v>2568000</v>
      </c>
      <c r="CE64" s="582">
        <v>2568000</v>
      </c>
      <c r="CF64" s="582">
        <v>2943000</v>
      </c>
      <c r="CG64" s="582">
        <v>2943000</v>
      </c>
      <c r="CH64" s="582">
        <v>2943000</v>
      </c>
      <c r="CI64" s="582">
        <v>2943000</v>
      </c>
      <c r="CJ64" s="582">
        <v>2943000</v>
      </c>
      <c r="CK64" s="664">
        <v>2943000</v>
      </c>
      <c r="CL64" s="664">
        <v>2943000</v>
      </c>
      <c r="CM64" s="664">
        <v>2943000</v>
      </c>
      <c r="CN64" s="664">
        <v>2943000</v>
      </c>
      <c r="CO64" s="664">
        <v>2943000</v>
      </c>
      <c r="CP64" s="664">
        <v>2943000</v>
      </c>
      <c r="CQ64" s="664">
        <v>2943000</v>
      </c>
      <c r="CR64" s="582">
        <v>3317000</v>
      </c>
      <c r="CS64" s="684">
        <v>3317000</v>
      </c>
      <c r="CT64" s="582">
        <v>3317000</v>
      </c>
      <c r="CU64" s="582">
        <v>3317000</v>
      </c>
      <c r="CV64" s="582">
        <v>3317000</v>
      </c>
      <c r="CW64" s="582">
        <v>3317000</v>
      </c>
      <c r="CX64" s="664"/>
      <c r="CY64" s="664"/>
      <c r="CZ64" s="664"/>
      <c r="DA64" s="664"/>
      <c r="DB64" s="664"/>
      <c r="DC64" s="664"/>
      <c r="DD64" s="574"/>
      <c r="DE64" s="583"/>
      <c r="DF64" s="583">
        <v>30</v>
      </c>
      <c r="DG64" s="583"/>
    </row>
    <row r="65" spans="1:110" ht="15">
      <c r="A65" s="573"/>
      <c r="B65" s="574">
        <v>27</v>
      </c>
      <c r="C65" s="574"/>
      <c r="D65" s="574">
        <v>54</v>
      </c>
      <c r="E65" s="575" t="s">
        <v>143</v>
      </c>
      <c r="F65" s="576">
        <v>8012013728</v>
      </c>
      <c r="G65" s="577" t="s">
        <v>548</v>
      </c>
      <c r="H65" s="573" t="s">
        <v>273</v>
      </c>
      <c r="I65" s="578" t="s">
        <v>67</v>
      </c>
      <c r="J65" s="573"/>
      <c r="K65" s="576" t="s">
        <v>549</v>
      </c>
      <c r="L65" s="576">
        <v>40396</v>
      </c>
      <c r="M65" s="576" t="s">
        <v>386</v>
      </c>
      <c r="N65" s="573" t="s">
        <v>387</v>
      </c>
      <c r="O65" s="579" t="s">
        <v>547</v>
      </c>
      <c r="P65" s="573"/>
      <c r="Q65" s="576" t="s">
        <v>340</v>
      </c>
      <c r="R65" s="573"/>
      <c r="S65" s="573"/>
      <c r="T65" s="573"/>
      <c r="U65" s="573"/>
      <c r="V65" s="573" t="s">
        <v>515</v>
      </c>
      <c r="W65" s="580">
        <v>41031</v>
      </c>
      <c r="X65" s="581" t="s">
        <v>370</v>
      </c>
      <c r="Y65" s="573" t="s">
        <v>269</v>
      </c>
      <c r="Z65" s="573" t="s">
        <v>270</v>
      </c>
      <c r="AA65" s="582"/>
      <c r="AB65" s="582"/>
      <c r="AC65" s="582"/>
      <c r="AD65" s="582"/>
      <c r="AE65" s="582"/>
      <c r="AF65" s="582"/>
      <c r="AG65" s="582"/>
      <c r="AH65" s="582"/>
      <c r="AI65" s="582"/>
      <c r="AJ65" s="582"/>
      <c r="AK65" s="582"/>
      <c r="AL65" s="582"/>
      <c r="AM65" s="582"/>
      <c r="AN65" s="582"/>
      <c r="AO65" s="582"/>
      <c r="AP65" s="582"/>
      <c r="AQ65" s="582"/>
      <c r="AR65" s="582"/>
      <c r="AS65" s="582"/>
      <c r="AT65" s="582"/>
      <c r="AU65" s="582"/>
      <c r="AV65" s="582"/>
      <c r="AW65" s="582"/>
      <c r="AX65" s="582"/>
      <c r="AY65" s="582"/>
      <c r="AZ65" s="582">
        <v>2314000</v>
      </c>
      <c r="BA65" s="582">
        <v>2314000</v>
      </c>
      <c r="BB65" s="582">
        <v>2314000</v>
      </c>
      <c r="BC65" s="582">
        <v>2314000</v>
      </c>
      <c r="BD65" s="582">
        <v>2314000</v>
      </c>
      <c r="BE65" s="582">
        <v>2314000</v>
      </c>
      <c r="BF65" s="582">
        <v>2314000</v>
      </c>
      <c r="BG65" s="582">
        <v>2314000</v>
      </c>
      <c r="BH65" s="582">
        <v>2314000</v>
      </c>
      <c r="BI65" s="582">
        <v>2314000</v>
      </c>
      <c r="BJ65" s="582">
        <v>2314000</v>
      </c>
      <c r="BK65" s="582">
        <v>2314000</v>
      </c>
      <c r="BL65" s="582">
        <v>2314000</v>
      </c>
      <c r="BM65" s="582">
        <v>2314000</v>
      </c>
      <c r="BN65" s="582">
        <v>2314000</v>
      </c>
      <c r="BO65" s="582">
        <v>2314000</v>
      </c>
      <c r="BP65" s="582">
        <v>2314000</v>
      </c>
      <c r="BQ65" s="582">
        <v>2314000</v>
      </c>
      <c r="BR65" s="582">
        <v>2314000</v>
      </c>
      <c r="BS65" s="582">
        <v>2314000</v>
      </c>
      <c r="BT65" s="582">
        <v>2568000</v>
      </c>
      <c r="BU65" s="582">
        <v>2568000</v>
      </c>
      <c r="BV65" s="582">
        <v>2568000</v>
      </c>
      <c r="BW65" s="582">
        <v>2568000</v>
      </c>
      <c r="BX65" s="582">
        <v>2568000</v>
      </c>
      <c r="BY65" s="582">
        <v>2568000</v>
      </c>
      <c r="BZ65" s="582">
        <v>2568000</v>
      </c>
      <c r="CA65" s="582">
        <v>2568000</v>
      </c>
      <c r="CB65" s="582">
        <v>2568000</v>
      </c>
      <c r="CC65" s="582">
        <v>2568000</v>
      </c>
      <c r="CD65" s="582">
        <v>2568000</v>
      </c>
      <c r="CE65" s="582">
        <v>2568000</v>
      </c>
      <c r="CF65" s="582">
        <v>2943000</v>
      </c>
      <c r="CG65" s="582">
        <v>2943000</v>
      </c>
      <c r="CH65" s="582">
        <v>2943000</v>
      </c>
      <c r="CI65" s="582">
        <v>2943000</v>
      </c>
      <c r="CJ65" s="582">
        <v>2943000</v>
      </c>
      <c r="CK65" s="664">
        <v>2943000</v>
      </c>
      <c r="CL65" s="664">
        <v>2943000</v>
      </c>
      <c r="CM65" s="664">
        <v>2943000</v>
      </c>
      <c r="CN65" s="664">
        <v>2943000</v>
      </c>
      <c r="CO65" s="664">
        <v>2943000</v>
      </c>
      <c r="CP65" s="664">
        <v>2943000</v>
      </c>
      <c r="CQ65" s="664">
        <v>2943000</v>
      </c>
      <c r="CR65" s="582">
        <v>3317000</v>
      </c>
      <c r="CS65" s="684">
        <v>3317000</v>
      </c>
      <c r="CT65" s="582">
        <v>3317000</v>
      </c>
      <c r="CU65" s="582">
        <v>3317000</v>
      </c>
      <c r="CV65" s="582">
        <v>3317000</v>
      </c>
      <c r="CW65" s="582">
        <v>3317000</v>
      </c>
      <c r="CX65" s="664"/>
      <c r="CY65" s="664"/>
      <c r="CZ65" s="664"/>
      <c r="DA65" s="664"/>
      <c r="DB65" s="664"/>
      <c r="DC65" s="664"/>
      <c r="DD65" s="574"/>
      <c r="DE65" s="583"/>
      <c r="DF65" s="583">
        <v>30</v>
      </c>
    </row>
    <row r="66" spans="1:110" ht="15">
      <c r="A66" s="573"/>
      <c r="B66" s="574">
        <v>28</v>
      </c>
      <c r="C66" s="574" t="s">
        <v>67</v>
      </c>
      <c r="D66" s="574">
        <v>55</v>
      </c>
      <c r="E66" s="575" t="s">
        <v>550</v>
      </c>
      <c r="F66" s="576">
        <v>8012013729</v>
      </c>
      <c r="G66" s="577" t="s">
        <v>551</v>
      </c>
      <c r="H66" s="573" t="s">
        <v>273</v>
      </c>
      <c r="I66" s="578" t="s">
        <v>67</v>
      </c>
      <c r="J66" s="573"/>
      <c r="K66" s="576">
        <v>365952001</v>
      </c>
      <c r="L66" s="576">
        <v>39916</v>
      </c>
      <c r="M66" s="576" t="s">
        <v>386</v>
      </c>
      <c r="N66" s="573" t="s">
        <v>387</v>
      </c>
      <c r="O66" s="579" t="s">
        <v>547</v>
      </c>
      <c r="P66" s="573"/>
      <c r="Q66" s="576" t="s">
        <v>340</v>
      </c>
      <c r="R66" s="573"/>
      <c r="S66" s="573"/>
      <c r="T66" s="573"/>
      <c r="U66" s="573"/>
      <c r="V66" s="573" t="s">
        <v>340</v>
      </c>
      <c r="W66" s="580">
        <v>41031</v>
      </c>
      <c r="X66" s="581" t="s">
        <v>370</v>
      </c>
      <c r="Y66" s="573" t="s">
        <v>269</v>
      </c>
      <c r="Z66" s="573" t="s">
        <v>270</v>
      </c>
      <c r="AA66" s="582"/>
      <c r="AB66" s="582"/>
      <c r="AC66" s="582"/>
      <c r="AD66" s="582"/>
      <c r="AE66" s="582"/>
      <c r="AF66" s="582"/>
      <c r="AG66" s="582"/>
      <c r="AH66" s="582"/>
      <c r="AI66" s="582"/>
      <c r="AJ66" s="582"/>
      <c r="AK66" s="582"/>
      <c r="AL66" s="582"/>
      <c r="AM66" s="582"/>
      <c r="AN66" s="582"/>
      <c r="AO66" s="582"/>
      <c r="AP66" s="582"/>
      <c r="AQ66" s="582"/>
      <c r="AR66" s="582"/>
      <c r="AS66" s="582"/>
      <c r="AT66" s="582"/>
      <c r="AU66" s="582"/>
      <c r="AV66" s="582"/>
      <c r="AW66" s="582"/>
      <c r="AX66" s="582"/>
      <c r="AY66" s="582"/>
      <c r="AZ66" s="582">
        <v>2314000</v>
      </c>
      <c r="BA66" s="582">
        <v>2314000</v>
      </c>
      <c r="BB66" s="582">
        <v>2314000</v>
      </c>
      <c r="BC66" s="582">
        <v>2314000</v>
      </c>
      <c r="BD66" s="582">
        <v>2314000</v>
      </c>
      <c r="BE66" s="582">
        <v>2314000</v>
      </c>
      <c r="BF66" s="582">
        <v>2314000</v>
      </c>
      <c r="BG66" s="582">
        <v>2314000</v>
      </c>
      <c r="BH66" s="582">
        <v>2314000</v>
      </c>
      <c r="BI66" s="582">
        <v>2314000</v>
      </c>
      <c r="BJ66" s="582">
        <v>2314000</v>
      </c>
      <c r="BK66" s="582">
        <v>2314000</v>
      </c>
      <c r="BL66" s="582">
        <v>2314000</v>
      </c>
      <c r="BM66" s="582">
        <v>2314000</v>
      </c>
      <c r="BN66" s="582">
        <v>2314000</v>
      </c>
      <c r="BO66" s="582">
        <v>2314000</v>
      </c>
      <c r="BP66" s="582">
        <v>2314000</v>
      </c>
      <c r="BQ66" s="582">
        <v>2314000</v>
      </c>
      <c r="BR66" s="582">
        <v>2314000</v>
      </c>
      <c r="BS66" s="582">
        <v>2314000</v>
      </c>
      <c r="BT66" s="582">
        <v>2568000</v>
      </c>
      <c r="BU66" s="582">
        <v>2568000</v>
      </c>
      <c r="BV66" s="582">
        <v>2568000</v>
      </c>
      <c r="BW66" s="582">
        <v>2568000</v>
      </c>
      <c r="BX66" s="582">
        <v>2568000</v>
      </c>
      <c r="BY66" s="582">
        <v>2568000</v>
      </c>
      <c r="BZ66" s="582">
        <v>2568000</v>
      </c>
      <c r="CA66" s="582">
        <v>2568000</v>
      </c>
      <c r="CB66" s="582">
        <v>2568000</v>
      </c>
      <c r="CC66" s="582"/>
      <c r="CD66" s="582"/>
      <c r="CE66" s="582"/>
      <c r="CF66" s="582"/>
      <c r="CG66" s="582"/>
      <c r="CH66" s="582"/>
      <c r="CI66" s="582"/>
      <c r="CJ66" s="582"/>
      <c r="CK66" s="582"/>
      <c r="CL66" s="582"/>
      <c r="CM66" s="582"/>
      <c r="CN66" s="582"/>
      <c r="CO66" s="582"/>
      <c r="CP66" s="582"/>
      <c r="CQ66" s="582"/>
      <c r="CR66" s="582"/>
      <c r="CS66" s="582"/>
      <c r="CT66" s="582"/>
      <c r="CU66" s="582"/>
      <c r="CV66" s="582"/>
      <c r="CW66" s="582"/>
      <c r="CX66" s="582"/>
      <c r="CY66" s="582"/>
      <c r="CZ66" s="582"/>
      <c r="DA66" s="582"/>
      <c r="DB66" s="582"/>
      <c r="DC66" s="582"/>
      <c r="DD66" s="574" t="s">
        <v>67</v>
      </c>
      <c r="DE66" s="583"/>
      <c r="DF66" s="583">
        <v>29</v>
      </c>
    </row>
    <row r="67" spans="1:110" ht="15">
      <c r="A67" s="573"/>
      <c r="B67" s="574">
        <v>29</v>
      </c>
      <c r="C67" s="574"/>
      <c r="D67" s="574">
        <v>56</v>
      </c>
      <c r="E67" s="575" t="s">
        <v>144</v>
      </c>
      <c r="F67" s="576">
        <v>8012013730</v>
      </c>
      <c r="G67" s="577" t="s">
        <v>552</v>
      </c>
      <c r="H67" s="573" t="s">
        <v>273</v>
      </c>
      <c r="I67" s="578"/>
      <c r="J67" s="573" t="s">
        <v>67</v>
      </c>
      <c r="K67" s="576">
        <v>365945501</v>
      </c>
      <c r="L67" s="576">
        <v>39869</v>
      </c>
      <c r="M67" s="576" t="s">
        <v>386</v>
      </c>
      <c r="N67" s="573" t="s">
        <v>387</v>
      </c>
      <c r="O67" s="579" t="s">
        <v>547</v>
      </c>
      <c r="P67" s="573"/>
      <c r="Q67" s="576" t="s">
        <v>340</v>
      </c>
      <c r="R67" s="573"/>
      <c r="S67" s="573"/>
      <c r="T67" s="573"/>
      <c r="U67" s="573"/>
      <c r="V67" s="573" t="s">
        <v>553</v>
      </c>
      <c r="W67" s="580">
        <v>41031</v>
      </c>
      <c r="X67" s="581" t="s">
        <v>370</v>
      </c>
      <c r="Y67" s="573" t="s">
        <v>269</v>
      </c>
      <c r="Z67" s="573" t="s">
        <v>270</v>
      </c>
      <c r="AA67" s="582"/>
      <c r="AB67" s="582"/>
      <c r="AC67" s="582"/>
      <c r="AD67" s="582"/>
      <c r="AE67" s="582"/>
      <c r="AF67" s="582"/>
      <c r="AG67" s="582"/>
      <c r="AH67" s="582"/>
      <c r="AI67" s="582"/>
      <c r="AJ67" s="582"/>
      <c r="AK67" s="582"/>
      <c r="AL67" s="582"/>
      <c r="AM67" s="582"/>
      <c r="AN67" s="582"/>
      <c r="AO67" s="582"/>
      <c r="AP67" s="582"/>
      <c r="AQ67" s="582"/>
      <c r="AR67" s="582"/>
      <c r="AS67" s="582"/>
      <c r="AT67" s="582"/>
      <c r="AU67" s="582"/>
      <c r="AV67" s="582"/>
      <c r="AW67" s="582"/>
      <c r="AX67" s="582"/>
      <c r="AY67" s="582"/>
      <c r="AZ67" s="582">
        <v>2314000</v>
      </c>
      <c r="BA67" s="582">
        <v>2314000</v>
      </c>
      <c r="BB67" s="582">
        <v>2314000</v>
      </c>
      <c r="BC67" s="582">
        <v>2314000</v>
      </c>
      <c r="BD67" s="582">
        <v>2314000</v>
      </c>
      <c r="BE67" s="582">
        <v>2314000</v>
      </c>
      <c r="BF67" s="582">
        <v>2314000</v>
      </c>
      <c r="BG67" s="582">
        <v>2314000</v>
      </c>
      <c r="BH67" s="582">
        <v>2314000</v>
      </c>
      <c r="BI67" s="582">
        <v>2314000</v>
      </c>
      <c r="BJ67" s="582">
        <v>2314000</v>
      </c>
      <c r="BK67" s="582">
        <v>2314000</v>
      </c>
      <c r="BL67" s="582">
        <v>2314000</v>
      </c>
      <c r="BM67" s="582">
        <v>2314000</v>
      </c>
      <c r="BN67" s="582">
        <v>2314000</v>
      </c>
      <c r="BO67" s="582">
        <v>2314000</v>
      </c>
      <c r="BP67" s="582">
        <v>2314000</v>
      </c>
      <c r="BQ67" s="582">
        <v>2314000</v>
      </c>
      <c r="BR67" s="582">
        <v>2314000</v>
      </c>
      <c r="BS67" s="582">
        <v>2314000</v>
      </c>
      <c r="BT67" s="582">
        <v>2568000</v>
      </c>
      <c r="BU67" s="582">
        <v>2568000</v>
      </c>
      <c r="BV67" s="582">
        <v>2568000</v>
      </c>
      <c r="BW67" s="582">
        <v>2568000</v>
      </c>
      <c r="BX67" s="582">
        <v>2568000</v>
      </c>
      <c r="BY67" s="582">
        <v>2568000</v>
      </c>
      <c r="BZ67" s="582">
        <v>2568000</v>
      </c>
      <c r="CA67" s="582">
        <v>2568000</v>
      </c>
      <c r="CB67" s="582">
        <v>2568000</v>
      </c>
      <c r="CC67" s="582">
        <v>2568000</v>
      </c>
      <c r="CD67" s="582">
        <v>2568000</v>
      </c>
      <c r="CE67" s="582">
        <v>2568000</v>
      </c>
      <c r="CF67" s="582">
        <v>2943000</v>
      </c>
      <c r="CG67" s="582">
        <v>2943000</v>
      </c>
      <c r="CH67" s="582">
        <v>2943000</v>
      </c>
      <c r="CI67" s="582">
        <v>2943000</v>
      </c>
      <c r="CJ67" s="582">
        <v>2943000</v>
      </c>
      <c r="CK67" s="664">
        <v>2943000</v>
      </c>
      <c r="CL67" s="664">
        <v>2943000</v>
      </c>
      <c r="CM67" s="664">
        <v>2943000</v>
      </c>
      <c r="CN67" s="664">
        <v>2943000</v>
      </c>
      <c r="CO67" s="664">
        <v>2943000</v>
      </c>
      <c r="CP67" s="664">
        <v>2943000</v>
      </c>
      <c r="CQ67" s="664">
        <v>2943000</v>
      </c>
      <c r="CR67" s="582">
        <v>3317000</v>
      </c>
      <c r="CS67" s="684">
        <v>3317000</v>
      </c>
      <c r="CT67" s="582">
        <v>3317000</v>
      </c>
      <c r="CU67" s="582">
        <v>3317000</v>
      </c>
      <c r="CV67" s="582">
        <v>3317000</v>
      </c>
      <c r="CW67" s="582">
        <v>3317000</v>
      </c>
      <c r="CX67" s="664"/>
      <c r="CY67" s="664"/>
      <c r="CZ67" s="664"/>
      <c r="DA67" s="664"/>
      <c r="DB67" s="664"/>
      <c r="DC67" s="664"/>
      <c r="DD67" s="574"/>
      <c r="DE67" s="583"/>
      <c r="DF67" s="583">
        <v>30</v>
      </c>
    </row>
    <row r="68" spans="1:110" ht="15">
      <c r="A68" s="573"/>
      <c r="B68" s="574">
        <v>30</v>
      </c>
      <c r="C68" s="574" t="s">
        <v>67</v>
      </c>
      <c r="D68" s="574">
        <v>57</v>
      </c>
      <c r="E68" s="575" t="s">
        <v>554</v>
      </c>
      <c r="F68" s="576">
        <v>8012013731</v>
      </c>
      <c r="G68" s="577" t="s">
        <v>555</v>
      </c>
      <c r="H68" s="573" t="s">
        <v>273</v>
      </c>
      <c r="I68" s="578"/>
      <c r="J68" s="573" t="s">
        <v>67</v>
      </c>
      <c r="K68" s="576">
        <v>365914577</v>
      </c>
      <c r="L68" s="576">
        <v>39728</v>
      </c>
      <c r="M68" s="576" t="s">
        <v>386</v>
      </c>
      <c r="N68" s="573" t="s">
        <v>387</v>
      </c>
      <c r="O68" s="579" t="s">
        <v>556</v>
      </c>
      <c r="P68" s="573"/>
      <c r="Q68" s="576" t="s">
        <v>340</v>
      </c>
      <c r="R68" s="573"/>
      <c r="S68" s="573"/>
      <c r="T68" s="573"/>
      <c r="U68" s="573"/>
      <c r="V68" s="573" t="s">
        <v>454</v>
      </c>
      <c r="W68" s="580">
        <v>41031</v>
      </c>
      <c r="X68" s="581" t="s">
        <v>370</v>
      </c>
      <c r="Y68" s="573" t="s">
        <v>269</v>
      </c>
      <c r="Z68" s="573" t="s">
        <v>270</v>
      </c>
      <c r="AA68" s="582"/>
      <c r="AB68" s="582"/>
      <c r="AC68" s="582"/>
      <c r="AD68" s="582"/>
      <c r="AE68" s="582"/>
      <c r="AF68" s="582"/>
      <c r="AG68" s="582"/>
      <c r="AH68" s="582"/>
      <c r="AI68" s="582"/>
      <c r="AJ68" s="582"/>
      <c r="AK68" s="582"/>
      <c r="AL68" s="582"/>
      <c r="AM68" s="582"/>
      <c r="AN68" s="582"/>
      <c r="AO68" s="582"/>
      <c r="AP68" s="582"/>
      <c r="AQ68" s="582"/>
      <c r="AR68" s="582"/>
      <c r="AS68" s="582"/>
      <c r="AT68" s="582"/>
      <c r="AU68" s="582"/>
      <c r="AV68" s="582"/>
      <c r="AW68" s="582"/>
      <c r="AX68" s="582"/>
      <c r="AY68" s="582"/>
      <c r="AZ68" s="582">
        <v>2314000</v>
      </c>
      <c r="BA68" s="582">
        <v>2314000</v>
      </c>
      <c r="BB68" s="582">
        <v>2314000</v>
      </c>
      <c r="BC68" s="582">
        <v>2314000</v>
      </c>
      <c r="BD68" s="582">
        <v>2314000</v>
      </c>
      <c r="BE68" s="582">
        <v>2314000</v>
      </c>
      <c r="BF68" s="582">
        <v>2314000</v>
      </c>
      <c r="BG68" s="582">
        <v>2314000</v>
      </c>
      <c r="BH68" s="582">
        <v>2314000</v>
      </c>
      <c r="BI68" s="582">
        <v>2314000</v>
      </c>
      <c r="BJ68" s="582">
        <v>2314000</v>
      </c>
      <c r="BK68" s="582">
        <v>2314000</v>
      </c>
      <c r="BL68" s="582">
        <v>2314000</v>
      </c>
      <c r="BM68" s="582">
        <v>2314000</v>
      </c>
      <c r="BN68" s="582">
        <v>2314000</v>
      </c>
      <c r="BO68" s="582">
        <v>2314000</v>
      </c>
      <c r="BP68" s="582">
        <v>2314000</v>
      </c>
      <c r="BQ68" s="582">
        <v>2314000</v>
      </c>
      <c r="BR68" s="582">
        <v>2314000</v>
      </c>
      <c r="BS68" s="582">
        <v>2314000</v>
      </c>
      <c r="BT68" s="582"/>
      <c r="BU68" s="582"/>
      <c r="BV68" s="582"/>
      <c r="BW68" s="582"/>
      <c r="BX68" s="582">
        <v>2568000</v>
      </c>
      <c r="BY68" s="582">
        <v>2568000</v>
      </c>
      <c r="BZ68" s="582">
        <v>2568000</v>
      </c>
      <c r="CA68" s="582">
        <v>2568000</v>
      </c>
      <c r="CB68" s="582"/>
      <c r="CC68" s="582"/>
      <c r="CD68" s="582"/>
      <c r="CE68" s="582"/>
      <c r="CF68" s="582"/>
      <c r="CG68" s="582"/>
      <c r="CH68" s="582"/>
      <c r="CI68" s="582"/>
      <c r="CJ68" s="582"/>
      <c r="CK68" s="582"/>
      <c r="CL68" s="582"/>
      <c r="CM68" s="582"/>
      <c r="CN68" s="582"/>
      <c r="CO68" s="582"/>
      <c r="CP68" s="582"/>
      <c r="CQ68" s="582"/>
      <c r="CR68" s="582"/>
      <c r="CS68" s="582"/>
      <c r="CT68" s="582"/>
      <c r="CU68" s="582"/>
      <c r="CV68" s="582"/>
      <c r="CW68" s="582"/>
      <c r="CX68" s="582"/>
      <c r="CY68" s="582"/>
      <c r="CZ68" s="582"/>
      <c r="DA68" s="582"/>
      <c r="DB68" s="582"/>
      <c r="DC68" s="582"/>
      <c r="DD68" s="574" t="s">
        <v>67</v>
      </c>
      <c r="DE68" s="583"/>
      <c r="DF68" s="583">
        <v>24</v>
      </c>
    </row>
    <row r="69" spans="1:110" ht="15">
      <c r="A69" s="573"/>
      <c r="B69" s="574"/>
      <c r="C69" s="574" t="s">
        <v>67</v>
      </c>
      <c r="D69" s="574">
        <v>58</v>
      </c>
      <c r="E69" s="575" t="s">
        <v>557</v>
      </c>
      <c r="F69" s="576">
        <v>8012013732</v>
      </c>
      <c r="G69" s="577" t="s">
        <v>558</v>
      </c>
      <c r="H69" s="573" t="s">
        <v>273</v>
      </c>
      <c r="I69" s="578"/>
      <c r="J69" s="573" t="s">
        <v>67</v>
      </c>
      <c r="K69" s="576">
        <v>365914520</v>
      </c>
      <c r="L69" s="576">
        <v>39728</v>
      </c>
      <c r="M69" s="576" t="s">
        <v>386</v>
      </c>
      <c r="N69" s="573" t="s">
        <v>387</v>
      </c>
      <c r="O69" s="579" t="s">
        <v>556</v>
      </c>
      <c r="P69" s="573"/>
      <c r="Q69" s="576" t="s">
        <v>340</v>
      </c>
      <c r="R69" s="573"/>
      <c r="S69" s="573"/>
      <c r="T69" s="573"/>
      <c r="U69" s="573"/>
      <c r="V69" s="573" t="s">
        <v>540</v>
      </c>
      <c r="W69" s="580">
        <v>41031</v>
      </c>
      <c r="X69" s="581" t="s">
        <v>370</v>
      </c>
      <c r="Y69" s="573" t="s">
        <v>269</v>
      </c>
      <c r="Z69" s="573" t="s">
        <v>270</v>
      </c>
      <c r="AA69" s="582"/>
      <c r="AB69" s="582"/>
      <c r="AC69" s="582"/>
      <c r="AD69" s="582"/>
      <c r="AE69" s="582"/>
      <c r="AF69" s="582"/>
      <c r="AG69" s="582"/>
      <c r="AH69" s="582"/>
      <c r="AI69" s="582"/>
      <c r="AJ69" s="582"/>
      <c r="AK69" s="582"/>
      <c r="AL69" s="582"/>
      <c r="AM69" s="582"/>
      <c r="AN69" s="582"/>
      <c r="AO69" s="582"/>
      <c r="AP69" s="582"/>
      <c r="AQ69" s="582"/>
      <c r="AR69" s="582"/>
      <c r="AS69" s="582"/>
      <c r="AT69" s="582"/>
      <c r="AU69" s="582"/>
      <c r="AV69" s="582"/>
      <c r="AW69" s="582"/>
      <c r="AX69" s="582"/>
      <c r="AY69" s="582"/>
      <c r="AZ69" s="582">
        <v>2314000</v>
      </c>
      <c r="BA69" s="582"/>
      <c r="BB69" s="582"/>
      <c r="BC69" s="582"/>
      <c r="BD69" s="582"/>
      <c r="BE69" s="582"/>
      <c r="BF69" s="582"/>
      <c r="BG69" s="582"/>
      <c r="BH69" s="582"/>
      <c r="BI69" s="582"/>
      <c r="BJ69" s="582"/>
      <c r="BK69" s="582"/>
      <c r="BL69" s="582"/>
      <c r="BM69" s="582"/>
      <c r="BN69" s="582"/>
      <c r="BO69" s="582"/>
      <c r="BP69" s="582"/>
      <c r="BQ69" s="582"/>
      <c r="BR69" s="582"/>
      <c r="BS69" s="582"/>
      <c r="BT69" s="582"/>
      <c r="BU69" s="582"/>
      <c r="BV69" s="582"/>
      <c r="BW69" s="582"/>
      <c r="BX69" s="582"/>
      <c r="BY69" s="582"/>
      <c r="BZ69" s="582"/>
      <c r="CA69" s="582"/>
      <c r="CB69" s="582"/>
      <c r="CC69" s="582"/>
      <c r="CD69" s="582"/>
      <c r="CE69" s="582"/>
      <c r="CF69" s="582"/>
      <c r="CG69" s="582"/>
      <c r="CH69" s="582"/>
      <c r="CI69" s="582"/>
      <c r="CJ69" s="582"/>
      <c r="CK69" s="582"/>
      <c r="CL69" s="582"/>
      <c r="CM69" s="582"/>
      <c r="CN69" s="582"/>
      <c r="CO69" s="582"/>
      <c r="CP69" s="582"/>
      <c r="CQ69" s="582"/>
      <c r="CR69" s="582"/>
      <c r="CS69" s="582"/>
      <c r="CT69" s="582"/>
      <c r="CU69" s="582"/>
      <c r="CV69" s="582"/>
      <c r="CW69" s="582"/>
      <c r="CX69" s="582"/>
      <c r="CY69" s="582"/>
      <c r="CZ69" s="582"/>
      <c r="DA69" s="582"/>
      <c r="DB69" s="582"/>
      <c r="DC69" s="582"/>
      <c r="DD69" s="574" t="s">
        <v>67</v>
      </c>
      <c r="DE69" s="583"/>
      <c r="DF69" s="583">
        <v>1</v>
      </c>
    </row>
    <row r="70" spans="1:110" ht="15">
      <c r="A70" s="573"/>
      <c r="B70" s="574"/>
      <c r="C70" s="574" t="s">
        <v>67</v>
      </c>
      <c r="D70" s="574">
        <v>59</v>
      </c>
      <c r="E70" s="575" t="s">
        <v>559</v>
      </c>
      <c r="F70" s="576">
        <v>8012013733</v>
      </c>
      <c r="G70" s="577" t="s">
        <v>560</v>
      </c>
      <c r="H70" s="573" t="s">
        <v>273</v>
      </c>
      <c r="I70" s="578" t="s">
        <v>67</v>
      </c>
      <c r="J70" s="573"/>
      <c r="K70" s="576">
        <v>365891394</v>
      </c>
      <c r="L70" s="576">
        <v>38972</v>
      </c>
      <c r="M70" s="576" t="s">
        <v>386</v>
      </c>
      <c r="N70" s="573" t="s">
        <v>387</v>
      </c>
      <c r="O70" s="579" t="s">
        <v>561</v>
      </c>
      <c r="P70" s="573"/>
      <c r="Q70" s="576" t="s">
        <v>340</v>
      </c>
      <c r="R70" s="573"/>
      <c r="S70" s="573"/>
      <c r="T70" s="573"/>
      <c r="U70" s="573"/>
      <c r="V70" s="573" t="s">
        <v>540</v>
      </c>
      <c r="W70" s="580">
        <v>41031</v>
      </c>
      <c r="X70" s="581" t="s">
        <v>370</v>
      </c>
      <c r="Y70" s="573" t="s">
        <v>269</v>
      </c>
      <c r="Z70" s="573" t="s">
        <v>270</v>
      </c>
      <c r="AA70" s="582"/>
      <c r="AB70" s="582"/>
      <c r="AC70" s="582"/>
      <c r="AD70" s="582"/>
      <c r="AE70" s="582"/>
      <c r="AF70" s="582"/>
      <c r="AG70" s="582"/>
      <c r="AH70" s="582"/>
      <c r="AI70" s="582"/>
      <c r="AJ70" s="582"/>
      <c r="AK70" s="582"/>
      <c r="AL70" s="582"/>
      <c r="AM70" s="582"/>
      <c r="AN70" s="582"/>
      <c r="AO70" s="582"/>
      <c r="AP70" s="582"/>
      <c r="AQ70" s="582"/>
      <c r="AR70" s="582"/>
      <c r="AS70" s="582"/>
      <c r="AT70" s="582"/>
      <c r="AU70" s="582"/>
      <c r="AV70" s="582"/>
      <c r="AW70" s="582"/>
      <c r="AX70" s="582"/>
      <c r="AY70" s="582"/>
      <c r="AZ70" s="582">
        <v>2314000</v>
      </c>
      <c r="BA70" s="582"/>
      <c r="BB70" s="582"/>
      <c r="BC70" s="582"/>
      <c r="BD70" s="582"/>
      <c r="BE70" s="582"/>
      <c r="BF70" s="582"/>
      <c r="BG70" s="582"/>
      <c r="BH70" s="582"/>
      <c r="BI70" s="582"/>
      <c r="BJ70" s="582"/>
      <c r="BK70" s="582"/>
      <c r="BL70" s="582"/>
      <c r="BM70" s="582"/>
      <c r="BN70" s="582"/>
      <c r="BO70" s="582"/>
      <c r="BP70" s="582"/>
      <c r="BQ70" s="582"/>
      <c r="BR70" s="582"/>
      <c r="BS70" s="582"/>
      <c r="BT70" s="582"/>
      <c r="BU70" s="582"/>
      <c r="BV70" s="582"/>
      <c r="BW70" s="582"/>
      <c r="BX70" s="582"/>
      <c r="BY70" s="582"/>
      <c r="BZ70" s="582"/>
      <c r="CA70" s="582"/>
      <c r="CB70" s="582"/>
      <c r="CC70" s="582"/>
      <c r="CD70" s="582"/>
      <c r="CE70" s="582"/>
      <c r="CF70" s="582"/>
      <c r="CG70" s="582"/>
      <c r="CH70" s="582"/>
      <c r="CI70" s="582"/>
      <c r="CJ70" s="582"/>
      <c r="CK70" s="582"/>
      <c r="CL70" s="582"/>
      <c r="CM70" s="582"/>
      <c r="CN70" s="582"/>
      <c r="CO70" s="582"/>
      <c r="CP70" s="582"/>
      <c r="CQ70" s="582"/>
      <c r="CR70" s="582"/>
      <c r="CS70" s="582"/>
      <c r="CT70" s="582"/>
      <c r="CU70" s="582"/>
      <c r="CV70" s="582"/>
      <c r="CW70" s="582"/>
      <c r="CX70" s="582"/>
      <c r="CY70" s="582"/>
      <c r="CZ70" s="582"/>
      <c r="DA70" s="582"/>
      <c r="DB70" s="582"/>
      <c r="DC70" s="582"/>
      <c r="DD70" s="574" t="s">
        <v>67</v>
      </c>
      <c r="DE70" s="583"/>
      <c r="DF70" s="583">
        <v>1</v>
      </c>
    </row>
    <row r="71" spans="1:110" ht="15">
      <c r="A71" s="573"/>
      <c r="B71" s="574">
        <v>31</v>
      </c>
      <c r="C71" s="574" t="s">
        <v>67</v>
      </c>
      <c r="D71" s="574">
        <v>60</v>
      </c>
      <c r="E71" s="575" t="s">
        <v>145</v>
      </c>
      <c r="F71" s="576">
        <v>8012013734</v>
      </c>
      <c r="G71" s="577" t="s">
        <v>562</v>
      </c>
      <c r="H71" s="573" t="s">
        <v>273</v>
      </c>
      <c r="I71" s="578"/>
      <c r="J71" s="573" t="s">
        <v>67</v>
      </c>
      <c r="K71" s="576">
        <v>362368353</v>
      </c>
      <c r="L71" s="576">
        <v>40698</v>
      </c>
      <c r="M71" s="576" t="s">
        <v>563</v>
      </c>
      <c r="N71" s="573"/>
      <c r="O71" s="579" t="s">
        <v>564</v>
      </c>
      <c r="P71" s="573"/>
      <c r="Q71" s="576" t="s">
        <v>340</v>
      </c>
      <c r="R71" s="573"/>
      <c r="S71" s="573"/>
      <c r="T71" s="573"/>
      <c r="U71" s="573"/>
      <c r="V71" s="573" t="s">
        <v>279</v>
      </c>
      <c r="W71" s="580">
        <v>41031</v>
      </c>
      <c r="X71" s="581" t="s">
        <v>370</v>
      </c>
      <c r="Y71" s="573" t="s">
        <v>269</v>
      </c>
      <c r="Z71" s="573" t="s">
        <v>270</v>
      </c>
      <c r="AA71" s="582"/>
      <c r="AB71" s="582"/>
      <c r="AC71" s="582"/>
      <c r="AD71" s="582"/>
      <c r="AE71" s="582"/>
      <c r="AF71" s="582"/>
      <c r="AG71" s="582"/>
      <c r="AH71" s="582"/>
      <c r="AI71" s="582"/>
      <c r="AJ71" s="582"/>
      <c r="AK71" s="582"/>
      <c r="AL71" s="582"/>
      <c r="AM71" s="582"/>
      <c r="AN71" s="582"/>
      <c r="AO71" s="582"/>
      <c r="AP71" s="582"/>
      <c r="AQ71" s="582"/>
      <c r="AR71" s="582"/>
      <c r="AS71" s="582"/>
      <c r="AT71" s="582"/>
      <c r="AU71" s="582"/>
      <c r="AV71" s="582"/>
      <c r="AW71" s="582"/>
      <c r="AX71" s="582"/>
      <c r="AY71" s="582"/>
      <c r="AZ71" s="582">
        <v>2314000</v>
      </c>
      <c r="BA71" s="582">
        <v>2314000</v>
      </c>
      <c r="BB71" s="582">
        <v>2314000</v>
      </c>
      <c r="BC71" s="582">
        <v>2314000</v>
      </c>
      <c r="BD71" s="582">
        <v>2314000</v>
      </c>
      <c r="BE71" s="582">
        <v>2314000</v>
      </c>
      <c r="BF71" s="582">
        <v>2314000</v>
      </c>
      <c r="BG71" s="582">
        <v>2314000</v>
      </c>
      <c r="BH71" s="582">
        <v>2314000</v>
      </c>
      <c r="BI71" s="582">
        <v>2314000</v>
      </c>
      <c r="BJ71" s="582">
        <v>2314000</v>
      </c>
      <c r="BK71" s="582">
        <v>2314000</v>
      </c>
      <c r="BL71" s="582">
        <v>2314000</v>
      </c>
      <c r="BM71" s="582">
        <v>2314000</v>
      </c>
      <c r="BN71" s="582">
        <v>2314000</v>
      </c>
      <c r="BO71" s="582">
        <v>2314000</v>
      </c>
      <c r="BP71" s="582">
        <v>2314000</v>
      </c>
      <c r="BQ71" s="582">
        <v>2314000</v>
      </c>
      <c r="BR71" s="582">
        <v>2314000</v>
      </c>
      <c r="BS71" s="582">
        <v>2314000</v>
      </c>
      <c r="BT71" s="582">
        <v>2568000</v>
      </c>
      <c r="BU71" s="582">
        <v>2568000</v>
      </c>
      <c r="BV71" s="582">
        <v>2568000</v>
      </c>
      <c r="BW71" s="582">
        <v>2568000</v>
      </c>
      <c r="BX71" s="582">
        <v>2568000</v>
      </c>
      <c r="BY71" s="582">
        <v>2568000</v>
      </c>
      <c r="BZ71" s="582">
        <v>2568000</v>
      </c>
      <c r="CA71" s="582">
        <v>2568000</v>
      </c>
      <c r="CB71" s="582">
        <v>2568000</v>
      </c>
      <c r="CC71" s="582">
        <v>2568000</v>
      </c>
      <c r="CD71" s="582">
        <v>2568000</v>
      </c>
      <c r="CE71" s="582">
        <v>2568000</v>
      </c>
      <c r="CF71" s="582">
        <v>2943000</v>
      </c>
      <c r="CG71" s="582">
        <v>2943000</v>
      </c>
      <c r="CH71" s="582">
        <v>2943000</v>
      </c>
      <c r="CI71" s="582"/>
      <c r="CJ71" s="582"/>
      <c r="CK71" s="582"/>
      <c r="CL71" s="582"/>
      <c r="CM71" s="582"/>
      <c r="CN71" s="582"/>
      <c r="CO71" s="582"/>
      <c r="CP71" s="582"/>
      <c r="CQ71" s="582"/>
      <c r="CR71" s="582"/>
      <c r="CS71" s="582"/>
      <c r="CT71" s="582"/>
      <c r="CU71" s="582"/>
      <c r="CV71" s="582"/>
      <c r="CW71" s="582"/>
      <c r="CX71" s="582"/>
      <c r="CY71" s="582"/>
      <c r="CZ71" s="582"/>
      <c r="DA71" s="582"/>
      <c r="DB71" s="582"/>
      <c r="DC71" s="582"/>
      <c r="DD71" s="574" t="s">
        <v>67</v>
      </c>
      <c r="DE71" s="583"/>
      <c r="DF71" s="583">
        <v>30</v>
      </c>
    </row>
    <row r="72" spans="1:110" ht="15">
      <c r="A72" s="573"/>
      <c r="B72" s="574">
        <v>32</v>
      </c>
      <c r="C72" s="574"/>
      <c r="D72" s="574">
        <v>61</v>
      </c>
      <c r="E72" s="575" t="s">
        <v>146</v>
      </c>
      <c r="F72" s="576">
        <v>8012013735</v>
      </c>
      <c r="G72" s="577" t="s">
        <v>565</v>
      </c>
      <c r="H72" s="573" t="s">
        <v>273</v>
      </c>
      <c r="I72" s="578"/>
      <c r="J72" s="573" t="s">
        <v>67</v>
      </c>
      <c r="K72" s="576">
        <v>366063865</v>
      </c>
      <c r="L72" s="576">
        <v>40654</v>
      </c>
      <c r="M72" s="576" t="s">
        <v>386</v>
      </c>
      <c r="N72" s="573" t="s">
        <v>387</v>
      </c>
      <c r="O72" s="579" t="s">
        <v>556</v>
      </c>
      <c r="P72" s="573"/>
      <c r="Q72" s="576" t="s">
        <v>340</v>
      </c>
      <c r="R72" s="573"/>
      <c r="S72" s="573"/>
      <c r="T72" s="573"/>
      <c r="U72" s="573"/>
      <c r="V72" s="573" t="s">
        <v>566</v>
      </c>
      <c r="W72" s="580">
        <v>41031</v>
      </c>
      <c r="X72" s="581" t="s">
        <v>370</v>
      </c>
      <c r="Y72" s="573" t="s">
        <v>269</v>
      </c>
      <c r="Z72" s="573" t="s">
        <v>270</v>
      </c>
      <c r="AA72" s="582"/>
      <c r="AB72" s="582"/>
      <c r="AC72" s="582"/>
      <c r="AD72" s="582"/>
      <c r="AE72" s="582"/>
      <c r="AF72" s="582"/>
      <c r="AG72" s="582"/>
      <c r="AH72" s="582"/>
      <c r="AI72" s="582"/>
      <c r="AJ72" s="582"/>
      <c r="AK72" s="582"/>
      <c r="AL72" s="582"/>
      <c r="AM72" s="582"/>
      <c r="AN72" s="582"/>
      <c r="AO72" s="582"/>
      <c r="AP72" s="582"/>
      <c r="AQ72" s="582"/>
      <c r="AR72" s="582"/>
      <c r="AS72" s="582"/>
      <c r="AT72" s="582"/>
      <c r="AU72" s="582"/>
      <c r="AV72" s="582"/>
      <c r="AW72" s="582"/>
      <c r="AX72" s="582"/>
      <c r="AY72" s="582"/>
      <c r="AZ72" s="582">
        <v>2314000</v>
      </c>
      <c r="BA72" s="582">
        <v>2314000</v>
      </c>
      <c r="BB72" s="582">
        <v>2314000</v>
      </c>
      <c r="BC72" s="582">
        <v>2314000</v>
      </c>
      <c r="BD72" s="582">
        <v>2314000</v>
      </c>
      <c r="BE72" s="582">
        <v>2314000</v>
      </c>
      <c r="BF72" s="582">
        <v>2314000</v>
      </c>
      <c r="BG72" s="582">
        <v>2314000</v>
      </c>
      <c r="BH72" s="582">
        <v>2314000</v>
      </c>
      <c r="BI72" s="582">
        <v>2314000</v>
      </c>
      <c r="BJ72" s="582">
        <v>2314000</v>
      </c>
      <c r="BK72" s="582">
        <v>2314000</v>
      </c>
      <c r="BL72" s="582">
        <v>2314000</v>
      </c>
      <c r="BM72" s="582">
        <v>2314000</v>
      </c>
      <c r="BN72" s="582">
        <v>2314000</v>
      </c>
      <c r="BO72" s="582">
        <v>2314000</v>
      </c>
      <c r="BP72" s="582">
        <v>2314000</v>
      </c>
      <c r="BQ72" s="582">
        <v>2314000</v>
      </c>
      <c r="BR72" s="582">
        <v>2314000</v>
      </c>
      <c r="BS72" s="582">
        <v>2314000</v>
      </c>
      <c r="BT72" s="582">
        <v>2568000</v>
      </c>
      <c r="BU72" s="582">
        <v>2568000</v>
      </c>
      <c r="BV72" s="582">
        <v>2568000</v>
      </c>
      <c r="BW72" s="582">
        <v>2568000</v>
      </c>
      <c r="BX72" s="582">
        <v>2568000</v>
      </c>
      <c r="BY72" s="582">
        <v>2568000</v>
      </c>
      <c r="BZ72" s="582">
        <v>2568000</v>
      </c>
      <c r="CA72" s="582">
        <v>2568000</v>
      </c>
      <c r="CB72" s="582">
        <v>2568000</v>
      </c>
      <c r="CC72" s="582">
        <v>2568000</v>
      </c>
      <c r="CD72" s="582">
        <v>2568000</v>
      </c>
      <c r="CE72" s="582">
        <v>2568000</v>
      </c>
      <c r="CF72" s="582">
        <v>2943000</v>
      </c>
      <c r="CG72" s="582">
        <v>2943000</v>
      </c>
      <c r="CH72" s="582">
        <v>2943000</v>
      </c>
      <c r="CI72" s="582">
        <v>2943000</v>
      </c>
      <c r="CJ72" s="582">
        <v>2943000</v>
      </c>
      <c r="CK72" s="664">
        <v>2943000</v>
      </c>
      <c r="CL72" s="664">
        <v>2943000</v>
      </c>
      <c r="CM72" s="664">
        <v>2943000</v>
      </c>
      <c r="CN72" s="664">
        <v>2943000</v>
      </c>
      <c r="CO72" s="664">
        <v>2943000</v>
      </c>
      <c r="CP72" s="664">
        <v>2943000</v>
      </c>
      <c r="CQ72" s="664">
        <v>2943000</v>
      </c>
      <c r="CR72" s="582">
        <v>3317000</v>
      </c>
      <c r="CS72" s="684">
        <v>3317000</v>
      </c>
      <c r="CT72" s="582">
        <v>3317000</v>
      </c>
      <c r="CU72" s="582">
        <v>3317000</v>
      </c>
      <c r="CV72" s="582">
        <v>3317000</v>
      </c>
      <c r="CW72" s="582">
        <v>3317000</v>
      </c>
      <c r="CX72" s="664"/>
      <c r="CY72" s="664"/>
      <c r="CZ72" s="664"/>
      <c r="DA72" s="664"/>
      <c r="DB72" s="664"/>
      <c r="DC72" s="664"/>
      <c r="DD72" s="574"/>
      <c r="DE72" s="583"/>
      <c r="DF72" s="583">
        <v>30</v>
      </c>
    </row>
    <row r="73" spans="1:110" ht="15">
      <c r="A73" s="573"/>
      <c r="B73" s="574">
        <v>33</v>
      </c>
      <c r="C73" s="574" t="s">
        <v>67</v>
      </c>
      <c r="D73" s="574">
        <v>62</v>
      </c>
      <c r="E73" s="575" t="s">
        <v>567</v>
      </c>
      <c r="F73" s="576">
        <v>8012013736</v>
      </c>
      <c r="G73" s="577" t="s">
        <v>568</v>
      </c>
      <c r="H73" s="573" t="s">
        <v>273</v>
      </c>
      <c r="I73" s="578"/>
      <c r="J73" s="573" t="s">
        <v>67</v>
      </c>
      <c r="K73" s="576">
        <v>352378572</v>
      </c>
      <c r="L73" s="576">
        <v>40938</v>
      </c>
      <c r="M73" s="576" t="s">
        <v>330</v>
      </c>
      <c r="N73" s="573"/>
      <c r="O73" s="579" t="s">
        <v>488</v>
      </c>
      <c r="P73" s="573"/>
      <c r="Q73" s="576" t="s">
        <v>340</v>
      </c>
      <c r="R73" s="573"/>
      <c r="S73" s="573"/>
      <c r="T73" s="573"/>
      <c r="U73" s="573"/>
      <c r="V73" s="573" t="s">
        <v>265</v>
      </c>
      <c r="W73" s="580">
        <v>41031</v>
      </c>
      <c r="X73" s="581" t="s">
        <v>370</v>
      </c>
      <c r="Y73" s="573" t="s">
        <v>269</v>
      </c>
      <c r="Z73" s="573" t="s">
        <v>270</v>
      </c>
      <c r="AA73" s="582"/>
      <c r="AB73" s="582"/>
      <c r="AC73" s="582"/>
      <c r="AD73" s="582"/>
      <c r="AE73" s="582"/>
      <c r="AF73" s="582"/>
      <c r="AG73" s="582"/>
      <c r="AH73" s="582"/>
      <c r="AI73" s="582"/>
      <c r="AJ73" s="582"/>
      <c r="AK73" s="582"/>
      <c r="AL73" s="582"/>
      <c r="AM73" s="582"/>
      <c r="AN73" s="582"/>
      <c r="AO73" s="582"/>
      <c r="AP73" s="582"/>
      <c r="AQ73" s="582"/>
      <c r="AR73" s="582"/>
      <c r="AS73" s="582"/>
      <c r="AT73" s="582"/>
      <c r="AU73" s="582"/>
      <c r="AV73" s="582"/>
      <c r="AW73" s="582"/>
      <c r="AX73" s="582"/>
      <c r="AY73" s="582"/>
      <c r="AZ73" s="582">
        <v>2314000</v>
      </c>
      <c r="BA73" s="582">
        <v>2314000</v>
      </c>
      <c r="BB73" s="582">
        <v>2314000</v>
      </c>
      <c r="BC73" s="582">
        <v>2314000</v>
      </c>
      <c r="BD73" s="582">
        <v>2314000</v>
      </c>
      <c r="BE73" s="582">
        <v>2314000</v>
      </c>
      <c r="BF73" s="582">
        <v>2314000</v>
      </c>
      <c r="BG73" s="582">
        <v>2314000</v>
      </c>
      <c r="BH73" s="582">
        <v>2314000</v>
      </c>
      <c r="BI73" s="582">
        <v>2314000</v>
      </c>
      <c r="BJ73" s="582">
        <v>2314000</v>
      </c>
      <c r="BK73" s="582">
        <v>2314000</v>
      </c>
      <c r="BL73" s="582">
        <v>2314000</v>
      </c>
      <c r="BM73" s="582">
        <v>2314000</v>
      </c>
      <c r="BN73" s="582"/>
      <c r="BO73" s="582"/>
      <c r="BP73" s="582"/>
      <c r="BQ73" s="582"/>
      <c r="BR73" s="582"/>
      <c r="BS73" s="582"/>
      <c r="BT73" s="582"/>
      <c r="BU73" s="582"/>
      <c r="BV73" s="582"/>
      <c r="BW73" s="582"/>
      <c r="BX73" s="582"/>
      <c r="BY73" s="582"/>
      <c r="BZ73" s="582"/>
      <c r="CA73" s="582"/>
      <c r="CB73" s="582"/>
      <c r="CC73" s="582"/>
      <c r="CD73" s="582"/>
      <c r="CE73" s="582"/>
      <c r="CF73" s="582"/>
      <c r="CG73" s="582"/>
      <c r="CH73" s="582"/>
      <c r="CI73" s="582"/>
      <c r="CJ73" s="582"/>
      <c r="CK73" s="582"/>
      <c r="CL73" s="582"/>
      <c r="CM73" s="582"/>
      <c r="CN73" s="582"/>
      <c r="CO73" s="582"/>
      <c r="CP73" s="582"/>
      <c r="CQ73" s="582"/>
      <c r="CR73" s="582"/>
      <c r="CS73" s="582"/>
      <c r="CT73" s="582"/>
      <c r="CU73" s="582"/>
      <c r="CV73" s="582"/>
      <c r="CW73" s="582"/>
      <c r="CX73" s="582"/>
      <c r="CY73" s="582"/>
      <c r="CZ73" s="582"/>
      <c r="DA73" s="582"/>
      <c r="DB73" s="582"/>
      <c r="DC73" s="582"/>
      <c r="DD73" s="574" t="s">
        <v>67</v>
      </c>
      <c r="DE73" s="583"/>
      <c r="DF73" s="583">
        <v>14</v>
      </c>
    </row>
    <row r="74" spans="1:110" ht="15">
      <c r="A74" s="573"/>
      <c r="B74" s="574"/>
      <c r="C74" s="574" t="s">
        <v>67</v>
      </c>
      <c r="D74" s="574">
        <v>63</v>
      </c>
      <c r="E74" s="575" t="s">
        <v>569</v>
      </c>
      <c r="F74" s="576">
        <v>8012013737</v>
      </c>
      <c r="G74" s="577" t="s">
        <v>570</v>
      </c>
      <c r="H74" s="573" t="s">
        <v>273</v>
      </c>
      <c r="I74" s="578"/>
      <c r="J74" s="573" t="s">
        <v>67</v>
      </c>
      <c r="K74" s="576">
        <v>381187477</v>
      </c>
      <c r="L74" s="576">
        <v>36717</v>
      </c>
      <c r="M74" s="576" t="s">
        <v>571</v>
      </c>
      <c r="N74" s="573"/>
      <c r="O74" s="579" t="s">
        <v>572</v>
      </c>
      <c r="P74" s="573"/>
      <c r="Q74" s="576" t="s">
        <v>340</v>
      </c>
      <c r="R74" s="573"/>
      <c r="S74" s="573"/>
      <c r="T74" s="573"/>
      <c r="U74" s="573"/>
      <c r="V74" s="573" t="s">
        <v>573</v>
      </c>
      <c r="W74" s="580">
        <v>41031</v>
      </c>
      <c r="X74" s="581" t="s">
        <v>370</v>
      </c>
      <c r="Y74" s="573" t="s">
        <v>269</v>
      </c>
      <c r="Z74" s="573" t="s">
        <v>270</v>
      </c>
      <c r="AA74" s="582"/>
      <c r="AB74" s="582"/>
      <c r="AC74" s="582"/>
      <c r="AD74" s="582"/>
      <c r="AE74" s="582"/>
      <c r="AF74" s="582"/>
      <c r="AG74" s="582"/>
      <c r="AH74" s="582"/>
      <c r="AI74" s="582"/>
      <c r="AJ74" s="582"/>
      <c r="AK74" s="582"/>
      <c r="AL74" s="582"/>
      <c r="AM74" s="582"/>
      <c r="AN74" s="582"/>
      <c r="AO74" s="582"/>
      <c r="AP74" s="582"/>
      <c r="AQ74" s="582"/>
      <c r="AR74" s="582"/>
      <c r="AS74" s="582"/>
      <c r="AT74" s="582"/>
      <c r="AU74" s="582"/>
      <c r="AV74" s="582"/>
      <c r="AW74" s="582"/>
      <c r="AX74" s="582"/>
      <c r="AY74" s="582"/>
      <c r="AZ74" s="582">
        <v>2314000</v>
      </c>
      <c r="BA74" s="582">
        <v>2314000</v>
      </c>
      <c r="BB74" s="582">
        <v>2314000</v>
      </c>
      <c r="BC74" s="582">
        <v>2314000</v>
      </c>
      <c r="BD74" s="582">
        <v>2314000</v>
      </c>
      <c r="BE74" s="582">
        <v>2314000</v>
      </c>
      <c r="BF74" s="582">
        <v>2314000</v>
      </c>
      <c r="BG74" s="582">
        <v>2314000</v>
      </c>
      <c r="BH74" s="582">
        <v>2314000</v>
      </c>
      <c r="BI74" s="582">
        <v>2314000</v>
      </c>
      <c r="BJ74" s="582"/>
      <c r="BK74" s="582"/>
      <c r="BL74" s="582"/>
      <c r="BM74" s="582"/>
      <c r="BN74" s="582"/>
      <c r="BO74" s="582"/>
      <c r="BP74" s="582"/>
      <c r="BQ74" s="582"/>
      <c r="BR74" s="582"/>
      <c r="BS74" s="582"/>
      <c r="BT74" s="582"/>
      <c r="BU74" s="582"/>
      <c r="BV74" s="582"/>
      <c r="BW74" s="582"/>
      <c r="BX74" s="582"/>
      <c r="BY74" s="582"/>
      <c r="BZ74" s="582"/>
      <c r="CA74" s="582"/>
      <c r="CB74" s="582"/>
      <c r="CC74" s="582"/>
      <c r="CD74" s="582"/>
      <c r="CE74" s="582"/>
      <c r="CF74" s="582"/>
      <c r="CG74" s="582"/>
      <c r="CH74" s="582"/>
      <c r="CI74" s="582"/>
      <c r="CJ74" s="582"/>
      <c r="CK74" s="582"/>
      <c r="CL74" s="582"/>
      <c r="CM74" s="582"/>
      <c r="CN74" s="582"/>
      <c r="CO74" s="582"/>
      <c r="CP74" s="582"/>
      <c r="CQ74" s="582"/>
      <c r="CR74" s="582"/>
      <c r="CS74" s="582"/>
      <c r="CT74" s="582"/>
      <c r="CU74" s="582"/>
      <c r="CV74" s="582"/>
      <c r="CW74" s="582"/>
      <c r="CX74" s="582"/>
      <c r="CY74" s="582"/>
      <c r="CZ74" s="582"/>
      <c r="DA74" s="582"/>
      <c r="DB74" s="582"/>
      <c r="DC74" s="582"/>
      <c r="DD74" s="574" t="s">
        <v>67</v>
      </c>
      <c r="DE74" s="583"/>
      <c r="DF74" s="583">
        <v>10</v>
      </c>
    </row>
    <row r="75" spans="1:110" ht="15">
      <c r="A75" s="573"/>
      <c r="B75" s="574">
        <v>34</v>
      </c>
      <c r="C75" s="574"/>
      <c r="D75" s="574">
        <v>64</v>
      </c>
      <c r="E75" s="575" t="s">
        <v>147</v>
      </c>
      <c r="F75" s="576">
        <v>8012013738</v>
      </c>
      <c r="G75" s="577" t="s">
        <v>574</v>
      </c>
      <c r="H75" s="573" t="s">
        <v>273</v>
      </c>
      <c r="I75" s="578"/>
      <c r="J75" s="573" t="s">
        <v>67</v>
      </c>
      <c r="K75" s="576">
        <v>365362548</v>
      </c>
      <c r="L75" s="576">
        <v>36230</v>
      </c>
      <c r="M75" s="576" t="s">
        <v>386</v>
      </c>
      <c r="N75" s="573" t="s">
        <v>387</v>
      </c>
      <c r="O75" s="579" t="s">
        <v>575</v>
      </c>
      <c r="P75" s="573"/>
      <c r="Q75" s="576" t="s">
        <v>340</v>
      </c>
      <c r="R75" s="573"/>
      <c r="S75" s="573"/>
      <c r="T75" s="573"/>
      <c r="U75" s="573"/>
      <c r="V75" s="573" t="s">
        <v>576</v>
      </c>
      <c r="W75" s="580">
        <v>41031</v>
      </c>
      <c r="X75" s="581" t="s">
        <v>370</v>
      </c>
      <c r="Y75" s="573" t="s">
        <v>269</v>
      </c>
      <c r="Z75" s="573" t="s">
        <v>270</v>
      </c>
      <c r="AA75" s="582"/>
      <c r="AB75" s="582"/>
      <c r="AC75" s="582"/>
      <c r="AD75" s="582"/>
      <c r="AE75" s="582"/>
      <c r="AF75" s="582"/>
      <c r="AG75" s="582"/>
      <c r="AH75" s="582"/>
      <c r="AI75" s="582"/>
      <c r="AJ75" s="582"/>
      <c r="AK75" s="582"/>
      <c r="AL75" s="582"/>
      <c r="AM75" s="582"/>
      <c r="AN75" s="582"/>
      <c r="AO75" s="582"/>
      <c r="AP75" s="582"/>
      <c r="AQ75" s="582"/>
      <c r="AR75" s="582"/>
      <c r="AS75" s="582"/>
      <c r="AT75" s="582"/>
      <c r="AU75" s="582"/>
      <c r="AV75" s="582"/>
      <c r="AW75" s="582"/>
      <c r="AX75" s="582"/>
      <c r="AY75" s="582"/>
      <c r="AZ75" s="582">
        <v>2314000</v>
      </c>
      <c r="BA75" s="582">
        <v>2314000</v>
      </c>
      <c r="BB75" s="582">
        <v>2314000</v>
      </c>
      <c r="BC75" s="582">
        <v>2314000</v>
      </c>
      <c r="BD75" s="582">
        <v>2314000</v>
      </c>
      <c r="BE75" s="582">
        <v>2314000</v>
      </c>
      <c r="BF75" s="582">
        <v>2314000</v>
      </c>
      <c r="BG75" s="582">
        <v>2314000</v>
      </c>
      <c r="BH75" s="582">
        <v>2314000</v>
      </c>
      <c r="BI75" s="582">
        <v>2314000</v>
      </c>
      <c r="BJ75" s="582">
        <v>2314000</v>
      </c>
      <c r="BK75" s="582">
        <v>2314000</v>
      </c>
      <c r="BL75" s="582">
        <v>2314000</v>
      </c>
      <c r="BM75" s="582">
        <v>2314000</v>
      </c>
      <c r="BN75" s="582">
        <v>2314000</v>
      </c>
      <c r="BO75" s="582">
        <v>2314000</v>
      </c>
      <c r="BP75" s="582">
        <v>2314000</v>
      </c>
      <c r="BQ75" s="582">
        <v>2314000</v>
      </c>
      <c r="BR75" s="582">
        <v>2314000</v>
      </c>
      <c r="BS75" s="582">
        <v>2314000</v>
      </c>
      <c r="BT75" s="582">
        <v>2568000</v>
      </c>
      <c r="BU75" s="582">
        <v>2568000</v>
      </c>
      <c r="BV75" s="582">
        <v>2568000</v>
      </c>
      <c r="BW75" s="582">
        <v>2568000</v>
      </c>
      <c r="BX75" s="582">
        <v>2568000</v>
      </c>
      <c r="BY75" s="582">
        <v>2568000</v>
      </c>
      <c r="BZ75" s="582">
        <v>2568000</v>
      </c>
      <c r="CA75" s="582">
        <v>2568000</v>
      </c>
      <c r="CB75" s="582">
        <v>2568000</v>
      </c>
      <c r="CC75" s="582">
        <v>2568000</v>
      </c>
      <c r="CD75" s="582">
        <v>2568000</v>
      </c>
      <c r="CE75" s="582">
        <v>2568000</v>
      </c>
      <c r="CF75" s="582">
        <v>2943000</v>
      </c>
      <c r="CG75" s="582">
        <v>2943000</v>
      </c>
      <c r="CH75" s="582">
        <v>2943000</v>
      </c>
      <c r="CI75" s="582">
        <v>2943000</v>
      </c>
      <c r="CJ75" s="582">
        <v>2943000</v>
      </c>
      <c r="CK75" s="664">
        <v>2943000</v>
      </c>
      <c r="CL75" s="664">
        <v>2943000</v>
      </c>
      <c r="CM75" s="664">
        <v>2943000</v>
      </c>
      <c r="CN75" s="664">
        <v>2943000</v>
      </c>
      <c r="CO75" s="664">
        <v>2943000</v>
      </c>
      <c r="CP75" s="664">
        <v>2943000</v>
      </c>
      <c r="CQ75" s="664">
        <v>2943000</v>
      </c>
      <c r="CR75" s="582">
        <v>3317000</v>
      </c>
      <c r="CS75" s="684">
        <v>3317000</v>
      </c>
      <c r="CT75" s="582">
        <v>3317000</v>
      </c>
      <c r="CU75" s="582">
        <v>3317000</v>
      </c>
      <c r="CV75" s="582">
        <v>3317000</v>
      </c>
      <c r="CW75" s="582">
        <v>3317000</v>
      </c>
      <c r="CX75" s="664"/>
      <c r="CY75" s="664"/>
      <c r="CZ75" s="664"/>
      <c r="DA75" s="664"/>
      <c r="DB75" s="664"/>
      <c r="DC75" s="664"/>
      <c r="DD75" s="574"/>
      <c r="DE75" s="583"/>
      <c r="DF75" s="583">
        <v>30</v>
      </c>
    </row>
    <row r="76" spans="1:110" ht="15">
      <c r="A76" s="573"/>
      <c r="B76" s="574">
        <v>35</v>
      </c>
      <c r="C76" s="574"/>
      <c r="D76" s="574">
        <v>65</v>
      </c>
      <c r="E76" s="575" t="s">
        <v>148</v>
      </c>
      <c r="F76" s="576">
        <v>8012013739</v>
      </c>
      <c r="G76" s="577" t="s">
        <v>577</v>
      </c>
      <c r="H76" s="573" t="s">
        <v>273</v>
      </c>
      <c r="I76" s="578"/>
      <c r="J76" s="573" t="s">
        <v>67</v>
      </c>
      <c r="K76" s="576">
        <v>334078369</v>
      </c>
      <c r="L76" s="576">
        <v>41017</v>
      </c>
      <c r="M76" s="576" t="s">
        <v>366</v>
      </c>
      <c r="N76" s="573" t="s">
        <v>387</v>
      </c>
      <c r="O76" s="579" t="s">
        <v>578</v>
      </c>
      <c r="P76" s="573"/>
      <c r="Q76" s="576"/>
      <c r="R76" s="573"/>
      <c r="S76" s="573"/>
      <c r="T76" s="573"/>
      <c r="U76" s="573"/>
      <c r="V76" s="573" t="s">
        <v>579</v>
      </c>
      <c r="W76" s="580">
        <v>41031</v>
      </c>
      <c r="X76" s="581" t="s">
        <v>370</v>
      </c>
      <c r="Y76" s="573" t="s">
        <v>269</v>
      </c>
      <c r="Z76" s="573" t="s">
        <v>270</v>
      </c>
      <c r="AA76" s="582"/>
      <c r="AB76" s="582"/>
      <c r="AC76" s="582"/>
      <c r="AD76" s="582"/>
      <c r="AE76" s="582"/>
      <c r="AF76" s="582"/>
      <c r="AG76" s="582"/>
      <c r="AH76" s="582"/>
      <c r="AI76" s="582"/>
      <c r="AJ76" s="582"/>
      <c r="AK76" s="582"/>
      <c r="AL76" s="582"/>
      <c r="AM76" s="582"/>
      <c r="AN76" s="582"/>
      <c r="AO76" s="582"/>
      <c r="AP76" s="582"/>
      <c r="AQ76" s="582"/>
      <c r="AR76" s="582"/>
      <c r="AS76" s="582"/>
      <c r="AT76" s="582"/>
      <c r="AU76" s="582"/>
      <c r="AV76" s="582"/>
      <c r="AW76" s="582"/>
      <c r="AX76" s="582"/>
      <c r="AY76" s="582"/>
      <c r="AZ76" s="582">
        <v>2314000</v>
      </c>
      <c r="BA76" s="582">
        <v>2314000</v>
      </c>
      <c r="BB76" s="582">
        <v>2314000</v>
      </c>
      <c r="BC76" s="582">
        <v>2314000</v>
      </c>
      <c r="BD76" s="582">
        <v>2314000</v>
      </c>
      <c r="BE76" s="582">
        <v>2314000</v>
      </c>
      <c r="BF76" s="582">
        <v>2314000</v>
      </c>
      <c r="BG76" s="582">
        <v>2314000</v>
      </c>
      <c r="BH76" s="582">
        <v>2314000</v>
      </c>
      <c r="BI76" s="582">
        <v>2314000</v>
      </c>
      <c r="BJ76" s="582">
        <v>2314000</v>
      </c>
      <c r="BK76" s="582">
        <v>2314000</v>
      </c>
      <c r="BL76" s="582">
        <v>2314000</v>
      </c>
      <c r="BM76" s="582">
        <v>2314000</v>
      </c>
      <c r="BN76" s="582">
        <v>2314000</v>
      </c>
      <c r="BO76" s="582">
        <v>2314000</v>
      </c>
      <c r="BP76" s="582">
        <v>2314000</v>
      </c>
      <c r="BQ76" s="582">
        <v>2314000</v>
      </c>
      <c r="BR76" s="582">
        <v>2314000</v>
      </c>
      <c r="BS76" s="582">
        <v>2314000</v>
      </c>
      <c r="BT76" s="582">
        <v>2568000</v>
      </c>
      <c r="BU76" s="582">
        <v>2568000</v>
      </c>
      <c r="BV76" s="582">
        <v>2568000</v>
      </c>
      <c r="BW76" s="582">
        <v>2568000</v>
      </c>
      <c r="BX76" s="582">
        <v>2568000</v>
      </c>
      <c r="BY76" s="582">
        <v>2568000</v>
      </c>
      <c r="BZ76" s="582">
        <v>2568000</v>
      </c>
      <c r="CA76" s="582">
        <v>2568000</v>
      </c>
      <c r="CB76" s="582">
        <v>2568000</v>
      </c>
      <c r="CC76" s="582">
        <v>2568000</v>
      </c>
      <c r="CD76" s="582">
        <v>2568000</v>
      </c>
      <c r="CE76" s="582">
        <v>2568000</v>
      </c>
      <c r="CF76" s="582">
        <v>2943000</v>
      </c>
      <c r="CG76" s="582">
        <v>2943000</v>
      </c>
      <c r="CH76" s="582">
        <v>2943000</v>
      </c>
      <c r="CI76" s="582">
        <v>2943000</v>
      </c>
      <c r="CJ76" s="582">
        <v>2943000</v>
      </c>
      <c r="CK76" s="664">
        <v>2943000</v>
      </c>
      <c r="CL76" s="664">
        <v>2943000</v>
      </c>
      <c r="CM76" s="664">
        <v>2943000</v>
      </c>
      <c r="CN76" s="664">
        <v>2943000</v>
      </c>
      <c r="CO76" s="664">
        <v>2943000</v>
      </c>
      <c r="CP76" s="664">
        <v>2943000</v>
      </c>
      <c r="CQ76" s="664">
        <v>2943000</v>
      </c>
      <c r="CR76" s="582">
        <v>3317000</v>
      </c>
      <c r="CS76" s="684">
        <v>3317000</v>
      </c>
      <c r="CT76" s="582">
        <v>3317000</v>
      </c>
      <c r="CU76" s="582">
        <v>3317000</v>
      </c>
      <c r="CV76" s="582"/>
      <c r="CW76" s="582"/>
      <c r="CX76" s="664"/>
      <c r="CY76" s="664"/>
      <c r="CZ76" s="664"/>
      <c r="DA76" s="664"/>
      <c r="DB76" s="664"/>
      <c r="DC76" s="664"/>
      <c r="DD76" s="574"/>
      <c r="DE76" s="583"/>
      <c r="DF76" s="583">
        <v>30</v>
      </c>
    </row>
    <row r="77" spans="1:110" ht="15">
      <c r="A77" s="584"/>
      <c r="B77" s="584"/>
      <c r="C77" s="584"/>
      <c r="D77" s="584"/>
      <c r="E77" s="751" t="s">
        <v>580</v>
      </c>
      <c r="F77" s="751"/>
      <c r="G77" s="751"/>
      <c r="H77" s="584"/>
      <c r="I77" s="586"/>
      <c r="J77" s="587"/>
      <c r="K77" s="584"/>
      <c r="L77" s="584"/>
      <c r="M77" s="584"/>
      <c r="N77" s="584"/>
      <c r="O77" s="588"/>
      <c r="P77" s="584"/>
      <c r="Q77" s="589"/>
      <c r="R77" s="584"/>
      <c r="S77" s="584"/>
      <c r="T77" s="584"/>
      <c r="U77" s="584"/>
      <c r="V77" s="584"/>
      <c r="W77" s="590"/>
      <c r="X77" s="584"/>
      <c r="Y77" s="584"/>
      <c r="Z77" s="584"/>
      <c r="AA77" s="584"/>
      <c r="AB77" s="584"/>
      <c r="AC77" s="584"/>
      <c r="AD77" s="584"/>
      <c r="AE77" s="584"/>
      <c r="AF77" s="584"/>
      <c r="AG77" s="584"/>
      <c r="AH77" s="591"/>
      <c r="AI77" s="584"/>
      <c r="AJ77" s="585"/>
      <c r="AK77" s="585"/>
      <c r="AL77" s="585"/>
      <c r="AM77" s="585"/>
      <c r="AN77" s="585"/>
      <c r="AO77" s="585"/>
      <c r="AP77" s="585"/>
      <c r="AQ77" s="585"/>
      <c r="AR77" s="585"/>
      <c r="AS77" s="585"/>
      <c r="AT77" s="585"/>
      <c r="AU77" s="585"/>
      <c r="AV77" s="585"/>
      <c r="AW77" s="585"/>
      <c r="AX77" s="585"/>
      <c r="AY77" s="585"/>
      <c r="AZ77" s="585"/>
      <c r="BA77" s="585"/>
      <c r="BB77" s="585"/>
      <c r="BC77" s="585"/>
      <c r="BD77" s="585"/>
      <c r="BE77" s="585"/>
      <c r="BF77" s="585"/>
      <c r="BG77" s="585"/>
      <c r="BH77" s="585"/>
      <c r="BI77" s="585"/>
      <c r="BJ77" s="585"/>
      <c r="BK77" s="591"/>
      <c r="BL77" s="585"/>
      <c r="BM77" s="585"/>
      <c r="BN77" s="585"/>
      <c r="BO77" s="585"/>
      <c r="BP77" s="585"/>
      <c r="BQ77" s="585"/>
      <c r="BR77" s="585"/>
      <c r="BS77" s="591"/>
      <c r="BT77" s="591"/>
      <c r="BU77" s="591"/>
      <c r="BV77" s="591"/>
      <c r="BW77" s="591"/>
      <c r="BX77" s="585"/>
      <c r="BY77" s="585"/>
      <c r="BZ77" s="585"/>
      <c r="CA77" s="585"/>
      <c r="CB77" s="585"/>
      <c r="CC77" s="585"/>
      <c r="CD77" s="585"/>
      <c r="CE77" s="585"/>
      <c r="CF77" s="585"/>
      <c r="CG77" s="585"/>
      <c r="CH77" s="585"/>
      <c r="CI77" s="585"/>
      <c r="CJ77" s="585"/>
      <c r="CK77" s="585"/>
      <c r="CL77" s="585"/>
      <c r="CM77" s="585"/>
      <c r="CN77" s="585"/>
      <c r="CO77" s="585"/>
      <c r="CP77" s="585"/>
      <c r="CQ77" s="585"/>
      <c r="CR77" s="585"/>
      <c r="CS77" s="585"/>
      <c r="CT77" s="585"/>
      <c r="CU77" s="585"/>
      <c r="CV77" s="585"/>
      <c r="CW77" s="585"/>
      <c r="CX77" s="585"/>
      <c r="CY77" s="585"/>
      <c r="CZ77" s="585"/>
      <c r="DA77" s="585"/>
      <c r="DB77" s="585"/>
      <c r="DC77" s="585"/>
      <c r="DD77" s="584"/>
      <c r="DE77" s="592"/>
      <c r="DF77" s="583">
        <v>0</v>
      </c>
    </row>
    <row r="78" spans="1:110" ht="15">
      <c r="A78" s="573"/>
      <c r="B78" s="574"/>
      <c r="C78" s="574" t="s">
        <v>67</v>
      </c>
      <c r="D78" s="574">
        <v>66</v>
      </c>
      <c r="E78" s="575" t="s">
        <v>581</v>
      </c>
      <c r="F78" s="576">
        <v>8012016441</v>
      </c>
      <c r="G78" s="577" t="s">
        <v>582</v>
      </c>
      <c r="H78" s="573" t="s">
        <v>273</v>
      </c>
      <c r="I78" s="578"/>
      <c r="J78" s="573" t="s">
        <v>67</v>
      </c>
      <c r="K78" s="576">
        <v>365560644</v>
      </c>
      <c r="L78" s="576">
        <v>37251</v>
      </c>
      <c r="M78" s="576" t="s">
        <v>386</v>
      </c>
      <c r="N78" s="573" t="s">
        <v>387</v>
      </c>
      <c r="O78" s="579" t="s">
        <v>495</v>
      </c>
      <c r="P78" s="573"/>
      <c r="Q78" s="576" t="s">
        <v>340</v>
      </c>
      <c r="R78" s="573"/>
      <c r="S78" s="573"/>
      <c r="T78" s="573"/>
      <c r="U78" s="573"/>
      <c r="V78" s="573" t="s">
        <v>583</v>
      </c>
      <c r="W78" s="580">
        <v>41062</v>
      </c>
      <c r="X78" s="581" t="s">
        <v>370</v>
      </c>
      <c r="Y78" s="573" t="s">
        <v>269</v>
      </c>
      <c r="Z78" s="573" t="s">
        <v>270</v>
      </c>
      <c r="AA78" s="582"/>
      <c r="AB78" s="582"/>
      <c r="AC78" s="582"/>
      <c r="AD78" s="582"/>
      <c r="AE78" s="582"/>
      <c r="AF78" s="582"/>
      <c r="AG78" s="582"/>
      <c r="AH78" s="582"/>
      <c r="AI78" s="582"/>
      <c r="AJ78" s="582"/>
      <c r="AK78" s="582"/>
      <c r="AL78" s="582"/>
      <c r="AM78" s="582"/>
      <c r="AN78" s="582"/>
      <c r="AO78" s="582"/>
      <c r="AP78" s="582"/>
      <c r="AQ78" s="582"/>
      <c r="AR78" s="582"/>
      <c r="AS78" s="582"/>
      <c r="AT78" s="582"/>
      <c r="AU78" s="582"/>
      <c r="AV78" s="582"/>
      <c r="AW78" s="582"/>
      <c r="AX78" s="582"/>
      <c r="AY78" s="582"/>
      <c r="AZ78" s="582"/>
      <c r="BA78" s="582">
        <v>2314000</v>
      </c>
      <c r="BB78" s="582">
        <v>2314000</v>
      </c>
      <c r="BC78" s="582">
        <v>2314000</v>
      </c>
      <c r="BD78" s="582">
        <v>2314000</v>
      </c>
      <c r="BE78" s="582">
        <v>2314000</v>
      </c>
      <c r="BF78" s="582">
        <v>2314000</v>
      </c>
      <c r="BG78" s="582">
        <v>2314000</v>
      </c>
      <c r="BH78" s="582">
        <v>2314000</v>
      </c>
      <c r="BI78" s="582">
        <v>2314000</v>
      </c>
      <c r="BJ78" s="582"/>
      <c r="BK78" s="582"/>
      <c r="BL78" s="582"/>
      <c r="BM78" s="582"/>
      <c r="BN78" s="582"/>
      <c r="BO78" s="582"/>
      <c r="BP78" s="582"/>
      <c r="BQ78" s="582"/>
      <c r="BR78" s="582"/>
      <c r="BS78" s="582"/>
      <c r="BT78" s="582"/>
      <c r="BU78" s="582"/>
      <c r="BV78" s="582"/>
      <c r="BW78" s="582"/>
      <c r="BX78" s="582"/>
      <c r="BY78" s="582"/>
      <c r="BZ78" s="582"/>
      <c r="CA78" s="582"/>
      <c r="CB78" s="582"/>
      <c r="CC78" s="582"/>
      <c r="CD78" s="582"/>
      <c r="CE78" s="582"/>
      <c r="CF78" s="582"/>
      <c r="CG78" s="582"/>
      <c r="CH78" s="582"/>
      <c r="CI78" s="582"/>
      <c r="CJ78" s="582"/>
      <c r="CK78" s="582"/>
      <c r="CL78" s="582"/>
      <c r="CM78" s="582"/>
      <c r="CN78" s="582"/>
      <c r="CO78" s="582"/>
      <c r="CP78" s="582"/>
      <c r="CQ78" s="582"/>
      <c r="CR78" s="582"/>
      <c r="CS78" s="582"/>
      <c r="CT78" s="582"/>
      <c r="CU78" s="582"/>
      <c r="CV78" s="582"/>
      <c r="CW78" s="582"/>
      <c r="CX78" s="582"/>
      <c r="CY78" s="582"/>
      <c r="CZ78" s="582"/>
      <c r="DA78" s="582"/>
      <c r="DB78" s="582"/>
      <c r="DC78" s="582"/>
      <c r="DD78" s="574" t="s">
        <v>67</v>
      </c>
      <c r="DE78" s="583"/>
      <c r="DF78" s="583">
        <v>9</v>
      </c>
    </row>
    <row r="79" spans="1:110" ht="15">
      <c r="A79" s="573"/>
      <c r="B79" s="574">
        <v>36</v>
      </c>
      <c r="C79" s="574"/>
      <c r="D79" s="574">
        <v>67</v>
      </c>
      <c r="E79" s="575" t="s">
        <v>149</v>
      </c>
      <c r="F79" s="576">
        <v>8012016442</v>
      </c>
      <c r="G79" s="577" t="s">
        <v>584</v>
      </c>
      <c r="H79" s="573" t="s">
        <v>273</v>
      </c>
      <c r="I79" s="578"/>
      <c r="J79" s="573" t="s">
        <v>67</v>
      </c>
      <c r="K79" s="576">
        <v>301578509</v>
      </c>
      <c r="L79" s="576">
        <v>40779</v>
      </c>
      <c r="M79" s="576" t="s">
        <v>311</v>
      </c>
      <c r="N79" s="573"/>
      <c r="O79" s="579" t="s">
        <v>348</v>
      </c>
      <c r="P79" s="573"/>
      <c r="Q79" s="576" t="s">
        <v>340</v>
      </c>
      <c r="R79" s="573"/>
      <c r="S79" s="573"/>
      <c r="T79" s="573"/>
      <c r="U79" s="573"/>
      <c r="V79" s="573" t="s">
        <v>585</v>
      </c>
      <c r="W79" s="580">
        <v>41062</v>
      </c>
      <c r="X79" s="581" t="s">
        <v>370</v>
      </c>
      <c r="Y79" s="573" t="s">
        <v>269</v>
      </c>
      <c r="Z79" s="573" t="s">
        <v>270</v>
      </c>
      <c r="AA79" s="582"/>
      <c r="AB79" s="582"/>
      <c r="AC79" s="582"/>
      <c r="AD79" s="582"/>
      <c r="AE79" s="582"/>
      <c r="AF79" s="582"/>
      <c r="AG79" s="582"/>
      <c r="AH79" s="582"/>
      <c r="AI79" s="582"/>
      <c r="AJ79" s="582"/>
      <c r="AK79" s="582"/>
      <c r="AL79" s="582"/>
      <c r="AM79" s="582"/>
      <c r="AN79" s="582"/>
      <c r="AO79" s="582"/>
      <c r="AP79" s="582"/>
      <c r="AQ79" s="582"/>
      <c r="AR79" s="582"/>
      <c r="AS79" s="582"/>
      <c r="AT79" s="582"/>
      <c r="AU79" s="582"/>
      <c r="AV79" s="582"/>
      <c r="AW79" s="582"/>
      <c r="AX79" s="582"/>
      <c r="AY79" s="582"/>
      <c r="AZ79" s="582"/>
      <c r="BA79" s="582">
        <v>2314000</v>
      </c>
      <c r="BB79" s="582">
        <v>2314000</v>
      </c>
      <c r="BC79" s="582">
        <v>2314000</v>
      </c>
      <c r="BD79" s="582">
        <v>2314000</v>
      </c>
      <c r="BE79" s="582">
        <v>2314000</v>
      </c>
      <c r="BF79" s="582">
        <v>2314000</v>
      </c>
      <c r="BG79" s="582">
        <v>2314000</v>
      </c>
      <c r="BH79" s="582">
        <v>2314000</v>
      </c>
      <c r="BI79" s="582">
        <v>2314000</v>
      </c>
      <c r="BJ79" s="582">
        <v>2314000</v>
      </c>
      <c r="BK79" s="582">
        <v>2314000</v>
      </c>
      <c r="BL79" s="582">
        <v>2314000</v>
      </c>
      <c r="BM79" s="582">
        <v>2314000</v>
      </c>
      <c r="BN79" s="582">
        <v>2314000</v>
      </c>
      <c r="BO79" s="582">
        <v>2314000</v>
      </c>
      <c r="BP79" s="582">
        <v>2314000</v>
      </c>
      <c r="BQ79" s="582">
        <v>2314000</v>
      </c>
      <c r="BR79" s="582">
        <v>2314000</v>
      </c>
      <c r="BS79" s="582">
        <v>2314000</v>
      </c>
      <c r="BT79" s="582">
        <v>2568000</v>
      </c>
      <c r="BU79" s="582">
        <v>2568000</v>
      </c>
      <c r="BV79" s="582">
        <v>2568000</v>
      </c>
      <c r="BW79" s="582">
        <v>2568000</v>
      </c>
      <c r="BX79" s="582">
        <v>2568000</v>
      </c>
      <c r="BY79" s="582">
        <v>2568000</v>
      </c>
      <c r="BZ79" s="582">
        <v>2568000</v>
      </c>
      <c r="CA79" s="582">
        <v>2568000</v>
      </c>
      <c r="CB79" s="582">
        <v>2568000</v>
      </c>
      <c r="CC79" s="582">
        <v>2568000</v>
      </c>
      <c r="CD79" s="582">
        <v>2568000</v>
      </c>
      <c r="CE79" s="582">
        <v>2568000</v>
      </c>
      <c r="CF79" s="582">
        <v>2943000</v>
      </c>
      <c r="CG79" s="582">
        <v>2943000</v>
      </c>
      <c r="CH79" s="582">
        <v>2943000</v>
      </c>
      <c r="CI79" s="582">
        <v>2943000</v>
      </c>
      <c r="CJ79" s="582">
        <v>2943000</v>
      </c>
      <c r="CK79" s="582">
        <v>2943000</v>
      </c>
      <c r="CL79" s="582">
        <v>2943000</v>
      </c>
      <c r="CM79" s="582">
        <v>2943000</v>
      </c>
      <c r="CN79" s="582">
        <v>2943000</v>
      </c>
      <c r="CO79" s="582">
        <v>2943000</v>
      </c>
      <c r="CP79" s="582">
        <v>2943000</v>
      </c>
      <c r="CQ79" s="582">
        <v>2943000</v>
      </c>
      <c r="CR79" s="582">
        <v>3317000</v>
      </c>
      <c r="CS79" s="684">
        <v>3317000</v>
      </c>
      <c r="CT79" s="582">
        <v>3317000</v>
      </c>
      <c r="CU79" s="582"/>
      <c r="CV79" s="582"/>
      <c r="CW79" s="582"/>
      <c r="CX79" s="582"/>
      <c r="CY79" s="582"/>
      <c r="CZ79" s="582"/>
      <c r="DA79" s="582"/>
      <c r="DB79" s="582"/>
      <c r="DC79" s="582"/>
      <c r="DD79" s="574"/>
      <c r="DE79" s="583"/>
      <c r="DF79" s="583">
        <v>29</v>
      </c>
    </row>
    <row r="80" spans="1:110" ht="15">
      <c r="A80" s="573"/>
      <c r="B80" s="574"/>
      <c r="C80" s="574"/>
      <c r="D80" s="574">
        <v>68</v>
      </c>
      <c r="E80" s="575" t="s">
        <v>586</v>
      </c>
      <c r="F80" s="576" t="s">
        <v>587</v>
      </c>
      <c r="G80" s="577" t="s">
        <v>588</v>
      </c>
      <c r="H80" s="573" t="s">
        <v>273</v>
      </c>
      <c r="I80" s="578"/>
      <c r="J80" s="573" t="s">
        <v>67</v>
      </c>
      <c r="K80" s="576">
        <v>365914621</v>
      </c>
      <c r="L80" s="580">
        <v>39728</v>
      </c>
      <c r="M80" s="576" t="s">
        <v>386</v>
      </c>
      <c r="N80" s="573" t="s">
        <v>387</v>
      </c>
      <c r="O80" s="579" t="s">
        <v>556</v>
      </c>
      <c r="P80" s="573"/>
      <c r="Q80" s="576" t="s">
        <v>340</v>
      </c>
      <c r="R80" s="573"/>
      <c r="S80" s="573"/>
      <c r="T80" s="573"/>
      <c r="U80" s="573"/>
      <c r="V80" s="573" t="s">
        <v>589</v>
      </c>
      <c r="W80" s="580">
        <v>41062</v>
      </c>
      <c r="X80" s="581" t="s">
        <v>370</v>
      </c>
      <c r="Y80" s="573" t="s">
        <v>269</v>
      </c>
      <c r="Z80" s="573" t="s">
        <v>590</v>
      </c>
      <c r="AA80" s="582"/>
      <c r="AB80" s="582"/>
      <c r="AC80" s="582"/>
      <c r="AD80" s="582"/>
      <c r="AE80" s="582"/>
      <c r="AF80" s="582"/>
      <c r="AG80" s="582"/>
      <c r="AH80" s="582"/>
      <c r="AI80" s="582"/>
      <c r="AJ80" s="582"/>
      <c r="AK80" s="582"/>
      <c r="AL80" s="582"/>
      <c r="AM80" s="582"/>
      <c r="AN80" s="582"/>
      <c r="AO80" s="582"/>
      <c r="AP80" s="582"/>
      <c r="AQ80" s="582"/>
      <c r="AR80" s="582"/>
      <c r="AS80" s="582"/>
      <c r="AT80" s="582"/>
      <c r="AU80" s="582"/>
      <c r="AV80" s="582"/>
      <c r="AW80" s="582"/>
      <c r="AX80" s="582"/>
      <c r="AY80" s="582"/>
      <c r="AZ80" s="582"/>
      <c r="BA80" s="582">
        <v>2314000</v>
      </c>
      <c r="BB80" s="582">
        <v>2314000</v>
      </c>
      <c r="BC80" s="582">
        <v>2314000</v>
      </c>
      <c r="BD80" s="582">
        <v>2314000</v>
      </c>
      <c r="BE80" s="582"/>
      <c r="BF80" s="582"/>
      <c r="BG80" s="582"/>
      <c r="BH80" s="582"/>
      <c r="BI80" s="582"/>
      <c r="BJ80" s="582"/>
      <c r="BK80" s="582"/>
      <c r="BL80" s="582"/>
      <c r="BM80" s="582"/>
      <c r="BN80" s="582"/>
      <c r="BO80" s="582"/>
      <c r="BP80" s="582"/>
      <c r="BQ80" s="582"/>
      <c r="BR80" s="582"/>
      <c r="BS80" s="582">
        <v>2314000</v>
      </c>
      <c r="BT80" s="582">
        <v>2568000</v>
      </c>
      <c r="BU80" s="582">
        <v>2568000</v>
      </c>
      <c r="BV80" s="582">
        <v>2568000</v>
      </c>
      <c r="BW80" s="582">
        <v>2568000</v>
      </c>
      <c r="BX80" s="582">
        <v>2568000</v>
      </c>
      <c r="BY80" s="582">
        <v>2568000</v>
      </c>
      <c r="BZ80" s="582">
        <v>2568000</v>
      </c>
      <c r="CA80" s="582">
        <v>2568000</v>
      </c>
      <c r="CB80" s="582">
        <v>2568000</v>
      </c>
      <c r="CC80" s="582">
        <v>2568000</v>
      </c>
      <c r="CD80" s="582"/>
      <c r="CE80" s="582"/>
      <c r="CF80" s="582"/>
      <c r="CG80" s="582"/>
      <c r="CH80" s="582"/>
      <c r="CI80" s="582"/>
      <c r="CJ80" s="582">
        <v>2943000</v>
      </c>
      <c r="CK80" s="664">
        <v>2943000</v>
      </c>
      <c r="CL80" s="664">
        <v>2943000</v>
      </c>
      <c r="CM80" s="664">
        <v>2943000</v>
      </c>
      <c r="CN80" s="664">
        <v>2943000</v>
      </c>
      <c r="CO80" s="664">
        <v>2943000</v>
      </c>
      <c r="CP80" s="664">
        <v>2943000</v>
      </c>
      <c r="CQ80" s="664">
        <v>2943000</v>
      </c>
      <c r="CR80" s="582">
        <v>3317000</v>
      </c>
      <c r="CS80" s="582">
        <v>3317000</v>
      </c>
      <c r="CT80" s="582">
        <v>3317000</v>
      </c>
      <c r="CU80" s="582">
        <v>3317000</v>
      </c>
      <c r="CV80" s="582">
        <v>3317000</v>
      </c>
      <c r="CW80" s="582">
        <v>3317000</v>
      </c>
      <c r="CX80" s="664"/>
      <c r="CY80" s="664"/>
      <c r="CZ80" s="664"/>
      <c r="DA80" s="664"/>
      <c r="DB80" s="664"/>
      <c r="DC80" s="664"/>
      <c r="DD80" s="574"/>
      <c r="DE80" s="583"/>
      <c r="DF80" s="583">
        <v>15</v>
      </c>
    </row>
    <row r="81" spans="1:110" ht="15">
      <c r="A81" s="584"/>
      <c r="B81" s="584"/>
      <c r="C81" s="584"/>
      <c r="D81" s="584"/>
      <c r="E81" s="751" t="s">
        <v>591</v>
      </c>
      <c r="F81" s="751"/>
      <c r="G81" s="751"/>
      <c r="H81" s="584"/>
      <c r="I81" s="586"/>
      <c r="J81" s="587"/>
      <c r="K81" s="584"/>
      <c r="L81" s="584"/>
      <c r="M81" s="584"/>
      <c r="N81" s="584"/>
      <c r="O81" s="588"/>
      <c r="P81" s="584"/>
      <c r="Q81" s="589"/>
      <c r="R81" s="584"/>
      <c r="S81" s="584"/>
      <c r="T81" s="584"/>
      <c r="U81" s="584"/>
      <c r="V81" s="584"/>
      <c r="W81" s="590"/>
      <c r="X81" s="584"/>
      <c r="Y81" s="584"/>
      <c r="Z81" s="584"/>
      <c r="AA81" s="584"/>
      <c r="AB81" s="584"/>
      <c r="AC81" s="584"/>
      <c r="AD81" s="584"/>
      <c r="AE81" s="584"/>
      <c r="AF81" s="584"/>
      <c r="AG81" s="584"/>
      <c r="AH81" s="591"/>
      <c r="AI81" s="584"/>
      <c r="AJ81" s="585"/>
      <c r="AK81" s="585"/>
      <c r="AL81" s="585"/>
      <c r="AM81" s="585"/>
      <c r="AN81" s="585"/>
      <c r="AO81" s="585"/>
      <c r="AP81" s="585"/>
      <c r="AQ81" s="585"/>
      <c r="AR81" s="585"/>
      <c r="AS81" s="585"/>
      <c r="AT81" s="585"/>
      <c r="AU81" s="585"/>
      <c r="AV81" s="585"/>
      <c r="AW81" s="585"/>
      <c r="AX81" s="585"/>
      <c r="AY81" s="585"/>
      <c r="AZ81" s="585"/>
      <c r="BA81" s="585"/>
      <c r="BB81" s="585"/>
      <c r="BC81" s="585"/>
      <c r="BD81" s="585"/>
      <c r="BE81" s="585"/>
      <c r="BF81" s="585"/>
      <c r="BG81" s="585"/>
      <c r="BH81" s="585"/>
      <c r="BI81" s="585"/>
      <c r="BJ81" s="585"/>
      <c r="BK81" s="591"/>
      <c r="BL81" s="585"/>
      <c r="BM81" s="585"/>
      <c r="BN81" s="585"/>
      <c r="BO81" s="585"/>
      <c r="BP81" s="585"/>
      <c r="BQ81" s="585"/>
      <c r="BR81" s="585"/>
      <c r="BS81" s="591"/>
      <c r="BT81" s="591"/>
      <c r="BU81" s="591"/>
      <c r="BV81" s="591"/>
      <c r="BW81" s="591"/>
      <c r="BX81" s="585"/>
      <c r="BY81" s="585"/>
      <c r="BZ81" s="585"/>
      <c r="CA81" s="585"/>
      <c r="CB81" s="585"/>
      <c r="CC81" s="585"/>
      <c r="CD81" s="585"/>
      <c r="CE81" s="585"/>
      <c r="CF81" s="585"/>
      <c r="CG81" s="585"/>
      <c r="CH81" s="585"/>
      <c r="CI81" s="585"/>
      <c r="CJ81" s="585"/>
      <c r="CK81" s="585"/>
      <c r="CL81" s="585"/>
      <c r="CM81" s="585"/>
      <c r="CN81" s="585"/>
      <c r="CO81" s="585"/>
      <c r="CP81" s="585"/>
      <c r="CQ81" s="585"/>
      <c r="CR81" s="585"/>
      <c r="CS81" s="585"/>
      <c r="CT81" s="585"/>
      <c r="CU81" s="585"/>
      <c r="CV81" s="585"/>
      <c r="CW81" s="585"/>
      <c r="CX81" s="585"/>
      <c r="CY81" s="585"/>
      <c r="CZ81" s="585"/>
      <c r="DA81" s="585"/>
      <c r="DB81" s="585"/>
      <c r="DC81" s="585"/>
      <c r="DD81" s="584"/>
      <c r="DE81" s="592"/>
      <c r="DF81" s="583">
        <v>0</v>
      </c>
    </row>
    <row r="82" spans="1:110" ht="15">
      <c r="A82" s="573"/>
      <c r="B82" s="574">
        <v>37</v>
      </c>
      <c r="C82" s="574" t="s">
        <v>67</v>
      </c>
      <c r="D82" s="574">
        <v>69</v>
      </c>
      <c r="E82" s="575" t="s">
        <v>120</v>
      </c>
      <c r="F82" s="576">
        <v>8012030735</v>
      </c>
      <c r="G82" s="577" t="s">
        <v>592</v>
      </c>
      <c r="H82" s="573" t="s">
        <v>273</v>
      </c>
      <c r="I82" s="578" t="s">
        <v>67</v>
      </c>
      <c r="J82" s="573"/>
      <c r="K82" s="576" t="s">
        <v>593</v>
      </c>
      <c r="L82" s="576">
        <v>39167</v>
      </c>
      <c r="M82" s="576" t="s">
        <v>563</v>
      </c>
      <c r="N82" s="573"/>
      <c r="O82" s="579" t="s">
        <v>594</v>
      </c>
      <c r="P82" s="573"/>
      <c r="Q82" s="576" t="s">
        <v>297</v>
      </c>
      <c r="R82" s="573"/>
      <c r="S82" s="573"/>
      <c r="T82" s="573"/>
      <c r="U82" s="573"/>
      <c r="V82" s="573" t="s">
        <v>595</v>
      </c>
      <c r="W82" s="580">
        <v>41184</v>
      </c>
      <c r="X82" s="581" t="s">
        <v>370</v>
      </c>
      <c r="Y82" s="573" t="s">
        <v>269</v>
      </c>
      <c r="Z82" s="573" t="s">
        <v>270</v>
      </c>
      <c r="AA82" s="582"/>
      <c r="AB82" s="582"/>
      <c r="AC82" s="582"/>
      <c r="AD82" s="582"/>
      <c r="AE82" s="582"/>
      <c r="AF82" s="582"/>
      <c r="AG82" s="582"/>
      <c r="AH82" s="582"/>
      <c r="AI82" s="582"/>
      <c r="AJ82" s="582"/>
      <c r="AK82" s="582"/>
      <c r="AL82" s="582"/>
      <c r="AM82" s="582"/>
      <c r="AN82" s="582"/>
      <c r="AO82" s="582"/>
      <c r="AP82" s="582"/>
      <c r="AQ82" s="582"/>
      <c r="AR82" s="582"/>
      <c r="AS82" s="582"/>
      <c r="AT82" s="582"/>
      <c r="AU82" s="582"/>
      <c r="AV82" s="582"/>
      <c r="AW82" s="582"/>
      <c r="AX82" s="582"/>
      <c r="AY82" s="582"/>
      <c r="AZ82" s="582"/>
      <c r="BA82" s="582"/>
      <c r="BB82" s="582"/>
      <c r="BC82" s="582"/>
      <c r="BD82" s="582"/>
      <c r="BE82" s="582">
        <v>2314000</v>
      </c>
      <c r="BF82" s="582">
        <v>2314000</v>
      </c>
      <c r="BG82" s="582">
        <v>2314000</v>
      </c>
      <c r="BH82" s="582">
        <v>2314000</v>
      </c>
      <c r="BI82" s="582">
        <v>2314000</v>
      </c>
      <c r="BJ82" s="582">
        <v>2314000</v>
      </c>
      <c r="BK82" s="582">
        <v>2314000</v>
      </c>
      <c r="BL82" s="582">
        <v>2314000</v>
      </c>
      <c r="BM82" s="582">
        <v>2314000</v>
      </c>
      <c r="BN82" s="582">
        <v>2314000</v>
      </c>
      <c r="BO82" s="582">
        <v>2314000</v>
      </c>
      <c r="BP82" s="582">
        <v>2314000</v>
      </c>
      <c r="BQ82" s="582">
        <v>2314000</v>
      </c>
      <c r="BR82" s="582">
        <v>2314000</v>
      </c>
      <c r="BS82" s="582">
        <v>2314000</v>
      </c>
      <c r="BT82" s="582">
        <v>2568000</v>
      </c>
      <c r="BU82" s="582">
        <v>2568000</v>
      </c>
      <c r="BV82" s="582">
        <v>2568000</v>
      </c>
      <c r="BW82" s="582">
        <v>2568000</v>
      </c>
      <c r="BX82" s="582">
        <v>2568000</v>
      </c>
      <c r="BY82" s="582">
        <v>2568000</v>
      </c>
      <c r="BZ82" s="582">
        <v>2568000</v>
      </c>
      <c r="CA82" s="582">
        <v>2568000</v>
      </c>
      <c r="CB82" s="582">
        <v>2568000</v>
      </c>
      <c r="CC82" s="582">
        <v>2568000</v>
      </c>
      <c r="CD82" s="582">
        <v>2568000</v>
      </c>
      <c r="CE82" s="582">
        <v>2568000</v>
      </c>
      <c r="CF82" s="582">
        <v>2943000</v>
      </c>
      <c r="CG82" s="582">
        <v>2943000</v>
      </c>
      <c r="CH82" s="582">
        <v>2943000</v>
      </c>
      <c r="CI82" s="582"/>
      <c r="CJ82" s="582"/>
      <c r="CK82" s="582"/>
      <c r="CL82" s="582"/>
      <c r="CM82" s="582"/>
      <c r="CN82" s="582"/>
      <c r="CO82" s="582"/>
      <c r="CP82" s="582"/>
      <c r="CQ82" s="582"/>
      <c r="CR82" s="582"/>
      <c r="CS82" s="582"/>
      <c r="CT82" s="582"/>
      <c r="CU82" s="582"/>
      <c r="CV82" s="582"/>
      <c r="CW82" s="582"/>
      <c r="CX82" s="582"/>
      <c r="CY82" s="582"/>
      <c r="CZ82" s="582"/>
      <c r="DA82" s="582"/>
      <c r="DB82" s="582"/>
      <c r="DC82" s="582"/>
      <c r="DD82" s="574" t="s">
        <v>67</v>
      </c>
      <c r="DE82" s="583"/>
      <c r="DF82" s="583">
        <v>25</v>
      </c>
    </row>
    <row r="83" spans="1:110" ht="15">
      <c r="A83" s="573"/>
      <c r="B83" s="574">
        <v>38</v>
      </c>
      <c r="C83" s="574"/>
      <c r="D83" s="574">
        <v>70</v>
      </c>
      <c r="E83" s="575" t="s">
        <v>151</v>
      </c>
      <c r="F83" s="576">
        <v>8012030736</v>
      </c>
      <c r="G83" s="577" t="s">
        <v>596</v>
      </c>
      <c r="H83" s="573" t="s">
        <v>273</v>
      </c>
      <c r="I83" s="578"/>
      <c r="J83" s="573" t="s">
        <v>67</v>
      </c>
      <c r="K83" s="576"/>
      <c r="L83" s="576"/>
      <c r="M83" s="576" t="s">
        <v>386</v>
      </c>
      <c r="N83" s="573" t="s">
        <v>387</v>
      </c>
      <c r="O83" s="579" t="s">
        <v>597</v>
      </c>
      <c r="P83" s="573"/>
      <c r="Q83" s="576" t="s">
        <v>297</v>
      </c>
      <c r="R83" s="573"/>
      <c r="S83" s="573"/>
      <c r="T83" s="573"/>
      <c r="U83" s="573"/>
      <c r="V83" s="573" t="s">
        <v>598</v>
      </c>
      <c r="W83" s="580">
        <v>41184</v>
      </c>
      <c r="X83" s="581" t="s">
        <v>370</v>
      </c>
      <c r="Y83" s="573" t="s">
        <v>269</v>
      </c>
      <c r="Z83" s="573" t="s">
        <v>270</v>
      </c>
      <c r="AA83" s="582"/>
      <c r="AB83" s="582"/>
      <c r="AC83" s="582"/>
      <c r="AD83" s="582"/>
      <c r="AE83" s="582"/>
      <c r="AF83" s="582"/>
      <c r="AG83" s="582"/>
      <c r="AH83" s="582"/>
      <c r="AI83" s="582"/>
      <c r="AJ83" s="582"/>
      <c r="AK83" s="582"/>
      <c r="AL83" s="582"/>
      <c r="AM83" s="582"/>
      <c r="AN83" s="582"/>
      <c r="AO83" s="582"/>
      <c r="AP83" s="582"/>
      <c r="AQ83" s="582"/>
      <c r="AR83" s="582"/>
      <c r="AS83" s="582"/>
      <c r="AT83" s="582"/>
      <c r="AU83" s="582"/>
      <c r="AV83" s="582"/>
      <c r="AW83" s="582"/>
      <c r="AX83" s="582"/>
      <c r="AY83" s="582"/>
      <c r="AZ83" s="582"/>
      <c r="BA83" s="582"/>
      <c r="BB83" s="582"/>
      <c r="BC83" s="582"/>
      <c r="BD83" s="582"/>
      <c r="BE83" s="582">
        <v>2314000</v>
      </c>
      <c r="BF83" s="582">
        <v>2314000</v>
      </c>
      <c r="BG83" s="582">
        <v>2314000</v>
      </c>
      <c r="BH83" s="582">
        <v>2314000</v>
      </c>
      <c r="BI83" s="582">
        <v>2314000</v>
      </c>
      <c r="BJ83" s="582">
        <v>2314000</v>
      </c>
      <c r="BK83" s="582">
        <v>2314000</v>
      </c>
      <c r="BL83" s="582">
        <v>2314000</v>
      </c>
      <c r="BM83" s="582">
        <v>2314000</v>
      </c>
      <c r="BN83" s="582">
        <v>2314000</v>
      </c>
      <c r="BO83" s="582">
        <v>2314000</v>
      </c>
      <c r="BP83" s="582">
        <v>2314000</v>
      </c>
      <c r="BQ83" s="582">
        <v>2314000</v>
      </c>
      <c r="BR83" s="582">
        <v>2314000</v>
      </c>
      <c r="BS83" s="582">
        <v>2314000</v>
      </c>
      <c r="BT83" s="582">
        <v>2568000</v>
      </c>
      <c r="BU83" s="582">
        <v>2568000</v>
      </c>
      <c r="BV83" s="582">
        <v>2568000</v>
      </c>
      <c r="BW83" s="582">
        <v>2568000</v>
      </c>
      <c r="BX83" s="582">
        <v>2568000</v>
      </c>
      <c r="BY83" s="582">
        <v>2568000</v>
      </c>
      <c r="BZ83" s="582">
        <v>2568000</v>
      </c>
      <c r="CA83" s="582">
        <v>2568000</v>
      </c>
      <c r="CB83" s="582">
        <v>2568000</v>
      </c>
      <c r="CC83" s="582">
        <v>2568000</v>
      </c>
      <c r="CD83" s="582">
        <v>2568000</v>
      </c>
      <c r="CE83" s="582">
        <v>2568000</v>
      </c>
      <c r="CF83" s="582">
        <v>2943000</v>
      </c>
      <c r="CG83" s="582">
        <v>2943000</v>
      </c>
      <c r="CH83" s="582">
        <v>2943000</v>
      </c>
      <c r="CI83" s="582">
        <v>2943000</v>
      </c>
      <c r="CJ83" s="582">
        <v>2943000</v>
      </c>
      <c r="CK83" s="664">
        <v>2943000</v>
      </c>
      <c r="CL83" s="664">
        <v>2943000</v>
      </c>
      <c r="CM83" s="664">
        <v>2943000</v>
      </c>
      <c r="CN83" s="664">
        <v>2943000</v>
      </c>
      <c r="CO83" s="664">
        <v>2943000</v>
      </c>
      <c r="CP83" s="664">
        <v>2943000</v>
      </c>
      <c r="CQ83" s="664">
        <v>2943000</v>
      </c>
      <c r="CR83" s="582">
        <v>3317000</v>
      </c>
      <c r="CS83" s="684">
        <v>3317000</v>
      </c>
      <c r="CT83" s="582">
        <v>3317000</v>
      </c>
      <c r="CU83" s="582">
        <v>3317000</v>
      </c>
      <c r="CV83" s="582">
        <v>3317000</v>
      </c>
      <c r="CW83" s="582">
        <v>3317000</v>
      </c>
      <c r="CX83" s="664"/>
      <c r="CY83" s="664"/>
      <c r="CZ83" s="664"/>
      <c r="DA83" s="664"/>
      <c r="DB83" s="664"/>
      <c r="DC83" s="664"/>
      <c r="DD83" s="574"/>
      <c r="DE83" s="583"/>
      <c r="DF83" s="583">
        <v>25</v>
      </c>
    </row>
    <row r="84" spans="1:110" ht="15">
      <c r="A84" s="584"/>
      <c r="B84" s="584"/>
      <c r="C84" s="584"/>
      <c r="D84" s="584"/>
      <c r="E84" s="751" t="s">
        <v>599</v>
      </c>
      <c r="F84" s="751"/>
      <c r="G84" s="751"/>
      <c r="H84" s="584"/>
      <c r="I84" s="586"/>
      <c r="J84" s="587"/>
      <c r="K84" s="584"/>
      <c r="L84" s="584"/>
      <c r="M84" s="584"/>
      <c r="N84" s="584"/>
      <c r="O84" s="588"/>
      <c r="P84" s="584"/>
      <c r="Q84" s="589"/>
      <c r="R84" s="584"/>
      <c r="S84" s="584"/>
      <c r="T84" s="584"/>
      <c r="U84" s="584"/>
      <c r="V84" s="584"/>
      <c r="W84" s="590"/>
      <c r="X84" s="584"/>
      <c r="Y84" s="584"/>
      <c r="Z84" s="584"/>
      <c r="AA84" s="584"/>
      <c r="AB84" s="584"/>
      <c r="AC84" s="584"/>
      <c r="AD84" s="584"/>
      <c r="AE84" s="584"/>
      <c r="AF84" s="584"/>
      <c r="AG84" s="584"/>
      <c r="AH84" s="591"/>
      <c r="AI84" s="584"/>
      <c r="AJ84" s="585"/>
      <c r="AK84" s="585"/>
      <c r="AL84" s="585"/>
      <c r="AM84" s="585"/>
      <c r="AN84" s="585"/>
      <c r="AO84" s="585"/>
      <c r="AP84" s="585"/>
      <c r="AQ84" s="585"/>
      <c r="AR84" s="585"/>
      <c r="AS84" s="585"/>
      <c r="AT84" s="585"/>
      <c r="AU84" s="585"/>
      <c r="AV84" s="585"/>
      <c r="AW84" s="585"/>
      <c r="AX84" s="585"/>
      <c r="AY84" s="585"/>
      <c r="AZ84" s="585"/>
      <c r="BA84" s="585"/>
      <c r="BB84" s="585"/>
      <c r="BC84" s="585"/>
      <c r="BD84" s="585"/>
      <c r="BE84" s="585"/>
      <c r="BF84" s="585"/>
      <c r="BG84" s="585"/>
      <c r="BH84" s="585"/>
      <c r="BI84" s="585"/>
      <c r="BJ84" s="585"/>
      <c r="BK84" s="591"/>
      <c r="BL84" s="585"/>
      <c r="BM84" s="585"/>
      <c r="BN84" s="585"/>
      <c r="BO84" s="585"/>
      <c r="BP84" s="585"/>
      <c r="BQ84" s="585"/>
      <c r="BR84" s="585"/>
      <c r="BS84" s="591"/>
      <c r="BT84" s="591"/>
      <c r="BU84" s="591"/>
      <c r="BV84" s="591"/>
      <c r="BW84" s="591"/>
      <c r="BX84" s="585"/>
      <c r="BY84" s="585"/>
      <c r="BZ84" s="585"/>
      <c r="CA84" s="585"/>
      <c r="CB84" s="585"/>
      <c r="CC84" s="585"/>
      <c r="CD84" s="585"/>
      <c r="CE84" s="585"/>
      <c r="CF84" s="585"/>
      <c r="CG84" s="585"/>
      <c r="CH84" s="585"/>
      <c r="CI84" s="585"/>
      <c r="CJ84" s="585"/>
      <c r="CK84" s="585"/>
      <c r="CL84" s="585"/>
      <c r="CM84" s="585"/>
      <c r="CN84" s="585"/>
      <c r="CO84" s="585"/>
      <c r="CP84" s="585"/>
      <c r="CQ84" s="585"/>
      <c r="CR84" s="585"/>
      <c r="CS84" s="585"/>
      <c r="CT84" s="585"/>
      <c r="CU84" s="585"/>
      <c r="CV84" s="585"/>
      <c r="CW84" s="585"/>
      <c r="CX84" s="585"/>
      <c r="CY84" s="585"/>
      <c r="CZ84" s="585"/>
      <c r="DA84" s="585"/>
      <c r="DB84" s="585"/>
      <c r="DC84" s="585"/>
      <c r="DD84" s="584"/>
      <c r="DE84" s="592"/>
      <c r="DF84" s="583">
        <v>0</v>
      </c>
    </row>
    <row r="85" spans="1:110" ht="15">
      <c r="A85" s="573"/>
      <c r="B85" s="574">
        <v>39</v>
      </c>
      <c r="C85" s="574"/>
      <c r="D85" s="574">
        <v>71</v>
      </c>
      <c r="E85" s="575" t="s">
        <v>600</v>
      </c>
      <c r="F85" s="576">
        <v>8210011475</v>
      </c>
      <c r="G85" s="577" t="s">
        <v>601</v>
      </c>
      <c r="H85" s="573" t="s">
        <v>66</v>
      </c>
      <c r="I85" s="578"/>
      <c r="J85" s="573" t="s">
        <v>67</v>
      </c>
      <c r="K85" s="576">
        <v>311968183</v>
      </c>
      <c r="L85" s="578">
        <v>37728</v>
      </c>
      <c r="M85" s="576" t="s">
        <v>262</v>
      </c>
      <c r="N85" s="573"/>
      <c r="O85" s="579" t="s">
        <v>602</v>
      </c>
      <c r="P85" s="573"/>
      <c r="Q85" s="576" t="s">
        <v>265</v>
      </c>
      <c r="R85" s="573"/>
      <c r="S85" s="573"/>
      <c r="T85" s="573" t="s">
        <v>67</v>
      </c>
      <c r="U85" s="573" t="s">
        <v>539</v>
      </c>
      <c r="V85" s="573" t="s">
        <v>603</v>
      </c>
      <c r="W85" s="580">
        <v>41215</v>
      </c>
      <c r="X85" s="581" t="s">
        <v>370</v>
      </c>
      <c r="Y85" s="573" t="s">
        <v>269</v>
      </c>
      <c r="Z85" s="573" t="s">
        <v>270</v>
      </c>
      <c r="AA85" s="582"/>
      <c r="AB85" s="582"/>
      <c r="AC85" s="582"/>
      <c r="AD85" s="582"/>
      <c r="AE85" s="582"/>
      <c r="AF85" s="582"/>
      <c r="AG85" s="582"/>
      <c r="AH85" s="582"/>
      <c r="AI85" s="582"/>
      <c r="AJ85" s="582"/>
      <c r="AK85" s="582"/>
      <c r="AL85" s="582"/>
      <c r="AM85" s="582"/>
      <c r="AN85" s="582"/>
      <c r="AO85" s="582"/>
      <c r="AP85" s="582"/>
      <c r="AQ85" s="582"/>
      <c r="AR85" s="582"/>
      <c r="AS85" s="582"/>
      <c r="AT85" s="582"/>
      <c r="AU85" s="582"/>
      <c r="AV85" s="582"/>
      <c r="AW85" s="582"/>
      <c r="AX85" s="582"/>
      <c r="AY85" s="582"/>
      <c r="AZ85" s="582"/>
      <c r="BA85" s="582"/>
      <c r="BB85" s="582"/>
      <c r="BC85" s="582"/>
      <c r="BD85" s="582"/>
      <c r="BE85" s="582"/>
      <c r="BF85" s="582">
        <v>2759000</v>
      </c>
      <c r="BG85" s="582">
        <v>2759000</v>
      </c>
      <c r="BH85" s="582">
        <v>2759000</v>
      </c>
      <c r="BI85" s="582">
        <v>2759000</v>
      </c>
      <c r="BJ85" s="582">
        <v>2759000</v>
      </c>
      <c r="BK85" s="582">
        <v>2759000</v>
      </c>
      <c r="BL85" s="582"/>
      <c r="BM85" s="582"/>
      <c r="BN85" s="582"/>
      <c r="BO85" s="582"/>
      <c r="BP85" s="582">
        <v>3360000</v>
      </c>
      <c r="BQ85" s="582">
        <v>3360000</v>
      </c>
      <c r="BR85" s="582">
        <v>3360000</v>
      </c>
      <c r="BS85" s="582">
        <v>3360000</v>
      </c>
      <c r="BT85" s="582">
        <v>3840000</v>
      </c>
      <c r="BU85" s="582">
        <v>3840000</v>
      </c>
      <c r="BV85" s="582">
        <v>3840000</v>
      </c>
      <c r="BW85" s="582">
        <v>3840000</v>
      </c>
      <c r="BX85" s="582">
        <v>3840000</v>
      </c>
      <c r="BY85" s="582">
        <v>3840000</v>
      </c>
      <c r="BZ85" s="582">
        <v>3840000</v>
      </c>
      <c r="CA85" s="582">
        <v>3840000</v>
      </c>
      <c r="CB85" s="582">
        <v>3840000</v>
      </c>
      <c r="CC85" s="582">
        <v>3840000</v>
      </c>
      <c r="CD85" s="582">
        <v>3840000</v>
      </c>
      <c r="CE85" s="582">
        <v>3840000</v>
      </c>
      <c r="CF85" s="582">
        <v>4400000</v>
      </c>
      <c r="CG85" s="582">
        <v>4400000</v>
      </c>
      <c r="CH85" s="582">
        <v>4400000</v>
      </c>
      <c r="CI85" s="582">
        <v>4400000</v>
      </c>
      <c r="CJ85" s="582">
        <v>4400000</v>
      </c>
      <c r="CK85" s="664">
        <v>4400000</v>
      </c>
      <c r="CL85" s="664">
        <v>4400000</v>
      </c>
      <c r="CM85" s="664"/>
      <c r="CN85" s="582"/>
      <c r="CO85" s="582"/>
      <c r="CP85" s="582"/>
      <c r="CQ85" s="582"/>
      <c r="CR85" s="582"/>
      <c r="CS85" s="582"/>
      <c r="CT85" s="582"/>
      <c r="CU85" s="582"/>
      <c r="CV85" s="582"/>
      <c r="CW85" s="582"/>
      <c r="CX85" s="664"/>
      <c r="CY85" s="664"/>
      <c r="CZ85" s="582"/>
      <c r="DA85" s="582"/>
      <c r="DB85" s="582"/>
      <c r="DC85" s="582"/>
      <c r="DD85" s="574"/>
      <c r="DE85" s="583"/>
      <c r="DF85" s="583">
        <v>29</v>
      </c>
    </row>
    <row r="86" spans="1:110" ht="15">
      <c r="A86" s="573"/>
      <c r="B86" s="574">
        <v>40</v>
      </c>
      <c r="C86" s="574"/>
      <c r="D86" s="574">
        <v>72</v>
      </c>
      <c r="E86" s="679" t="s">
        <v>121</v>
      </c>
      <c r="F86" s="680" t="s">
        <v>604</v>
      </c>
      <c r="G86" s="577" t="s">
        <v>605</v>
      </c>
      <c r="H86" s="573" t="s">
        <v>273</v>
      </c>
      <c r="I86" s="578" t="s">
        <v>67</v>
      </c>
      <c r="J86" s="573"/>
      <c r="K86" s="576">
        <v>365364302</v>
      </c>
      <c r="L86" s="578">
        <v>40276</v>
      </c>
      <c r="M86" s="576" t="s">
        <v>386</v>
      </c>
      <c r="N86" s="573" t="s">
        <v>387</v>
      </c>
      <c r="O86" s="579" t="s">
        <v>556</v>
      </c>
      <c r="P86" s="573"/>
      <c r="Q86" s="576" t="s">
        <v>340</v>
      </c>
      <c r="R86" s="573"/>
      <c r="S86" s="573"/>
      <c r="T86" s="573"/>
      <c r="U86" s="573"/>
      <c r="V86" s="573" t="s">
        <v>606</v>
      </c>
      <c r="W86" s="580">
        <v>41215</v>
      </c>
      <c r="X86" s="581" t="s">
        <v>370</v>
      </c>
      <c r="Y86" s="573" t="s">
        <v>269</v>
      </c>
      <c r="Z86" s="573" t="s">
        <v>270</v>
      </c>
      <c r="AA86" s="582"/>
      <c r="AB86" s="582"/>
      <c r="AC86" s="582"/>
      <c r="AD86" s="582"/>
      <c r="AE86" s="582"/>
      <c r="AF86" s="582"/>
      <c r="AG86" s="582"/>
      <c r="AH86" s="582"/>
      <c r="AI86" s="582"/>
      <c r="AJ86" s="582"/>
      <c r="AK86" s="582"/>
      <c r="AL86" s="582"/>
      <c r="AM86" s="582"/>
      <c r="AN86" s="582"/>
      <c r="AO86" s="582"/>
      <c r="AP86" s="582"/>
      <c r="AQ86" s="582"/>
      <c r="AR86" s="582"/>
      <c r="AS86" s="582"/>
      <c r="AT86" s="582"/>
      <c r="AU86" s="582"/>
      <c r="AV86" s="582"/>
      <c r="AW86" s="582"/>
      <c r="AX86" s="582"/>
      <c r="AY86" s="582"/>
      <c r="AZ86" s="582"/>
      <c r="BA86" s="582"/>
      <c r="BB86" s="582"/>
      <c r="BC86" s="582"/>
      <c r="BD86" s="582"/>
      <c r="BE86" s="582"/>
      <c r="BF86" s="582">
        <v>2314000</v>
      </c>
      <c r="BG86" s="582">
        <v>2314000</v>
      </c>
      <c r="BH86" s="582">
        <v>2314000</v>
      </c>
      <c r="BI86" s="582">
        <v>2314000</v>
      </c>
      <c r="BJ86" s="582">
        <v>2314000</v>
      </c>
      <c r="BK86" s="582">
        <v>2314000</v>
      </c>
      <c r="BL86" s="582">
        <v>2314000</v>
      </c>
      <c r="BM86" s="582">
        <v>2314000</v>
      </c>
      <c r="BN86" s="582">
        <v>2314000</v>
      </c>
      <c r="BO86" s="582">
        <v>2314000</v>
      </c>
      <c r="BP86" s="582">
        <v>2314000</v>
      </c>
      <c r="BQ86" s="582">
        <v>2314000</v>
      </c>
      <c r="BR86" s="582">
        <v>2314000</v>
      </c>
      <c r="BS86" s="582">
        <v>2314000</v>
      </c>
      <c r="BT86" s="582">
        <v>2568000</v>
      </c>
      <c r="BU86" s="582">
        <v>2568000</v>
      </c>
      <c r="BV86" s="582">
        <v>2568000</v>
      </c>
      <c r="BW86" s="582">
        <v>2568000</v>
      </c>
      <c r="BX86" s="582">
        <v>2568000</v>
      </c>
      <c r="BY86" s="582">
        <v>2568000</v>
      </c>
      <c r="BZ86" s="582">
        <v>2568000</v>
      </c>
      <c r="CA86" s="582">
        <v>2568000</v>
      </c>
      <c r="CB86" s="582">
        <v>2568000</v>
      </c>
      <c r="CC86" s="582">
        <v>2568000</v>
      </c>
      <c r="CD86" s="582">
        <v>2568000</v>
      </c>
      <c r="CE86" s="582">
        <v>2568000</v>
      </c>
      <c r="CF86" s="582">
        <v>2943000</v>
      </c>
      <c r="CG86" s="582">
        <v>2943000</v>
      </c>
      <c r="CH86" s="582">
        <v>2943000</v>
      </c>
      <c r="CI86" s="582">
        <v>2943000</v>
      </c>
      <c r="CJ86" s="582">
        <v>2943000</v>
      </c>
      <c r="CK86" s="664">
        <v>2943000</v>
      </c>
      <c r="CL86" s="664">
        <v>2943000</v>
      </c>
      <c r="CM86" s="664">
        <v>2943000</v>
      </c>
      <c r="CN86" s="664">
        <v>2943000</v>
      </c>
      <c r="CO86" s="664">
        <v>2943000</v>
      </c>
      <c r="CP86" s="664">
        <v>2943000</v>
      </c>
      <c r="CQ86" s="664">
        <v>2943000</v>
      </c>
      <c r="CR86" s="582">
        <v>3317000</v>
      </c>
      <c r="CS86" s="684">
        <v>3317000</v>
      </c>
      <c r="CT86" s="582">
        <v>3317000</v>
      </c>
      <c r="CU86" s="582">
        <v>3317000</v>
      </c>
      <c r="CV86" s="582"/>
      <c r="CW86" s="582"/>
      <c r="CX86" s="664"/>
      <c r="CY86" s="664"/>
      <c r="CZ86" s="664"/>
      <c r="DA86" s="664"/>
      <c r="DB86" s="664"/>
      <c r="DC86" s="664"/>
      <c r="DD86" s="574"/>
      <c r="DE86" s="583"/>
      <c r="DF86" s="583">
        <v>24</v>
      </c>
    </row>
    <row r="87" spans="1:110" ht="15">
      <c r="A87" s="584"/>
      <c r="B87" s="584"/>
      <c r="C87" s="584"/>
      <c r="D87" s="584"/>
      <c r="E87" s="751" t="s">
        <v>607</v>
      </c>
      <c r="F87" s="751"/>
      <c r="G87" s="751"/>
      <c r="H87" s="584"/>
      <c r="I87" s="586"/>
      <c r="J87" s="587"/>
      <c r="K87" s="584"/>
      <c r="L87" s="584"/>
      <c r="M87" s="584"/>
      <c r="N87" s="584"/>
      <c r="O87" s="588"/>
      <c r="P87" s="584"/>
      <c r="Q87" s="589"/>
      <c r="R87" s="584"/>
      <c r="S87" s="584"/>
      <c r="T87" s="584"/>
      <c r="U87" s="584"/>
      <c r="V87" s="584"/>
      <c r="W87" s="590"/>
      <c r="X87" s="584"/>
      <c r="Y87" s="584"/>
      <c r="Z87" s="584"/>
      <c r="AA87" s="584"/>
      <c r="AB87" s="584"/>
      <c r="AC87" s="584"/>
      <c r="AD87" s="584"/>
      <c r="AE87" s="584"/>
      <c r="AF87" s="584"/>
      <c r="AG87" s="584"/>
      <c r="AH87" s="591"/>
      <c r="AI87" s="584"/>
      <c r="AJ87" s="585"/>
      <c r="AK87" s="585"/>
      <c r="AL87" s="585"/>
      <c r="AM87" s="585"/>
      <c r="AN87" s="585"/>
      <c r="AO87" s="585"/>
      <c r="AP87" s="585"/>
      <c r="AQ87" s="585"/>
      <c r="AR87" s="585"/>
      <c r="AS87" s="585"/>
      <c r="AT87" s="585"/>
      <c r="AU87" s="585"/>
      <c r="AV87" s="585"/>
      <c r="AW87" s="585"/>
      <c r="AX87" s="585"/>
      <c r="AY87" s="585"/>
      <c r="AZ87" s="585"/>
      <c r="BA87" s="585"/>
      <c r="BB87" s="585"/>
      <c r="BC87" s="585"/>
      <c r="BD87" s="585"/>
      <c r="BE87" s="585"/>
      <c r="BF87" s="585"/>
      <c r="BG87" s="585"/>
      <c r="BH87" s="585"/>
      <c r="BI87" s="585"/>
      <c r="BJ87" s="585"/>
      <c r="BK87" s="591"/>
      <c r="BL87" s="585"/>
      <c r="BM87" s="585"/>
      <c r="BN87" s="585"/>
      <c r="BO87" s="585"/>
      <c r="BP87" s="585"/>
      <c r="BQ87" s="585"/>
      <c r="BR87" s="585"/>
      <c r="BS87" s="591"/>
      <c r="BT87" s="591"/>
      <c r="BU87" s="591"/>
      <c r="BV87" s="591"/>
      <c r="BW87" s="591"/>
      <c r="BX87" s="585"/>
      <c r="BY87" s="585"/>
      <c r="BZ87" s="585"/>
      <c r="CA87" s="585"/>
      <c r="CB87" s="585"/>
      <c r="CC87" s="585"/>
      <c r="CD87" s="585"/>
      <c r="CE87" s="585"/>
      <c r="CF87" s="585"/>
      <c r="CG87" s="585"/>
      <c r="CH87" s="585"/>
      <c r="CI87" s="585"/>
      <c r="CJ87" s="585"/>
      <c r="CK87" s="585"/>
      <c r="CL87" s="585"/>
      <c r="CM87" s="585"/>
      <c r="CN87" s="585"/>
      <c r="CO87" s="585"/>
      <c r="CP87" s="585"/>
      <c r="CQ87" s="585"/>
      <c r="CR87" s="585"/>
      <c r="CS87" s="585"/>
      <c r="CT87" s="585"/>
      <c r="CU87" s="585"/>
      <c r="CV87" s="585"/>
      <c r="CW87" s="585"/>
      <c r="CX87" s="585"/>
      <c r="CY87" s="585"/>
      <c r="CZ87" s="585"/>
      <c r="DA87" s="585"/>
      <c r="DB87" s="585"/>
      <c r="DC87" s="585"/>
      <c r="DD87" s="584"/>
      <c r="DE87" s="592"/>
      <c r="DF87" s="583">
        <v>0</v>
      </c>
    </row>
    <row r="88" spans="1:110" ht="15">
      <c r="A88" s="573"/>
      <c r="B88" s="574">
        <v>41</v>
      </c>
      <c r="C88" s="574"/>
      <c r="D88" s="574">
        <v>73</v>
      </c>
      <c r="E88" s="575" t="s">
        <v>82</v>
      </c>
      <c r="F88" s="656" t="s">
        <v>608</v>
      </c>
      <c r="G88" s="577" t="s">
        <v>609</v>
      </c>
      <c r="H88" s="573" t="s">
        <v>71</v>
      </c>
      <c r="I88" s="578" t="s">
        <v>67</v>
      </c>
      <c r="J88" s="573"/>
      <c r="K88" s="576" t="s">
        <v>610</v>
      </c>
      <c r="L88" s="576" t="s">
        <v>611</v>
      </c>
      <c r="M88" s="576" t="s">
        <v>276</v>
      </c>
      <c r="N88" s="573"/>
      <c r="O88" s="579" t="s">
        <v>277</v>
      </c>
      <c r="P88" s="573"/>
      <c r="Q88" s="576" t="s">
        <v>279</v>
      </c>
      <c r="R88" s="573"/>
      <c r="S88" s="573"/>
      <c r="T88" s="573"/>
      <c r="U88" s="573"/>
      <c r="V88" s="573" t="s">
        <v>612</v>
      </c>
      <c r="W88" s="580">
        <v>41245</v>
      </c>
      <c r="X88" s="581" t="s">
        <v>370</v>
      </c>
      <c r="Y88" s="573" t="s">
        <v>269</v>
      </c>
      <c r="Z88" s="573" t="s">
        <v>270</v>
      </c>
      <c r="AA88" s="582"/>
      <c r="AB88" s="582"/>
      <c r="AC88" s="582"/>
      <c r="AD88" s="582"/>
      <c r="AE88" s="582"/>
      <c r="AF88" s="582"/>
      <c r="AG88" s="582"/>
      <c r="AH88" s="582"/>
      <c r="AI88" s="582"/>
      <c r="AJ88" s="582"/>
      <c r="AK88" s="582"/>
      <c r="AL88" s="582"/>
      <c r="AM88" s="582"/>
      <c r="AN88" s="582"/>
      <c r="AO88" s="582"/>
      <c r="AP88" s="582"/>
      <c r="AQ88" s="582"/>
      <c r="AR88" s="582"/>
      <c r="AS88" s="582"/>
      <c r="AT88" s="582"/>
      <c r="AU88" s="582"/>
      <c r="AV88" s="582"/>
      <c r="AW88" s="582"/>
      <c r="AX88" s="582"/>
      <c r="AY88" s="582"/>
      <c r="AZ88" s="582"/>
      <c r="BA88" s="582"/>
      <c r="BB88" s="582"/>
      <c r="BC88" s="582"/>
      <c r="BD88" s="582"/>
      <c r="BE88" s="582"/>
      <c r="BF88" s="582"/>
      <c r="BG88" s="582">
        <v>2670000</v>
      </c>
      <c r="BH88" s="582">
        <v>2670000</v>
      </c>
      <c r="BI88" s="582">
        <v>2670000</v>
      </c>
      <c r="BJ88" s="582">
        <v>2670000</v>
      </c>
      <c r="BK88" s="582">
        <v>2670000</v>
      </c>
      <c r="BL88" s="582">
        <v>2670000</v>
      </c>
      <c r="BM88" s="582">
        <v>2670000</v>
      </c>
      <c r="BN88" s="582">
        <v>2670000</v>
      </c>
      <c r="BO88" s="582">
        <v>2670000</v>
      </c>
      <c r="BP88" s="582">
        <v>2670000</v>
      </c>
      <c r="BQ88" s="582">
        <v>2670000</v>
      </c>
      <c r="BR88" s="582">
        <v>2670000</v>
      </c>
      <c r="BS88" s="582">
        <v>2670000</v>
      </c>
      <c r="BT88" s="582">
        <v>3051000</v>
      </c>
      <c r="BU88" s="582">
        <v>3051000</v>
      </c>
      <c r="BV88" s="582">
        <v>3051000</v>
      </c>
      <c r="BW88" s="582">
        <v>3051000</v>
      </c>
      <c r="BX88" s="582">
        <v>3051000</v>
      </c>
      <c r="BY88" s="582">
        <v>3051000</v>
      </c>
      <c r="BZ88" s="582">
        <v>3051000</v>
      </c>
      <c r="CA88" s="582">
        <v>3051000</v>
      </c>
      <c r="CB88" s="582">
        <v>3051000</v>
      </c>
      <c r="CC88" s="582">
        <v>3051000</v>
      </c>
      <c r="CD88" s="582">
        <v>3051000</v>
      </c>
      <c r="CE88" s="582">
        <v>3051000</v>
      </c>
      <c r="CF88" s="582">
        <v>3496000</v>
      </c>
      <c r="CG88" s="582">
        <v>3496000</v>
      </c>
      <c r="CH88" s="582">
        <v>3496000</v>
      </c>
      <c r="CI88" s="582">
        <v>3496000</v>
      </c>
      <c r="CJ88" s="582">
        <v>3496000</v>
      </c>
      <c r="CK88" s="664">
        <v>3496000</v>
      </c>
      <c r="CL88" s="664">
        <v>3496000</v>
      </c>
      <c r="CM88" s="664">
        <v>3496000</v>
      </c>
      <c r="CN88" s="664">
        <v>3496000</v>
      </c>
      <c r="CO88" s="664">
        <v>3496000</v>
      </c>
      <c r="CP88" s="664">
        <v>3496000</v>
      </c>
      <c r="CQ88" s="664">
        <v>3496000</v>
      </c>
      <c r="CR88" s="582">
        <v>3496000</v>
      </c>
      <c r="CS88" s="684">
        <v>3496000</v>
      </c>
      <c r="CT88" s="582">
        <v>3496000</v>
      </c>
      <c r="CU88" s="582">
        <v>3496000</v>
      </c>
      <c r="CV88" s="582">
        <v>3496000</v>
      </c>
      <c r="CW88" s="582">
        <v>3496000</v>
      </c>
      <c r="CX88" s="664"/>
      <c r="CY88" s="664"/>
      <c r="CZ88" s="664"/>
      <c r="DA88" s="664"/>
      <c r="DB88" s="664"/>
      <c r="DC88" s="664"/>
      <c r="DD88" s="574"/>
      <c r="DE88" s="583"/>
      <c r="DF88" s="583">
        <v>23</v>
      </c>
    </row>
    <row r="89" spans="1:110" ht="15">
      <c r="A89" s="584"/>
      <c r="B89" s="584"/>
      <c r="C89" s="584"/>
      <c r="D89" s="584"/>
      <c r="E89" s="751" t="s">
        <v>613</v>
      </c>
      <c r="F89" s="751"/>
      <c r="G89" s="751"/>
      <c r="H89" s="584"/>
      <c r="I89" s="586"/>
      <c r="J89" s="587"/>
      <c r="K89" s="584"/>
      <c r="L89" s="584"/>
      <c r="M89" s="584"/>
      <c r="N89" s="584"/>
      <c r="O89" s="588"/>
      <c r="P89" s="584"/>
      <c r="Q89" s="589"/>
      <c r="R89" s="584"/>
      <c r="S89" s="584"/>
      <c r="T89" s="584"/>
      <c r="U89" s="584"/>
      <c r="V89" s="584"/>
      <c r="W89" s="590"/>
      <c r="X89" s="584"/>
      <c r="Y89" s="584"/>
      <c r="Z89" s="584"/>
      <c r="AA89" s="584"/>
      <c r="AB89" s="584"/>
      <c r="AC89" s="584"/>
      <c r="AD89" s="584"/>
      <c r="AE89" s="584"/>
      <c r="AF89" s="584"/>
      <c r="AG89" s="584"/>
      <c r="AH89" s="591"/>
      <c r="AI89" s="584"/>
      <c r="AJ89" s="585"/>
      <c r="AK89" s="585"/>
      <c r="AL89" s="585"/>
      <c r="AM89" s="585"/>
      <c r="AN89" s="585"/>
      <c r="AO89" s="585"/>
      <c r="AP89" s="585"/>
      <c r="AQ89" s="585"/>
      <c r="AR89" s="585"/>
      <c r="AS89" s="585"/>
      <c r="AT89" s="585"/>
      <c r="AU89" s="585"/>
      <c r="AV89" s="585"/>
      <c r="AW89" s="585"/>
      <c r="AX89" s="585"/>
      <c r="AY89" s="585"/>
      <c r="AZ89" s="585"/>
      <c r="BA89" s="585"/>
      <c r="BB89" s="585"/>
      <c r="BC89" s="585"/>
      <c r="BD89" s="585"/>
      <c r="BE89" s="585"/>
      <c r="BF89" s="585"/>
      <c r="BG89" s="585"/>
      <c r="BH89" s="585"/>
      <c r="BI89" s="585"/>
      <c r="BJ89" s="585"/>
      <c r="BK89" s="591"/>
      <c r="BL89" s="585"/>
      <c r="BM89" s="585"/>
      <c r="BN89" s="585"/>
      <c r="BO89" s="585"/>
      <c r="BP89" s="585"/>
      <c r="BQ89" s="585"/>
      <c r="BR89" s="585"/>
      <c r="BS89" s="591"/>
      <c r="BT89" s="591"/>
      <c r="BU89" s="591"/>
      <c r="BV89" s="591"/>
      <c r="BW89" s="591"/>
      <c r="BX89" s="585"/>
      <c r="BY89" s="585"/>
      <c r="BZ89" s="585"/>
      <c r="CA89" s="585"/>
      <c r="CB89" s="585"/>
      <c r="CC89" s="585"/>
      <c r="CD89" s="585"/>
      <c r="CE89" s="585"/>
      <c r="CF89" s="585"/>
      <c r="CG89" s="585"/>
      <c r="CH89" s="585"/>
      <c r="CI89" s="585"/>
      <c r="CJ89" s="585"/>
      <c r="CK89" s="585"/>
      <c r="CL89" s="585"/>
      <c r="CM89" s="585"/>
      <c r="CN89" s="585"/>
      <c r="CO89" s="585"/>
      <c r="CP89" s="585"/>
      <c r="CQ89" s="585"/>
      <c r="CR89" s="585"/>
      <c r="CS89" s="585"/>
      <c r="CT89" s="585"/>
      <c r="CU89" s="585"/>
      <c r="CV89" s="585"/>
      <c r="CW89" s="585"/>
      <c r="CX89" s="585"/>
      <c r="CY89" s="585"/>
      <c r="CZ89" s="585"/>
      <c r="DA89" s="585"/>
      <c r="DB89" s="585"/>
      <c r="DC89" s="585"/>
      <c r="DD89" s="584"/>
      <c r="DE89" s="592"/>
      <c r="DF89" s="583">
        <v>0</v>
      </c>
    </row>
    <row r="90" spans="1:110" ht="15">
      <c r="A90" s="573"/>
      <c r="B90" s="574">
        <v>42</v>
      </c>
      <c r="C90" s="574" t="s">
        <v>67</v>
      </c>
      <c r="D90" s="574">
        <v>74</v>
      </c>
      <c r="E90" s="575" t="s">
        <v>614</v>
      </c>
      <c r="F90" s="576"/>
      <c r="G90" s="577"/>
      <c r="H90" s="573" t="s">
        <v>83</v>
      </c>
      <c r="I90" s="578" t="s">
        <v>67</v>
      </c>
      <c r="J90" s="573"/>
      <c r="K90" s="576"/>
      <c r="L90" s="576"/>
      <c r="M90" s="576"/>
      <c r="N90" s="573"/>
      <c r="O90" s="579"/>
      <c r="P90" s="573"/>
      <c r="Q90" s="576"/>
      <c r="R90" s="573"/>
      <c r="S90" s="573"/>
      <c r="T90" s="573" t="s">
        <v>67</v>
      </c>
      <c r="U90" s="573" t="s">
        <v>615</v>
      </c>
      <c r="V90" s="573"/>
      <c r="W90" s="580"/>
      <c r="X90" s="581" t="s">
        <v>370</v>
      </c>
      <c r="Y90" s="573" t="s">
        <v>269</v>
      </c>
      <c r="Z90" s="573" t="s">
        <v>270</v>
      </c>
      <c r="AA90" s="582"/>
      <c r="AB90" s="582"/>
      <c r="AC90" s="582"/>
      <c r="AD90" s="582"/>
      <c r="AE90" s="582"/>
      <c r="AF90" s="582"/>
      <c r="AG90" s="582"/>
      <c r="AH90" s="582"/>
      <c r="AI90" s="582"/>
      <c r="AJ90" s="582"/>
      <c r="AK90" s="582"/>
      <c r="AL90" s="582"/>
      <c r="AM90" s="582"/>
      <c r="AN90" s="582"/>
      <c r="AO90" s="582"/>
      <c r="AP90" s="582"/>
      <c r="AQ90" s="582"/>
      <c r="AR90" s="582"/>
      <c r="AS90" s="582"/>
      <c r="AT90" s="582"/>
      <c r="AU90" s="582"/>
      <c r="AV90" s="582"/>
      <c r="AW90" s="582"/>
      <c r="AX90" s="582"/>
      <c r="AY90" s="582"/>
      <c r="AZ90" s="582"/>
      <c r="BA90" s="582"/>
      <c r="BB90" s="582"/>
      <c r="BC90" s="582"/>
      <c r="BD90" s="582"/>
      <c r="BE90" s="582"/>
      <c r="BF90" s="582"/>
      <c r="BG90" s="582"/>
      <c r="BH90" s="582">
        <v>3360000</v>
      </c>
      <c r="BI90" s="582">
        <v>3360000</v>
      </c>
      <c r="BJ90" s="582">
        <v>3360000</v>
      </c>
      <c r="BK90" s="582">
        <v>3360000</v>
      </c>
      <c r="BL90" s="582">
        <v>3360000</v>
      </c>
      <c r="BM90" s="582">
        <v>3360000</v>
      </c>
      <c r="BN90" s="582">
        <v>3360000</v>
      </c>
      <c r="BO90" s="582">
        <v>3360000</v>
      </c>
      <c r="BP90" s="582">
        <v>3360000</v>
      </c>
      <c r="BQ90" s="582">
        <v>3360000</v>
      </c>
      <c r="BR90" s="582">
        <v>3360000</v>
      </c>
      <c r="BS90" s="582">
        <v>3360000</v>
      </c>
      <c r="BT90" s="582">
        <v>3840000</v>
      </c>
      <c r="BU90" s="582">
        <v>3840000</v>
      </c>
      <c r="BV90" s="582">
        <v>3840000</v>
      </c>
      <c r="BW90" s="582"/>
      <c r="BX90" s="582"/>
      <c r="BY90" s="582"/>
      <c r="BZ90" s="582"/>
      <c r="CA90" s="582"/>
      <c r="CB90" s="582"/>
      <c r="CC90" s="582"/>
      <c r="CD90" s="582"/>
      <c r="CE90" s="582"/>
      <c r="CF90" s="582"/>
      <c r="CG90" s="582"/>
      <c r="CH90" s="582"/>
      <c r="CI90" s="582"/>
      <c r="CJ90" s="582"/>
      <c r="CK90" s="582"/>
      <c r="CL90" s="582"/>
      <c r="CM90" s="582"/>
      <c r="CN90" s="582"/>
      <c r="CO90" s="582"/>
      <c r="CP90" s="582"/>
      <c r="CQ90" s="582"/>
      <c r="CR90" s="582"/>
      <c r="CS90" s="582"/>
      <c r="CT90" s="582"/>
      <c r="CU90" s="582"/>
      <c r="CV90" s="582"/>
      <c r="CW90" s="582"/>
      <c r="CX90" s="582"/>
      <c r="CY90" s="582"/>
      <c r="CZ90" s="582"/>
      <c r="DA90" s="582"/>
      <c r="DB90" s="582"/>
      <c r="DC90" s="582"/>
      <c r="DD90" s="574" t="s">
        <v>67</v>
      </c>
      <c r="DE90" s="583"/>
      <c r="DF90" s="583">
        <v>15</v>
      </c>
    </row>
    <row r="91" spans="1:110" ht="15">
      <c r="A91" s="584"/>
      <c r="B91" s="584"/>
      <c r="C91" s="584"/>
      <c r="D91" s="584"/>
      <c r="E91" s="751" t="s">
        <v>616</v>
      </c>
      <c r="F91" s="751"/>
      <c r="G91" s="751"/>
      <c r="H91" s="584"/>
      <c r="I91" s="586"/>
      <c r="J91" s="587"/>
      <c r="K91" s="584"/>
      <c r="L91" s="584"/>
      <c r="M91" s="584"/>
      <c r="N91" s="584"/>
      <c r="O91" s="588"/>
      <c r="P91" s="584"/>
      <c r="Q91" s="589"/>
      <c r="R91" s="584"/>
      <c r="S91" s="584"/>
      <c r="T91" s="584"/>
      <c r="U91" s="584"/>
      <c r="V91" s="584"/>
      <c r="W91" s="590"/>
      <c r="X91" s="584"/>
      <c r="Y91" s="584"/>
      <c r="Z91" s="584"/>
      <c r="AA91" s="584"/>
      <c r="AB91" s="584"/>
      <c r="AC91" s="584"/>
      <c r="AD91" s="584"/>
      <c r="AE91" s="584"/>
      <c r="AF91" s="584"/>
      <c r="AG91" s="584"/>
      <c r="AH91" s="591"/>
      <c r="AI91" s="584"/>
      <c r="AJ91" s="585"/>
      <c r="AK91" s="585"/>
      <c r="AL91" s="585"/>
      <c r="AM91" s="585"/>
      <c r="AN91" s="585"/>
      <c r="AO91" s="585"/>
      <c r="AP91" s="585"/>
      <c r="AQ91" s="585"/>
      <c r="AR91" s="585"/>
      <c r="AS91" s="585"/>
      <c r="AT91" s="585"/>
      <c r="AU91" s="585"/>
      <c r="AV91" s="585"/>
      <c r="AW91" s="585"/>
      <c r="AX91" s="585"/>
      <c r="AY91" s="585"/>
      <c r="AZ91" s="585"/>
      <c r="BA91" s="585"/>
      <c r="BB91" s="585"/>
      <c r="BC91" s="585"/>
      <c r="BD91" s="585"/>
      <c r="BE91" s="585"/>
      <c r="BF91" s="585"/>
      <c r="BG91" s="585"/>
      <c r="BH91" s="585"/>
      <c r="BI91" s="585"/>
      <c r="BJ91" s="585"/>
      <c r="BK91" s="591"/>
      <c r="BL91" s="585"/>
      <c r="BM91" s="585"/>
      <c r="BN91" s="585"/>
      <c r="BO91" s="585"/>
      <c r="BP91" s="585"/>
      <c r="BQ91" s="585"/>
      <c r="BR91" s="585"/>
      <c r="BS91" s="591"/>
      <c r="BT91" s="591"/>
      <c r="BU91" s="591"/>
      <c r="BV91" s="591"/>
      <c r="BW91" s="591"/>
      <c r="BX91" s="585"/>
      <c r="BY91" s="585"/>
      <c r="BZ91" s="585"/>
      <c r="CA91" s="585"/>
      <c r="CB91" s="585"/>
      <c r="CC91" s="585"/>
      <c r="CD91" s="585"/>
      <c r="CE91" s="585"/>
      <c r="CF91" s="585"/>
      <c r="CG91" s="585"/>
      <c r="CH91" s="585"/>
      <c r="CI91" s="585"/>
      <c r="CJ91" s="585"/>
      <c r="CK91" s="585"/>
      <c r="CL91" s="585"/>
      <c r="CM91" s="585"/>
      <c r="CN91" s="585"/>
      <c r="CO91" s="585"/>
      <c r="CP91" s="585"/>
      <c r="CQ91" s="585"/>
      <c r="CR91" s="585"/>
      <c r="CS91" s="585"/>
      <c r="CT91" s="585"/>
      <c r="CU91" s="585"/>
      <c r="CV91" s="585"/>
      <c r="CW91" s="585"/>
      <c r="CX91" s="585"/>
      <c r="CY91" s="585"/>
      <c r="CZ91" s="585"/>
      <c r="DA91" s="585"/>
      <c r="DB91" s="585"/>
      <c r="DC91" s="585"/>
      <c r="DD91" s="584"/>
      <c r="DE91" s="592"/>
      <c r="DF91" s="583">
        <v>0</v>
      </c>
    </row>
    <row r="92" spans="1:110" ht="15">
      <c r="A92" s="573"/>
      <c r="B92" s="574">
        <v>43</v>
      </c>
      <c r="C92" s="574" t="s">
        <v>67</v>
      </c>
      <c r="D92" s="574">
        <v>75</v>
      </c>
      <c r="E92" s="575" t="s">
        <v>617</v>
      </c>
      <c r="F92" s="576"/>
      <c r="G92" s="577"/>
      <c r="H92" s="573" t="s">
        <v>71</v>
      </c>
      <c r="I92" s="578" t="s">
        <v>67</v>
      </c>
      <c r="J92" s="573"/>
      <c r="K92" s="576"/>
      <c r="L92" s="576"/>
      <c r="M92" s="576"/>
      <c r="N92" s="573"/>
      <c r="O92" s="579"/>
      <c r="P92" s="573"/>
      <c r="Q92" s="576"/>
      <c r="R92" s="573"/>
      <c r="S92" s="573"/>
      <c r="T92" s="573"/>
      <c r="U92" s="573"/>
      <c r="V92" s="573"/>
      <c r="W92" s="580"/>
      <c r="X92" s="581"/>
      <c r="Y92" s="573"/>
      <c r="Z92" s="573"/>
      <c r="AA92" s="582"/>
      <c r="AB92" s="582"/>
      <c r="AC92" s="582"/>
      <c r="AD92" s="582"/>
      <c r="AE92" s="582"/>
      <c r="AF92" s="582"/>
      <c r="AG92" s="582"/>
      <c r="AH92" s="582"/>
      <c r="AI92" s="582"/>
      <c r="AJ92" s="582"/>
      <c r="AK92" s="582"/>
      <c r="AL92" s="582"/>
      <c r="AM92" s="582"/>
      <c r="AN92" s="582"/>
      <c r="AO92" s="582"/>
      <c r="AP92" s="582"/>
      <c r="AQ92" s="582"/>
      <c r="AR92" s="582"/>
      <c r="AS92" s="582"/>
      <c r="AT92" s="582"/>
      <c r="AU92" s="582"/>
      <c r="AV92" s="582"/>
      <c r="AW92" s="582"/>
      <c r="AX92" s="582"/>
      <c r="AY92" s="582"/>
      <c r="AZ92" s="582"/>
      <c r="BA92" s="582"/>
      <c r="BB92" s="582"/>
      <c r="BC92" s="582"/>
      <c r="BD92" s="582"/>
      <c r="BE92" s="582"/>
      <c r="BF92" s="582"/>
      <c r="BG92" s="582"/>
      <c r="BH92" s="582"/>
      <c r="BI92" s="582"/>
      <c r="BJ92" s="582"/>
      <c r="BK92" s="582"/>
      <c r="BL92" s="582">
        <v>2415000</v>
      </c>
      <c r="BM92" s="582"/>
      <c r="BN92" s="582"/>
      <c r="BO92" s="582"/>
      <c r="BP92" s="582"/>
      <c r="BQ92" s="582"/>
      <c r="BR92" s="582"/>
      <c r="BS92" s="582"/>
      <c r="BT92" s="582"/>
      <c r="BU92" s="582"/>
      <c r="BV92" s="582"/>
      <c r="BW92" s="582"/>
      <c r="BX92" s="582"/>
      <c r="BY92" s="582"/>
      <c r="BZ92" s="582"/>
      <c r="CA92" s="582"/>
      <c r="CB92" s="582"/>
      <c r="CC92" s="582"/>
      <c r="CD92" s="582"/>
      <c r="CE92" s="582"/>
      <c r="CF92" s="582"/>
      <c r="CG92" s="582"/>
      <c r="CH92" s="582"/>
      <c r="CI92" s="582"/>
      <c r="CJ92" s="582"/>
      <c r="CK92" s="582"/>
      <c r="CL92" s="582"/>
      <c r="CM92" s="582"/>
      <c r="CN92" s="582"/>
      <c r="CO92" s="582"/>
      <c r="CP92" s="582"/>
      <c r="CQ92" s="582"/>
      <c r="CR92" s="582"/>
      <c r="CS92" s="582"/>
      <c r="CT92" s="582"/>
      <c r="CU92" s="582"/>
      <c r="CV92" s="582"/>
      <c r="CW92" s="582"/>
      <c r="CX92" s="582"/>
      <c r="CY92" s="582"/>
      <c r="CZ92" s="582"/>
      <c r="DA92" s="582"/>
      <c r="DB92" s="582"/>
      <c r="DC92" s="582"/>
      <c r="DD92" s="574" t="s">
        <v>67</v>
      </c>
      <c r="DE92" s="583"/>
      <c r="DF92" s="583">
        <v>1</v>
      </c>
    </row>
    <row r="93" spans="1:110" ht="15">
      <c r="A93" s="584"/>
      <c r="B93" s="584"/>
      <c r="C93" s="584"/>
      <c r="D93" s="584"/>
      <c r="E93" s="751" t="s">
        <v>618</v>
      </c>
      <c r="F93" s="751"/>
      <c r="G93" s="751"/>
      <c r="H93" s="584"/>
      <c r="I93" s="586"/>
      <c r="J93" s="587"/>
      <c r="K93" s="584"/>
      <c r="L93" s="584"/>
      <c r="M93" s="584"/>
      <c r="N93" s="584"/>
      <c r="O93" s="588"/>
      <c r="P93" s="584"/>
      <c r="Q93" s="589"/>
      <c r="R93" s="584"/>
      <c r="S93" s="584"/>
      <c r="T93" s="584"/>
      <c r="U93" s="584"/>
      <c r="V93" s="584"/>
      <c r="W93" s="590"/>
      <c r="X93" s="584"/>
      <c r="Y93" s="584"/>
      <c r="Z93" s="584"/>
      <c r="AA93" s="584"/>
      <c r="AB93" s="584"/>
      <c r="AC93" s="584"/>
      <c r="AD93" s="584"/>
      <c r="AE93" s="584"/>
      <c r="AF93" s="584"/>
      <c r="AG93" s="584"/>
      <c r="AH93" s="591"/>
      <c r="AI93" s="584"/>
      <c r="AJ93" s="585"/>
      <c r="AK93" s="585"/>
      <c r="AL93" s="585"/>
      <c r="AM93" s="585"/>
      <c r="AN93" s="585"/>
      <c r="AO93" s="585"/>
      <c r="AP93" s="585"/>
      <c r="AQ93" s="585"/>
      <c r="AR93" s="585"/>
      <c r="AS93" s="585"/>
      <c r="AT93" s="585"/>
      <c r="AU93" s="585"/>
      <c r="AV93" s="585"/>
      <c r="AW93" s="585"/>
      <c r="AX93" s="585"/>
      <c r="AY93" s="585"/>
      <c r="AZ93" s="585"/>
      <c r="BA93" s="585"/>
      <c r="BB93" s="585"/>
      <c r="BC93" s="585"/>
      <c r="BD93" s="585"/>
      <c r="BE93" s="585"/>
      <c r="BF93" s="585"/>
      <c r="BG93" s="585"/>
      <c r="BH93" s="585"/>
      <c r="BI93" s="585"/>
      <c r="BJ93" s="585"/>
      <c r="BK93" s="591"/>
      <c r="BL93" s="585"/>
      <c r="BM93" s="585"/>
      <c r="BN93" s="585"/>
      <c r="BO93" s="585"/>
      <c r="BP93" s="585"/>
      <c r="BQ93" s="585"/>
      <c r="BR93" s="585"/>
      <c r="BS93" s="591"/>
      <c r="BT93" s="591"/>
      <c r="BU93" s="591"/>
      <c r="BV93" s="591"/>
      <c r="BW93" s="591"/>
      <c r="BX93" s="585"/>
      <c r="BY93" s="585"/>
      <c r="BZ93" s="585"/>
      <c r="CA93" s="585"/>
      <c r="CB93" s="585"/>
      <c r="CC93" s="585"/>
      <c r="CD93" s="585"/>
      <c r="CE93" s="585"/>
      <c r="CF93" s="585"/>
      <c r="CG93" s="585"/>
      <c r="CH93" s="585"/>
      <c r="CI93" s="585"/>
      <c r="CJ93" s="585"/>
      <c r="CK93" s="585"/>
      <c r="CL93" s="585"/>
      <c r="CM93" s="585"/>
      <c r="CN93" s="585"/>
      <c r="CO93" s="585"/>
      <c r="CP93" s="585"/>
      <c r="CQ93" s="585"/>
      <c r="CR93" s="585"/>
      <c r="CS93" s="585"/>
      <c r="CT93" s="585"/>
      <c r="CU93" s="585"/>
      <c r="CV93" s="585"/>
      <c r="CW93" s="585"/>
      <c r="CX93" s="585"/>
      <c r="CY93" s="585"/>
      <c r="CZ93" s="585"/>
      <c r="DA93" s="585"/>
      <c r="DB93" s="585"/>
      <c r="DC93" s="585"/>
      <c r="DD93" s="584"/>
      <c r="DE93" s="592"/>
      <c r="DF93" s="583">
        <v>0</v>
      </c>
    </row>
    <row r="94" spans="1:110" ht="15">
      <c r="A94" s="573"/>
      <c r="B94" s="574">
        <v>43</v>
      </c>
      <c r="C94" s="574"/>
      <c r="D94" s="574">
        <v>76</v>
      </c>
      <c r="E94" s="575" t="s">
        <v>619</v>
      </c>
      <c r="F94" s="576" t="s">
        <v>620</v>
      </c>
      <c r="G94" s="577" t="s">
        <v>621</v>
      </c>
      <c r="H94" s="573" t="s">
        <v>66</v>
      </c>
      <c r="I94" s="578"/>
      <c r="J94" s="573" t="s">
        <v>67</v>
      </c>
      <c r="K94" s="576"/>
      <c r="L94" s="576"/>
      <c r="M94" s="576"/>
      <c r="N94" s="573"/>
      <c r="O94" s="579"/>
      <c r="P94" s="573"/>
      <c r="Q94" s="576"/>
      <c r="R94" s="573"/>
      <c r="S94" s="573"/>
      <c r="T94" s="573" t="s">
        <v>67</v>
      </c>
      <c r="U94" s="573" t="s">
        <v>539</v>
      </c>
      <c r="V94" s="573"/>
      <c r="W94" s="580"/>
      <c r="X94" s="581" t="s">
        <v>370</v>
      </c>
      <c r="Y94" s="573" t="s">
        <v>269</v>
      </c>
      <c r="Z94" s="573" t="s">
        <v>270</v>
      </c>
      <c r="AA94" s="582"/>
      <c r="AB94" s="582"/>
      <c r="AC94" s="582"/>
      <c r="AD94" s="582"/>
      <c r="AE94" s="582"/>
      <c r="AF94" s="582"/>
      <c r="AG94" s="582"/>
      <c r="AH94" s="582"/>
      <c r="AI94" s="582"/>
      <c r="AJ94" s="582"/>
      <c r="AK94" s="582"/>
      <c r="AL94" s="582"/>
      <c r="AM94" s="582"/>
      <c r="AN94" s="582"/>
      <c r="AO94" s="582"/>
      <c r="AP94" s="582"/>
      <c r="AQ94" s="582"/>
      <c r="AR94" s="582"/>
      <c r="AS94" s="582"/>
      <c r="AT94" s="582"/>
      <c r="AU94" s="582"/>
      <c r="AV94" s="582"/>
      <c r="AW94" s="582"/>
      <c r="AX94" s="582"/>
      <c r="AY94" s="582"/>
      <c r="AZ94" s="582"/>
      <c r="BA94" s="582"/>
      <c r="BB94" s="582"/>
      <c r="BC94" s="582"/>
      <c r="BD94" s="582"/>
      <c r="BE94" s="582"/>
      <c r="BF94" s="582"/>
      <c r="BG94" s="582"/>
      <c r="BH94" s="582"/>
      <c r="BI94" s="582"/>
      <c r="BJ94" s="582"/>
      <c r="BK94" s="582"/>
      <c r="BL94" s="582"/>
      <c r="BM94" s="582"/>
      <c r="BN94" s="582"/>
      <c r="BO94" s="582"/>
      <c r="BP94" s="582">
        <v>3360000</v>
      </c>
      <c r="BQ94" s="582">
        <v>3360000</v>
      </c>
      <c r="BR94" s="582">
        <v>3360000</v>
      </c>
      <c r="BS94" s="582">
        <v>3360000</v>
      </c>
      <c r="BT94" s="582">
        <v>3840000</v>
      </c>
      <c r="BU94" s="582">
        <v>3840000</v>
      </c>
      <c r="BV94" s="582">
        <v>3840000</v>
      </c>
      <c r="BW94" s="582">
        <v>3840000</v>
      </c>
      <c r="BX94" s="582">
        <v>3840000</v>
      </c>
      <c r="BY94" s="582">
        <v>3840000</v>
      </c>
      <c r="BZ94" s="582">
        <v>3840000</v>
      </c>
      <c r="CA94" s="582">
        <v>3840000</v>
      </c>
      <c r="CB94" s="582">
        <v>3840000</v>
      </c>
      <c r="CC94" s="582">
        <v>3840000</v>
      </c>
      <c r="CD94" s="582">
        <v>3840000</v>
      </c>
      <c r="CE94" s="582">
        <v>3840000</v>
      </c>
      <c r="CF94" s="582">
        <v>4056000</v>
      </c>
      <c r="CG94" s="582">
        <v>4056000</v>
      </c>
      <c r="CH94" s="582">
        <v>4056000</v>
      </c>
      <c r="CI94" s="582">
        <v>4056000</v>
      </c>
      <c r="CJ94" s="582">
        <v>4056000</v>
      </c>
      <c r="CK94" s="664">
        <v>4056000</v>
      </c>
      <c r="CL94" s="664">
        <v>4056000</v>
      </c>
      <c r="CM94" s="664">
        <v>4056000</v>
      </c>
      <c r="CN94" s="582"/>
      <c r="CO94" s="582"/>
      <c r="CP94" s="582"/>
      <c r="CQ94" s="582"/>
      <c r="CR94" s="582"/>
      <c r="CS94" s="582"/>
      <c r="CT94" s="582"/>
      <c r="CU94" s="582"/>
      <c r="CV94" s="582"/>
      <c r="CW94" s="582"/>
      <c r="CX94" s="664"/>
      <c r="CY94" s="664"/>
      <c r="CZ94" s="582"/>
      <c r="DA94" s="582"/>
      <c r="DB94" s="582"/>
      <c r="DC94" s="582"/>
      <c r="DD94" s="574"/>
      <c r="DE94" s="583"/>
      <c r="DF94" s="583">
        <v>14</v>
      </c>
    </row>
    <row r="95" spans="1:110" ht="15">
      <c r="A95" s="573"/>
      <c r="B95" s="574"/>
      <c r="C95" s="574" t="s">
        <v>67</v>
      </c>
      <c r="D95" s="574">
        <v>77</v>
      </c>
      <c r="E95" s="575" t="s">
        <v>195</v>
      </c>
      <c r="F95" s="576"/>
      <c r="G95" s="577"/>
      <c r="H95" s="573" t="s">
        <v>184</v>
      </c>
      <c r="I95" s="578"/>
      <c r="J95" s="573" t="s">
        <v>67</v>
      </c>
      <c r="K95" s="576"/>
      <c r="L95" s="576"/>
      <c r="M95" s="576"/>
      <c r="N95" s="573"/>
      <c r="O95" s="579"/>
      <c r="P95" s="573"/>
      <c r="Q95" s="576"/>
      <c r="R95" s="573"/>
      <c r="S95" s="573" t="s">
        <v>67</v>
      </c>
      <c r="T95" s="573"/>
      <c r="U95" s="573" t="s">
        <v>622</v>
      </c>
      <c r="V95" s="573"/>
      <c r="W95" s="580"/>
      <c r="X95" s="581" t="s">
        <v>370</v>
      </c>
      <c r="Y95" s="573" t="s">
        <v>269</v>
      </c>
      <c r="Z95" s="573" t="s">
        <v>270</v>
      </c>
      <c r="AA95" s="582"/>
      <c r="AB95" s="582"/>
      <c r="AC95" s="582"/>
      <c r="AD95" s="582"/>
      <c r="AE95" s="582"/>
      <c r="AF95" s="582"/>
      <c r="AG95" s="582"/>
      <c r="AH95" s="582"/>
      <c r="AI95" s="582"/>
      <c r="AJ95" s="582"/>
      <c r="AK95" s="582"/>
      <c r="AL95" s="582"/>
      <c r="AM95" s="582"/>
      <c r="AN95" s="582"/>
      <c r="AO95" s="582"/>
      <c r="AP95" s="582"/>
      <c r="AQ95" s="582"/>
      <c r="AR95" s="582"/>
      <c r="AS95" s="582"/>
      <c r="AT95" s="582"/>
      <c r="AU95" s="582"/>
      <c r="AV95" s="582"/>
      <c r="AW95" s="582"/>
      <c r="AX95" s="582"/>
      <c r="AY95" s="582"/>
      <c r="AZ95" s="582"/>
      <c r="BA95" s="582"/>
      <c r="BB95" s="582"/>
      <c r="BC95" s="582"/>
      <c r="BD95" s="582"/>
      <c r="BE95" s="582"/>
      <c r="BF95" s="582"/>
      <c r="BG95" s="582"/>
      <c r="BH95" s="582"/>
      <c r="BI95" s="582"/>
      <c r="BJ95" s="582"/>
      <c r="BK95" s="582"/>
      <c r="BL95" s="582"/>
      <c r="BM95" s="582"/>
      <c r="BN95" s="582"/>
      <c r="BO95" s="582"/>
      <c r="BP95" s="582">
        <v>2759000</v>
      </c>
      <c r="BQ95" s="582">
        <v>2759000</v>
      </c>
      <c r="BR95" s="582">
        <v>2759000</v>
      </c>
      <c r="BS95" s="582">
        <v>2759000</v>
      </c>
      <c r="BT95" s="582">
        <v>3153000</v>
      </c>
      <c r="BU95" s="582">
        <v>3153000</v>
      </c>
      <c r="BV95" s="582">
        <v>3153000</v>
      </c>
      <c r="BW95" s="582">
        <v>3153000</v>
      </c>
      <c r="BX95" s="582">
        <v>3153000</v>
      </c>
      <c r="BY95" s="582">
        <v>3153000</v>
      </c>
      <c r="BZ95" s="582">
        <v>3153000</v>
      </c>
      <c r="CA95" s="582">
        <v>3153000</v>
      </c>
      <c r="CB95" s="582">
        <v>3153000</v>
      </c>
      <c r="CC95" s="582">
        <v>3153000</v>
      </c>
      <c r="CD95" s="582"/>
      <c r="CE95" s="582"/>
      <c r="CF95" s="582"/>
      <c r="CG95" s="582"/>
      <c r="CH95" s="582"/>
      <c r="CI95" s="582"/>
      <c r="CJ95" s="582"/>
      <c r="CK95" s="582"/>
      <c r="CL95" s="582"/>
      <c r="CM95" s="582"/>
      <c r="CN95" s="582"/>
      <c r="CO95" s="582"/>
      <c r="CP95" s="582"/>
      <c r="CQ95" s="582"/>
      <c r="CR95" s="582"/>
      <c r="CS95" s="582"/>
      <c r="CT95" s="582"/>
      <c r="CU95" s="582"/>
      <c r="CV95" s="582"/>
      <c r="CW95" s="582"/>
      <c r="CX95" s="582"/>
      <c r="CY95" s="582"/>
      <c r="CZ95" s="582"/>
      <c r="DA95" s="582"/>
      <c r="DB95" s="582"/>
      <c r="DC95" s="582"/>
      <c r="DD95" s="574" t="s">
        <v>67</v>
      </c>
      <c r="DE95" s="583"/>
      <c r="DF95" s="583">
        <v>14</v>
      </c>
    </row>
    <row r="96" spans="1:110" ht="15">
      <c r="A96" s="584"/>
      <c r="B96" s="584"/>
      <c r="C96" s="584"/>
      <c r="D96" s="584"/>
      <c r="E96" s="751" t="s">
        <v>623</v>
      </c>
      <c r="F96" s="751"/>
      <c r="G96" s="751"/>
      <c r="H96" s="584"/>
      <c r="I96" s="586"/>
      <c r="J96" s="587"/>
      <c r="K96" s="584"/>
      <c r="L96" s="584"/>
      <c r="M96" s="584"/>
      <c r="N96" s="584"/>
      <c r="O96" s="588"/>
      <c r="P96" s="584"/>
      <c r="Q96" s="589"/>
      <c r="R96" s="584"/>
      <c r="S96" s="584"/>
      <c r="T96" s="584"/>
      <c r="U96" s="584"/>
      <c r="V96" s="584"/>
      <c r="W96" s="590"/>
      <c r="X96" s="584"/>
      <c r="Y96" s="584"/>
      <c r="Z96" s="584"/>
      <c r="AA96" s="584"/>
      <c r="AB96" s="584"/>
      <c r="AC96" s="584"/>
      <c r="AD96" s="584"/>
      <c r="AE96" s="584"/>
      <c r="AF96" s="584"/>
      <c r="AG96" s="584"/>
      <c r="AH96" s="591"/>
      <c r="AI96" s="584"/>
      <c r="AJ96" s="585"/>
      <c r="AK96" s="585"/>
      <c r="AL96" s="585"/>
      <c r="AM96" s="585"/>
      <c r="AN96" s="585"/>
      <c r="AO96" s="585"/>
      <c r="AP96" s="585"/>
      <c r="AQ96" s="585"/>
      <c r="AR96" s="585"/>
      <c r="AS96" s="585"/>
      <c r="AT96" s="585"/>
      <c r="AU96" s="585"/>
      <c r="AV96" s="585"/>
      <c r="AW96" s="585"/>
      <c r="AX96" s="585"/>
      <c r="AY96" s="585"/>
      <c r="AZ96" s="585"/>
      <c r="BA96" s="585"/>
      <c r="BB96" s="585"/>
      <c r="BC96" s="585"/>
      <c r="BD96" s="585"/>
      <c r="BE96" s="585"/>
      <c r="BF96" s="585"/>
      <c r="BG96" s="585"/>
      <c r="BH96" s="585"/>
      <c r="BI96" s="585"/>
      <c r="BJ96" s="585"/>
      <c r="BK96" s="591"/>
      <c r="BL96" s="585"/>
      <c r="BM96" s="585"/>
      <c r="BN96" s="585"/>
      <c r="BO96" s="585"/>
      <c r="BP96" s="585"/>
      <c r="BQ96" s="585"/>
      <c r="BR96" s="585"/>
      <c r="BS96" s="591"/>
      <c r="BT96" s="591"/>
      <c r="BU96" s="591"/>
      <c r="BV96" s="591"/>
      <c r="BW96" s="591"/>
      <c r="BX96" s="585"/>
      <c r="BY96" s="585"/>
      <c r="BZ96" s="585"/>
      <c r="CA96" s="585"/>
      <c r="CB96" s="585"/>
      <c r="CC96" s="585"/>
      <c r="CD96" s="585"/>
      <c r="CE96" s="585"/>
      <c r="CF96" s="585"/>
      <c r="CG96" s="585"/>
      <c r="CH96" s="585"/>
      <c r="CI96" s="585"/>
      <c r="CJ96" s="585"/>
      <c r="CK96" s="585"/>
      <c r="CL96" s="585"/>
      <c r="CM96" s="585"/>
      <c r="CN96" s="585"/>
      <c r="CO96" s="585"/>
      <c r="CP96" s="585"/>
      <c r="CQ96" s="585"/>
      <c r="CR96" s="585"/>
      <c r="CS96" s="585"/>
      <c r="CT96" s="585"/>
      <c r="CU96" s="585"/>
      <c r="CV96" s="585"/>
      <c r="CW96" s="585"/>
      <c r="CX96" s="585"/>
      <c r="CY96" s="585"/>
      <c r="CZ96" s="585"/>
      <c r="DA96" s="585"/>
      <c r="DB96" s="585"/>
      <c r="DC96" s="585"/>
      <c r="DD96" s="584"/>
      <c r="DE96" s="592"/>
      <c r="DF96" s="583">
        <v>0</v>
      </c>
    </row>
    <row r="97" spans="1:110" ht="15">
      <c r="A97" s="573"/>
      <c r="B97" s="574"/>
      <c r="C97" s="574"/>
      <c r="D97" s="574">
        <v>78</v>
      </c>
      <c r="E97" s="575" t="s">
        <v>156</v>
      </c>
      <c r="F97" s="657" t="s">
        <v>624</v>
      </c>
      <c r="G97" s="577" t="s">
        <v>625</v>
      </c>
      <c r="H97" s="573" t="s">
        <v>626</v>
      </c>
      <c r="I97" s="578" t="s">
        <v>67</v>
      </c>
      <c r="J97" s="573"/>
      <c r="K97" s="576"/>
      <c r="L97" s="576"/>
      <c r="M97" s="576"/>
      <c r="N97" s="573" t="s">
        <v>67</v>
      </c>
      <c r="O97" s="579"/>
      <c r="P97" s="573"/>
      <c r="Q97" s="576"/>
      <c r="R97" s="573"/>
      <c r="S97" s="573"/>
      <c r="T97" s="573"/>
      <c r="U97" s="573"/>
      <c r="V97" s="573"/>
      <c r="W97" s="580"/>
      <c r="X97" s="581" t="s">
        <v>370</v>
      </c>
      <c r="Y97" s="573" t="s">
        <v>269</v>
      </c>
      <c r="Z97" s="573" t="s">
        <v>270</v>
      </c>
      <c r="AA97" s="582"/>
      <c r="AB97" s="582"/>
      <c r="AC97" s="582"/>
      <c r="AD97" s="582"/>
      <c r="AE97" s="582"/>
      <c r="AF97" s="582"/>
      <c r="AG97" s="582"/>
      <c r="AH97" s="582"/>
      <c r="AI97" s="582"/>
      <c r="AJ97" s="582"/>
      <c r="AK97" s="582"/>
      <c r="AL97" s="582"/>
      <c r="AM97" s="582"/>
      <c r="AN97" s="582"/>
      <c r="AO97" s="582"/>
      <c r="AP97" s="582"/>
      <c r="AQ97" s="582"/>
      <c r="AR97" s="582"/>
      <c r="AS97" s="582"/>
      <c r="AT97" s="582"/>
      <c r="AU97" s="582"/>
      <c r="AV97" s="582"/>
      <c r="AW97" s="582"/>
      <c r="AX97" s="582"/>
      <c r="AY97" s="582"/>
      <c r="AZ97" s="582"/>
      <c r="BA97" s="582"/>
      <c r="BB97" s="582"/>
      <c r="BC97" s="582"/>
      <c r="BD97" s="582"/>
      <c r="BE97" s="582"/>
      <c r="BF97" s="582"/>
      <c r="BG97" s="582"/>
      <c r="BH97" s="582"/>
      <c r="BI97" s="582"/>
      <c r="BJ97" s="582"/>
      <c r="BK97" s="582"/>
      <c r="BL97" s="582"/>
      <c r="BM97" s="582"/>
      <c r="BN97" s="582"/>
      <c r="BO97" s="582"/>
      <c r="BP97" s="582">
        <v>2314000</v>
      </c>
      <c r="BQ97" s="582">
        <v>2314000</v>
      </c>
      <c r="BR97" s="582">
        <v>2314000</v>
      </c>
      <c r="BS97" s="582">
        <v>2314000</v>
      </c>
      <c r="BT97" s="582">
        <v>2568000</v>
      </c>
      <c r="BU97" s="582">
        <v>2568000</v>
      </c>
      <c r="BV97" s="582">
        <v>2568000</v>
      </c>
      <c r="BW97" s="582">
        <v>2568000</v>
      </c>
      <c r="BX97" s="582">
        <v>2568000</v>
      </c>
      <c r="BY97" s="582">
        <v>2568000</v>
      </c>
      <c r="BZ97" s="582">
        <v>2568000</v>
      </c>
      <c r="CA97" s="582">
        <v>2568000</v>
      </c>
      <c r="CB97" s="582">
        <v>2568000</v>
      </c>
      <c r="CC97" s="582">
        <v>2568000</v>
      </c>
      <c r="CD97" s="582">
        <v>2568000</v>
      </c>
      <c r="CE97" s="582">
        <v>2568000</v>
      </c>
      <c r="CF97" s="582">
        <v>2943000</v>
      </c>
      <c r="CG97" s="582">
        <v>2943000</v>
      </c>
      <c r="CH97" s="582">
        <v>2943000</v>
      </c>
      <c r="CI97" s="582">
        <v>2943000</v>
      </c>
      <c r="CJ97" s="582">
        <v>2943000</v>
      </c>
      <c r="CK97" s="664">
        <v>2943000</v>
      </c>
      <c r="CL97" s="664">
        <v>2943000</v>
      </c>
      <c r="CM97" s="664">
        <v>2943000</v>
      </c>
      <c r="CN97" s="664">
        <v>2943000</v>
      </c>
      <c r="CO97" s="664">
        <v>2943000</v>
      </c>
      <c r="CP97" s="664">
        <v>2943000</v>
      </c>
      <c r="CQ97" s="664">
        <v>2943000</v>
      </c>
      <c r="CR97" s="582">
        <v>3317000</v>
      </c>
      <c r="CS97" s="684">
        <v>3317000</v>
      </c>
      <c r="CT97" s="582">
        <v>3317000</v>
      </c>
      <c r="CU97" s="582">
        <v>3317000</v>
      </c>
      <c r="CV97" s="582">
        <v>3317000</v>
      </c>
      <c r="CW97" s="582">
        <v>3317000</v>
      </c>
      <c r="CX97" s="664"/>
      <c r="CY97" s="664"/>
      <c r="CZ97" s="664"/>
      <c r="DA97" s="664"/>
      <c r="DB97" s="664"/>
      <c r="DC97" s="664"/>
      <c r="DD97" s="574"/>
      <c r="DE97" s="583"/>
      <c r="DF97" s="583">
        <v>14</v>
      </c>
    </row>
    <row r="98" spans="1:110" ht="15">
      <c r="A98" s="573"/>
      <c r="B98" s="574"/>
      <c r="C98" s="574"/>
      <c r="D98" s="574">
        <v>79</v>
      </c>
      <c r="E98" s="575" t="s">
        <v>155</v>
      </c>
      <c r="F98" s="657" t="s">
        <v>627</v>
      </c>
      <c r="G98" s="577" t="s">
        <v>628</v>
      </c>
      <c r="H98" s="573" t="s">
        <v>626</v>
      </c>
      <c r="I98" s="578"/>
      <c r="J98" s="573" t="s">
        <v>67</v>
      </c>
      <c r="K98" s="576"/>
      <c r="L98" s="576"/>
      <c r="M98" s="576"/>
      <c r="N98" s="573" t="s">
        <v>67</v>
      </c>
      <c r="O98" s="579"/>
      <c r="P98" s="573"/>
      <c r="Q98" s="576"/>
      <c r="R98" s="573"/>
      <c r="S98" s="573"/>
      <c r="T98" s="573"/>
      <c r="U98" s="573"/>
      <c r="V98" s="573"/>
      <c r="W98" s="580"/>
      <c r="X98" s="581" t="s">
        <v>370</v>
      </c>
      <c r="Y98" s="573" t="s">
        <v>269</v>
      </c>
      <c r="Z98" s="573" t="s">
        <v>270</v>
      </c>
      <c r="AA98" s="582"/>
      <c r="AB98" s="582"/>
      <c r="AC98" s="582"/>
      <c r="AD98" s="582"/>
      <c r="AE98" s="582"/>
      <c r="AF98" s="582"/>
      <c r="AG98" s="582"/>
      <c r="AH98" s="582"/>
      <c r="AI98" s="582"/>
      <c r="AJ98" s="582"/>
      <c r="AK98" s="582"/>
      <c r="AL98" s="582"/>
      <c r="AM98" s="582"/>
      <c r="AN98" s="582"/>
      <c r="AO98" s="582"/>
      <c r="AP98" s="582"/>
      <c r="AQ98" s="582"/>
      <c r="AR98" s="582"/>
      <c r="AS98" s="582"/>
      <c r="AT98" s="582"/>
      <c r="AU98" s="582"/>
      <c r="AV98" s="582"/>
      <c r="AW98" s="582"/>
      <c r="AX98" s="582"/>
      <c r="AY98" s="582"/>
      <c r="AZ98" s="582"/>
      <c r="BA98" s="582"/>
      <c r="BB98" s="582"/>
      <c r="BC98" s="582"/>
      <c r="BD98" s="582"/>
      <c r="BE98" s="582"/>
      <c r="BF98" s="582"/>
      <c r="BG98" s="582"/>
      <c r="BH98" s="582"/>
      <c r="BI98" s="582"/>
      <c r="BJ98" s="582"/>
      <c r="BK98" s="582"/>
      <c r="BL98" s="582"/>
      <c r="BM98" s="582"/>
      <c r="BN98" s="582"/>
      <c r="BO98" s="582"/>
      <c r="BP98" s="582">
        <v>2314000</v>
      </c>
      <c r="BQ98" s="582">
        <v>2314000</v>
      </c>
      <c r="BR98" s="582">
        <v>2314000</v>
      </c>
      <c r="BS98" s="582">
        <v>2314000</v>
      </c>
      <c r="BT98" s="582">
        <v>2568000</v>
      </c>
      <c r="BU98" s="582">
        <v>2568000</v>
      </c>
      <c r="BV98" s="582">
        <v>2568000</v>
      </c>
      <c r="BW98" s="582">
        <v>2568000</v>
      </c>
      <c r="BX98" s="582">
        <v>2568000</v>
      </c>
      <c r="BY98" s="582">
        <v>2568000</v>
      </c>
      <c r="BZ98" s="582">
        <v>2568000</v>
      </c>
      <c r="CA98" s="582">
        <v>2568000</v>
      </c>
      <c r="CB98" s="582">
        <v>2568000</v>
      </c>
      <c r="CC98" s="582">
        <v>2568000</v>
      </c>
      <c r="CD98" s="582">
        <v>2568000</v>
      </c>
      <c r="CE98" s="582">
        <v>2568000</v>
      </c>
      <c r="CF98" s="582">
        <v>2943000</v>
      </c>
      <c r="CG98" s="582">
        <v>2943000</v>
      </c>
      <c r="CH98" s="582">
        <v>2943000</v>
      </c>
      <c r="CI98" s="582">
        <v>2943000</v>
      </c>
      <c r="CJ98" s="582">
        <v>2943000</v>
      </c>
      <c r="CK98" s="664">
        <v>2943000</v>
      </c>
      <c r="CL98" s="664">
        <v>2943000</v>
      </c>
      <c r="CM98" s="664">
        <v>2943000</v>
      </c>
      <c r="CN98" s="664">
        <v>2943000</v>
      </c>
      <c r="CO98" s="664">
        <v>2943000</v>
      </c>
      <c r="CP98" s="664">
        <v>2943000</v>
      </c>
      <c r="CQ98" s="664">
        <v>2943000</v>
      </c>
      <c r="CR98" s="582">
        <v>3317000</v>
      </c>
      <c r="CS98" s="684">
        <v>3317000</v>
      </c>
      <c r="CT98" s="582">
        <v>3317000</v>
      </c>
      <c r="CU98" s="582">
        <v>3317000</v>
      </c>
      <c r="CV98" s="582">
        <v>3317000</v>
      </c>
      <c r="CW98" s="582">
        <v>3317000</v>
      </c>
      <c r="CX98" s="664"/>
      <c r="CY98" s="664"/>
      <c r="CZ98" s="664"/>
      <c r="DA98" s="664"/>
      <c r="DB98" s="664"/>
      <c r="DC98" s="664"/>
      <c r="DD98" s="574"/>
      <c r="DE98" s="583"/>
      <c r="DF98" s="583">
        <v>14</v>
      </c>
    </row>
    <row r="99" spans="1:110" ht="15">
      <c r="A99" s="584"/>
      <c r="B99" s="584"/>
      <c r="C99" s="584"/>
      <c r="D99" s="584"/>
      <c r="E99" s="751" t="s">
        <v>629</v>
      </c>
      <c r="F99" s="751"/>
      <c r="G99" s="751"/>
      <c r="H99" s="584"/>
      <c r="I99" s="586"/>
      <c r="J99" s="587"/>
      <c r="K99" s="584"/>
      <c r="L99" s="584"/>
      <c r="M99" s="584"/>
      <c r="N99" s="584"/>
      <c r="O99" s="588"/>
      <c r="P99" s="584"/>
      <c r="Q99" s="589"/>
      <c r="R99" s="584"/>
      <c r="S99" s="584"/>
      <c r="T99" s="584"/>
      <c r="U99" s="584"/>
      <c r="V99" s="584"/>
      <c r="W99" s="590"/>
      <c r="X99" s="584"/>
      <c r="Y99" s="584"/>
      <c r="Z99" s="584"/>
      <c r="AA99" s="584"/>
      <c r="AB99" s="584"/>
      <c r="AC99" s="584"/>
      <c r="AD99" s="584"/>
      <c r="AE99" s="584"/>
      <c r="AF99" s="584"/>
      <c r="AG99" s="584"/>
      <c r="AH99" s="591"/>
      <c r="AI99" s="584"/>
      <c r="AJ99" s="585"/>
      <c r="AK99" s="585"/>
      <c r="AL99" s="585"/>
      <c r="AM99" s="585"/>
      <c r="AN99" s="585"/>
      <c r="AO99" s="585"/>
      <c r="AP99" s="585"/>
      <c r="AQ99" s="585"/>
      <c r="AR99" s="585"/>
      <c r="AS99" s="585"/>
      <c r="AT99" s="585"/>
      <c r="AU99" s="585"/>
      <c r="AV99" s="585"/>
      <c r="AW99" s="585"/>
      <c r="AX99" s="585"/>
      <c r="AY99" s="585"/>
      <c r="AZ99" s="585"/>
      <c r="BA99" s="585"/>
      <c r="BB99" s="585"/>
      <c r="BC99" s="585"/>
      <c r="BD99" s="585"/>
      <c r="BE99" s="585"/>
      <c r="BF99" s="585"/>
      <c r="BG99" s="585"/>
      <c r="BH99" s="585"/>
      <c r="BI99" s="585"/>
      <c r="BJ99" s="585"/>
      <c r="BK99" s="591"/>
      <c r="BL99" s="585"/>
      <c r="BM99" s="585"/>
      <c r="BN99" s="585"/>
      <c r="BO99" s="585"/>
      <c r="BP99" s="585"/>
      <c r="BQ99" s="585"/>
      <c r="BR99" s="585"/>
      <c r="BS99" s="591"/>
      <c r="BT99" s="591"/>
      <c r="BU99" s="591"/>
      <c r="BV99" s="591"/>
      <c r="BW99" s="591"/>
      <c r="BX99" s="585"/>
      <c r="BY99" s="585"/>
      <c r="BZ99" s="585"/>
      <c r="CA99" s="585"/>
      <c r="CB99" s="585"/>
      <c r="CC99" s="585"/>
      <c r="CD99" s="585"/>
      <c r="CE99" s="585"/>
      <c r="CF99" s="585"/>
      <c r="CG99" s="585"/>
      <c r="CH99" s="585"/>
      <c r="CI99" s="585"/>
      <c r="CJ99" s="585"/>
      <c r="CK99" s="585"/>
      <c r="CL99" s="585"/>
      <c r="CM99" s="585"/>
      <c r="CN99" s="585"/>
      <c r="CO99" s="585"/>
      <c r="CP99" s="585"/>
      <c r="CQ99" s="585"/>
      <c r="CR99" s="585"/>
      <c r="CS99" s="585"/>
      <c r="CT99" s="585"/>
      <c r="CU99" s="585"/>
      <c r="CV99" s="585"/>
      <c r="CW99" s="585"/>
      <c r="CX99" s="585"/>
      <c r="CY99" s="585"/>
      <c r="CZ99" s="585"/>
      <c r="DA99" s="585"/>
      <c r="DB99" s="585"/>
      <c r="DC99" s="585"/>
      <c r="DD99" s="584"/>
      <c r="DE99" s="592"/>
      <c r="DF99" s="583">
        <v>0</v>
      </c>
    </row>
    <row r="100" spans="1:110" ht="15">
      <c r="A100" s="573"/>
      <c r="B100" s="574"/>
      <c r="C100" s="574"/>
      <c r="D100" s="574">
        <v>80</v>
      </c>
      <c r="E100" s="659" t="s">
        <v>158</v>
      </c>
      <c r="F100" s="657" t="s">
        <v>630</v>
      </c>
      <c r="G100" s="577"/>
      <c r="H100" s="573" t="s">
        <v>626</v>
      </c>
      <c r="I100" s="578"/>
      <c r="J100" s="573" t="s">
        <v>67</v>
      </c>
      <c r="K100" s="576"/>
      <c r="L100" s="576"/>
      <c r="M100" s="576"/>
      <c r="N100" s="573" t="s">
        <v>67</v>
      </c>
      <c r="O100" s="579"/>
      <c r="P100" s="573"/>
      <c r="Q100" s="576"/>
      <c r="R100" s="573"/>
      <c r="S100" s="573"/>
      <c r="T100" s="573"/>
      <c r="U100" s="573"/>
      <c r="V100" s="573"/>
      <c r="W100" s="580"/>
      <c r="X100" s="581" t="s">
        <v>370</v>
      </c>
      <c r="Y100" s="573" t="s">
        <v>269</v>
      </c>
      <c r="Z100" s="573" t="s">
        <v>270</v>
      </c>
      <c r="AA100" s="582"/>
      <c r="AB100" s="582"/>
      <c r="AC100" s="582"/>
      <c r="AD100" s="582"/>
      <c r="AE100" s="582"/>
      <c r="AF100" s="582"/>
      <c r="AG100" s="582"/>
      <c r="AH100" s="582"/>
      <c r="AI100" s="582"/>
      <c r="AJ100" s="582"/>
      <c r="AK100" s="582"/>
      <c r="AL100" s="582"/>
      <c r="AM100" s="582"/>
      <c r="AN100" s="582"/>
      <c r="AO100" s="582"/>
      <c r="AP100" s="582"/>
      <c r="AQ100" s="582"/>
      <c r="AR100" s="582"/>
      <c r="AS100" s="582"/>
      <c r="AT100" s="582"/>
      <c r="AU100" s="582"/>
      <c r="AV100" s="582"/>
      <c r="AW100" s="582"/>
      <c r="AX100" s="582"/>
      <c r="AY100" s="582"/>
      <c r="AZ100" s="582"/>
      <c r="BA100" s="582"/>
      <c r="BB100" s="582"/>
      <c r="BC100" s="582"/>
      <c r="BD100" s="582"/>
      <c r="BE100" s="582"/>
      <c r="BF100" s="582"/>
      <c r="BG100" s="582"/>
      <c r="BH100" s="582"/>
      <c r="BI100" s="582"/>
      <c r="BJ100" s="582"/>
      <c r="BK100" s="582"/>
      <c r="BL100" s="582"/>
      <c r="BM100" s="582"/>
      <c r="BN100" s="582"/>
      <c r="BO100" s="582"/>
      <c r="BP100" s="582"/>
      <c r="BQ100" s="582"/>
      <c r="BR100" s="582"/>
      <c r="BS100" s="582">
        <v>2314000</v>
      </c>
      <c r="BT100" s="582">
        <v>2568000</v>
      </c>
      <c r="BU100" s="582">
        <v>2568000</v>
      </c>
      <c r="BV100" s="582">
        <v>2568000</v>
      </c>
      <c r="BW100" s="582">
        <v>2568000</v>
      </c>
      <c r="BX100" s="582">
        <v>2568000</v>
      </c>
      <c r="BY100" s="582">
        <v>2568000</v>
      </c>
      <c r="BZ100" s="582">
        <v>2568000</v>
      </c>
      <c r="CA100" s="582">
        <v>2568000</v>
      </c>
      <c r="CB100" s="582">
        <v>2568000</v>
      </c>
      <c r="CC100" s="582">
        <v>2568000</v>
      </c>
      <c r="CD100" s="582">
        <v>2568000</v>
      </c>
      <c r="CE100" s="582">
        <v>2568000</v>
      </c>
      <c r="CF100" s="582">
        <v>2943000</v>
      </c>
      <c r="CG100" s="582">
        <v>2943000</v>
      </c>
      <c r="CH100" s="582">
        <v>2943000</v>
      </c>
      <c r="CI100" s="582">
        <v>2943000</v>
      </c>
      <c r="CJ100" s="582"/>
      <c r="CK100" s="582"/>
      <c r="CL100" s="582"/>
      <c r="CM100" s="582"/>
      <c r="CN100" s="582"/>
      <c r="CO100" s="582"/>
      <c r="CP100" s="582"/>
      <c r="CQ100" s="582"/>
      <c r="CR100" s="582"/>
      <c r="CS100" s="582"/>
      <c r="CT100" s="582"/>
      <c r="CU100" s="582"/>
      <c r="CV100" s="582"/>
      <c r="CW100" s="582"/>
      <c r="CX100" s="582"/>
      <c r="CY100" s="582"/>
      <c r="CZ100" s="582"/>
      <c r="DA100" s="582"/>
      <c r="DB100" s="582"/>
      <c r="DC100" s="582"/>
      <c r="DD100" s="574"/>
      <c r="DE100" s="583"/>
      <c r="DF100" s="583">
        <v>11</v>
      </c>
    </row>
    <row r="101" spans="1:110" ht="15">
      <c r="A101" s="573"/>
      <c r="B101" s="574"/>
      <c r="C101" s="574" t="s">
        <v>67</v>
      </c>
      <c r="D101" s="574">
        <v>81</v>
      </c>
      <c r="E101" s="575" t="s">
        <v>631</v>
      </c>
      <c r="F101" s="576"/>
      <c r="G101" s="577"/>
      <c r="H101" s="573" t="s">
        <v>626</v>
      </c>
      <c r="I101" s="578" t="s">
        <v>67</v>
      </c>
      <c r="J101" s="573"/>
      <c r="K101" s="576"/>
      <c r="L101" s="576"/>
      <c r="M101" s="576"/>
      <c r="N101" s="573"/>
      <c r="O101" s="579"/>
      <c r="P101" s="573"/>
      <c r="Q101" s="576"/>
      <c r="R101" s="573"/>
      <c r="S101" s="573"/>
      <c r="T101" s="573"/>
      <c r="U101" s="573"/>
      <c r="V101" s="573"/>
      <c r="W101" s="580"/>
      <c r="X101" s="581" t="s">
        <v>370</v>
      </c>
      <c r="Y101" s="573" t="s">
        <v>269</v>
      </c>
      <c r="Z101" s="573" t="s">
        <v>270</v>
      </c>
      <c r="AA101" s="582"/>
      <c r="AB101" s="582"/>
      <c r="AC101" s="582"/>
      <c r="AD101" s="582"/>
      <c r="AE101" s="582"/>
      <c r="AF101" s="582"/>
      <c r="AG101" s="582"/>
      <c r="AH101" s="582"/>
      <c r="AI101" s="582"/>
      <c r="AJ101" s="582"/>
      <c r="AK101" s="582"/>
      <c r="AL101" s="582"/>
      <c r="AM101" s="582"/>
      <c r="AN101" s="582"/>
      <c r="AO101" s="582"/>
      <c r="AP101" s="582"/>
      <c r="AQ101" s="582"/>
      <c r="AR101" s="582"/>
      <c r="AS101" s="582"/>
      <c r="AT101" s="582"/>
      <c r="AU101" s="582"/>
      <c r="AV101" s="582"/>
      <c r="AW101" s="582"/>
      <c r="AX101" s="582"/>
      <c r="AY101" s="582"/>
      <c r="AZ101" s="582"/>
      <c r="BA101" s="582"/>
      <c r="BB101" s="582"/>
      <c r="BC101" s="582"/>
      <c r="BD101" s="582"/>
      <c r="BE101" s="582"/>
      <c r="BF101" s="582"/>
      <c r="BG101" s="582"/>
      <c r="BH101" s="582"/>
      <c r="BI101" s="582"/>
      <c r="BJ101" s="582"/>
      <c r="BK101" s="582"/>
      <c r="BL101" s="582"/>
      <c r="BM101" s="582"/>
      <c r="BN101" s="582"/>
      <c r="BO101" s="582"/>
      <c r="BP101" s="582"/>
      <c r="BQ101" s="582"/>
      <c r="BR101" s="582"/>
      <c r="BS101" s="582">
        <v>2314000</v>
      </c>
      <c r="BT101" s="582">
        <v>2568000</v>
      </c>
      <c r="BU101" s="582">
        <v>2568000</v>
      </c>
      <c r="BV101" s="582">
        <v>2568000</v>
      </c>
      <c r="BW101" s="582">
        <v>2568000</v>
      </c>
      <c r="BX101" s="582">
        <v>2568000</v>
      </c>
      <c r="BY101" s="582">
        <v>2568000</v>
      </c>
      <c r="BZ101" s="582">
        <v>2568000</v>
      </c>
      <c r="CA101" s="582">
        <v>2568000</v>
      </c>
      <c r="CB101" s="582">
        <v>2568000</v>
      </c>
      <c r="CC101" s="582">
        <v>2568000</v>
      </c>
      <c r="CD101" s="582">
        <v>2568000</v>
      </c>
      <c r="CE101" s="582">
        <v>2568000</v>
      </c>
      <c r="CF101" s="582"/>
      <c r="CG101" s="582"/>
      <c r="CH101" s="582"/>
      <c r="CI101" s="582"/>
      <c r="CJ101" s="582"/>
      <c r="CK101" s="582"/>
      <c r="CL101" s="582"/>
      <c r="CM101" s="582"/>
      <c r="CN101" s="582"/>
      <c r="CO101" s="582"/>
      <c r="CP101" s="582"/>
      <c r="CQ101" s="582"/>
      <c r="CR101" s="582"/>
      <c r="CS101" s="582"/>
      <c r="CT101" s="582"/>
      <c r="CU101" s="582"/>
      <c r="CV101" s="582"/>
      <c r="CW101" s="582"/>
      <c r="CX101" s="582"/>
      <c r="CY101" s="582"/>
      <c r="CZ101" s="582"/>
      <c r="DA101" s="582"/>
      <c r="DB101" s="582"/>
      <c r="DC101" s="582"/>
      <c r="DD101" s="574" t="s">
        <v>67</v>
      </c>
      <c r="DE101" s="583"/>
      <c r="DF101" s="583">
        <v>11</v>
      </c>
    </row>
    <row r="102" spans="1:110" ht="15">
      <c r="A102" s="584"/>
      <c r="B102" s="584"/>
      <c r="C102" s="584"/>
      <c r="D102" s="584"/>
      <c r="E102" s="751" t="s">
        <v>632</v>
      </c>
      <c r="F102" s="751"/>
      <c r="G102" s="751"/>
      <c r="H102" s="584"/>
      <c r="I102" s="586"/>
      <c r="J102" s="587"/>
      <c r="K102" s="584"/>
      <c r="L102" s="584"/>
      <c r="M102" s="584"/>
      <c r="N102" s="584"/>
      <c r="O102" s="588"/>
      <c r="P102" s="584"/>
      <c r="Q102" s="589"/>
      <c r="R102" s="584"/>
      <c r="S102" s="584"/>
      <c r="T102" s="584"/>
      <c r="U102" s="584"/>
      <c r="V102" s="584"/>
      <c r="W102" s="590"/>
      <c r="X102" s="584"/>
      <c r="Y102" s="584"/>
      <c r="Z102" s="584"/>
      <c r="AA102" s="584"/>
      <c r="AB102" s="584"/>
      <c r="AC102" s="584"/>
      <c r="AD102" s="584"/>
      <c r="AE102" s="584"/>
      <c r="AF102" s="584"/>
      <c r="AG102" s="584"/>
      <c r="AH102" s="591"/>
      <c r="AI102" s="584"/>
      <c r="AJ102" s="585"/>
      <c r="AK102" s="585"/>
      <c r="AL102" s="585"/>
      <c r="AM102" s="585"/>
      <c r="AN102" s="585"/>
      <c r="AO102" s="585"/>
      <c r="AP102" s="585"/>
      <c r="AQ102" s="585"/>
      <c r="AR102" s="585"/>
      <c r="AS102" s="585"/>
      <c r="AT102" s="585"/>
      <c r="AU102" s="585"/>
      <c r="AV102" s="585"/>
      <c r="AW102" s="585"/>
      <c r="AX102" s="585"/>
      <c r="AY102" s="585"/>
      <c r="AZ102" s="585"/>
      <c r="BA102" s="585"/>
      <c r="BB102" s="585"/>
      <c r="BC102" s="585"/>
      <c r="BD102" s="585"/>
      <c r="BE102" s="585"/>
      <c r="BF102" s="585"/>
      <c r="BG102" s="585"/>
      <c r="BH102" s="585"/>
      <c r="BI102" s="585"/>
      <c r="BJ102" s="585"/>
      <c r="BK102" s="591"/>
      <c r="BL102" s="585"/>
      <c r="BM102" s="585"/>
      <c r="BN102" s="585"/>
      <c r="BO102" s="585"/>
      <c r="BP102" s="585"/>
      <c r="BQ102" s="585"/>
      <c r="BR102" s="585"/>
      <c r="BS102" s="591"/>
      <c r="BT102" s="591"/>
      <c r="BU102" s="591"/>
      <c r="BV102" s="591"/>
      <c r="BW102" s="591"/>
      <c r="BX102" s="585"/>
      <c r="BY102" s="585"/>
      <c r="BZ102" s="585"/>
      <c r="CA102" s="585"/>
      <c r="CB102" s="585"/>
      <c r="CC102" s="585"/>
      <c r="CD102" s="585"/>
      <c r="CE102" s="585"/>
      <c r="CF102" s="585"/>
      <c r="CG102" s="585"/>
      <c r="CH102" s="585"/>
      <c r="CI102" s="585"/>
      <c r="CJ102" s="585"/>
      <c r="CK102" s="585"/>
      <c r="CL102" s="585"/>
      <c r="CM102" s="585"/>
      <c r="CN102" s="585"/>
      <c r="CO102" s="585"/>
      <c r="CP102" s="585"/>
      <c r="CQ102" s="585"/>
      <c r="CR102" s="585"/>
      <c r="CS102" s="585"/>
      <c r="CT102" s="585"/>
      <c r="CU102" s="585"/>
      <c r="CV102" s="585"/>
      <c r="CW102" s="585"/>
      <c r="CX102" s="585"/>
      <c r="CY102" s="585"/>
      <c r="CZ102" s="585"/>
      <c r="DA102" s="585"/>
      <c r="DB102" s="585"/>
      <c r="DC102" s="585"/>
      <c r="DD102" s="584"/>
      <c r="DE102" s="592"/>
      <c r="DF102" s="583">
        <v>0</v>
      </c>
    </row>
    <row r="103" spans="1:110" ht="15">
      <c r="A103" s="593"/>
      <c r="B103" s="593"/>
      <c r="C103" s="593" t="s">
        <v>67</v>
      </c>
      <c r="D103" s="593">
        <v>82</v>
      </c>
      <c r="E103" s="594" t="s">
        <v>159</v>
      </c>
      <c r="F103" s="630" t="s">
        <v>633</v>
      </c>
      <c r="G103" s="595"/>
      <c r="H103" s="573" t="s">
        <v>626</v>
      </c>
      <c r="I103" s="596"/>
      <c r="J103" s="597" t="s">
        <v>67</v>
      </c>
      <c r="K103" s="593"/>
      <c r="L103" s="593"/>
      <c r="M103" s="593"/>
      <c r="N103" s="593"/>
      <c r="O103" s="598"/>
      <c r="P103" s="593"/>
      <c r="Q103" s="599"/>
      <c r="R103" s="593"/>
      <c r="S103" s="593"/>
      <c r="T103" s="593"/>
      <c r="U103" s="593"/>
      <c r="V103" s="593"/>
      <c r="W103" s="600"/>
      <c r="X103" s="593"/>
      <c r="Y103" s="593"/>
      <c r="Z103" s="593"/>
      <c r="AA103" s="593"/>
      <c r="AB103" s="593"/>
      <c r="AC103" s="593"/>
      <c r="AD103" s="593"/>
      <c r="AE103" s="593"/>
      <c r="AF103" s="593"/>
      <c r="AG103" s="593"/>
      <c r="AH103" s="601"/>
      <c r="AI103" s="593"/>
      <c r="AJ103" s="602"/>
      <c r="AK103" s="602"/>
      <c r="AL103" s="602"/>
      <c r="AM103" s="602"/>
      <c r="AN103" s="602"/>
      <c r="AO103" s="602"/>
      <c r="AP103" s="602"/>
      <c r="AQ103" s="602"/>
      <c r="AR103" s="602"/>
      <c r="AS103" s="602"/>
      <c r="AT103" s="602"/>
      <c r="AU103" s="602"/>
      <c r="AV103" s="602"/>
      <c r="AW103" s="602"/>
      <c r="AX103" s="602"/>
      <c r="AY103" s="602"/>
      <c r="AZ103" s="602"/>
      <c r="BA103" s="602"/>
      <c r="BB103" s="602"/>
      <c r="BC103" s="602"/>
      <c r="BD103" s="602"/>
      <c r="BE103" s="602"/>
      <c r="BF103" s="602"/>
      <c r="BG103" s="602"/>
      <c r="BH103" s="602"/>
      <c r="BI103" s="602"/>
      <c r="BJ103" s="602"/>
      <c r="BK103" s="601"/>
      <c r="BL103" s="602"/>
      <c r="BM103" s="602"/>
      <c r="BN103" s="602"/>
      <c r="BO103" s="602"/>
      <c r="BP103" s="602"/>
      <c r="BQ103" s="602"/>
      <c r="BR103" s="602"/>
      <c r="BS103" s="601"/>
      <c r="BT103" s="601"/>
      <c r="BU103" s="601"/>
      <c r="BV103" s="582">
        <v>2568000</v>
      </c>
      <c r="BW103" s="582">
        <v>2568000</v>
      </c>
      <c r="BX103" s="582">
        <v>2568000</v>
      </c>
      <c r="BY103" s="582">
        <v>2568000</v>
      </c>
      <c r="BZ103" s="582">
        <v>2568000</v>
      </c>
      <c r="CA103" s="582">
        <v>2568000</v>
      </c>
      <c r="CB103" s="582">
        <v>2568000</v>
      </c>
      <c r="CC103" s="582">
        <v>2568000</v>
      </c>
      <c r="CD103" s="582">
        <v>2568000</v>
      </c>
      <c r="CE103" s="582">
        <v>2568000</v>
      </c>
      <c r="CF103" s="601">
        <v>2943000</v>
      </c>
      <c r="CG103" s="601">
        <v>2943000</v>
      </c>
      <c r="CH103" s="601">
        <v>2943000</v>
      </c>
      <c r="CI103" s="601">
        <v>2943000</v>
      </c>
      <c r="CJ103" s="601"/>
      <c r="CK103" s="601"/>
      <c r="CL103" s="601"/>
      <c r="CM103" s="601"/>
      <c r="CN103" s="601"/>
      <c r="CO103" s="601"/>
      <c r="CP103" s="601"/>
      <c r="CQ103" s="601"/>
      <c r="CR103" s="601"/>
      <c r="CS103" s="601"/>
      <c r="CT103" s="601"/>
      <c r="CU103" s="601"/>
      <c r="CV103" s="601"/>
      <c r="CW103" s="601"/>
      <c r="CX103" s="601"/>
      <c r="CY103" s="601"/>
      <c r="CZ103" s="601"/>
      <c r="DA103" s="601"/>
      <c r="DB103" s="601"/>
      <c r="DC103" s="601"/>
      <c r="DD103" s="593" t="s">
        <v>67</v>
      </c>
      <c r="DE103" s="583"/>
      <c r="DF103" s="583">
        <v>8</v>
      </c>
    </row>
    <row r="104" spans="1:110" ht="15">
      <c r="A104" s="573"/>
      <c r="B104" s="573"/>
      <c r="C104" s="573" t="s">
        <v>67</v>
      </c>
      <c r="D104" s="573">
        <v>83</v>
      </c>
      <c r="E104" s="575" t="s">
        <v>160</v>
      </c>
      <c r="F104" s="626" t="s">
        <v>634</v>
      </c>
      <c r="G104" s="603"/>
      <c r="H104" s="573" t="s">
        <v>626</v>
      </c>
      <c r="I104" s="578" t="s">
        <v>67</v>
      </c>
      <c r="J104" s="578"/>
      <c r="K104" s="573"/>
      <c r="L104" s="573"/>
      <c r="M104" s="573"/>
      <c r="N104" s="573"/>
      <c r="O104" s="604"/>
      <c r="P104" s="573"/>
      <c r="Q104" s="576"/>
      <c r="R104" s="573"/>
      <c r="S104" s="573"/>
      <c r="T104" s="573"/>
      <c r="U104" s="573"/>
      <c r="V104" s="573"/>
      <c r="W104" s="580"/>
      <c r="X104" s="573"/>
      <c r="Y104" s="573"/>
      <c r="Z104" s="573"/>
      <c r="AA104" s="573"/>
      <c r="AB104" s="573"/>
      <c r="AC104" s="573"/>
      <c r="AD104" s="573"/>
      <c r="AE104" s="573"/>
      <c r="AF104" s="573"/>
      <c r="AG104" s="573"/>
      <c r="AH104" s="582"/>
      <c r="AI104" s="573"/>
      <c r="AJ104" s="605"/>
      <c r="AK104" s="605"/>
      <c r="AL104" s="605"/>
      <c r="AM104" s="605"/>
      <c r="AN104" s="605"/>
      <c r="AO104" s="605"/>
      <c r="AP104" s="605"/>
      <c r="AQ104" s="605"/>
      <c r="AR104" s="605"/>
      <c r="AS104" s="605"/>
      <c r="AT104" s="605"/>
      <c r="AU104" s="605"/>
      <c r="AV104" s="605"/>
      <c r="AW104" s="605"/>
      <c r="AX104" s="605"/>
      <c r="AY104" s="605"/>
      <c r="AZ104" s="605"/>
      <c r="BA104" s="605"/>
      <c r="BB104" s="605"/>
      <c r="BC104" s="605"/>
      <c r="BD104" s="605"/>
      <c r="BE104" s="605"/>
      <c r="BF104" s="605"/>
      <c r="BG104" s="605"/>
      <c r="BH104" s="605"/>
      <c r="BI104" s="605"/>
      <c r="BJ104" s="605"/>
      <c r="BK104" s="582"/>
      <c r="BL104" s="605"/>
      <c r="BM104" s="605"/>
      <c r="BN104" s="605"/>
      <c r="BO104" s="605"/>
      <c r="BP104" s="605"/>
      <c r="BQ104" s="605"/>
      <c r="BR104" s="605"/>
      <c r="BS104" s="582"/>
      <c r="BT104" s="582"/>
      <c r="BU104" s="582"/>
      <c r="BV104" s="582">
        <v>2568000</v>
      </c>
      <c r="BW104" s="582">
        <v>2568000</v>
      </c>
      <c r="BX104" s="582">
        <v>2568000</v>
      </c>
      <c r="BY104" s="582">
        <v>2568000</v>
      </c>
      <c r="BZ104" s="582">
        <v>2568000</v>
      </c>
      <c r="CA104" s="582">
        <v>2568000</v>
      </c>
      <c r="CB104" s="582">
        <v>2568000</v>
      </c>
      <c r="CC104" s="582">
        <v>2568000</v>
      </c>
      <c r="CD104" s="582">
        <v>2568000</v>
      </c>
      <c r="CE104" s="582">
        <v>2568000</v>
      </c>
      <c r="CF104" s="582">
        <v>2943000</v>
      </c>
      <c r="CG104" s="582">
        <v>2943000</v>
      </c>
      <c r="CH104" s="582">
        <v>2943000</v>
      </c>
      <c r="CI104" s="582"/>
      <c r="CJ104" s="582"/>
      <c r="CK104" s="582"/>
      <c r="CL104" s="582"/>
      <c r="CM104" s="582"/>
      <c r="CN104" s="582"/>
      <c r="CO104" s="582"/>
      <c r="CP104" s="582"/>
      <c r="CQ104" s="582"/>
      <c r="CR104" s="582"/>
      <c r="CS104" s="582"/>
      <c r="CT104" s="582"/>
      <c r="CU104" s="582"/>
      <c r="CV104" s="582"/>
      <c r="CW104" s="582"/>
      <c r="CX104" s="582"/>
      <c r="CY104" s="582"/>
      <c r="CZ104" s="582"/>
      <c r="DA104" s="582"/>
      <c r="DB104" s="582"/>
      <c r="DC104" s="582"/>
      <c r="DD104" s="573" t="s">
        <v>67</v>
      </c>
      <c r="DE104" s="583"/>
      <c r="DF104" s="583">
        <v>8</v>
      </c>
    </row>
    <row r="105" spans="1:110" ht="15">
      <c r="A105" s="573"/>
      <c r="B105" s="573"/>
      <c r="C105" s="573"/>
      <c r="D105" s="593">
        <v>84</v>
      </c>
      <c r="E105" s="575" t="s">
        <v>163</v>
      </c>
      <c r="F105" s="626" t="s">
        <v>635</v>
      </c>
      <c r="G105" s="603" t="s">
        <v>636</v>
      </c>
      <c r="H105" s="573" t="s">
        <v>626</v>
      </c>
      <c r="I105" s="578" t="s">
        <v>67</v>
      </c>
      <c r="J105" s="578"/>
      <c r="K105" s="626" t="s">
        <v>637</v>
      </c>
      <c r="L105" s="573"/>
      <c r="M105" s="573"/>
      <c r="N105" s="573"/>
      <c r="O105" s="604"/>
      <c r="P105" s="573"/>
      <c r="Q105" s="576"/>
      <c r="R105" s="573"/>
      <c r="S105" s="573"/>
      <c r="T105" s="573"/>
      <c r="U105" s="573"/>
      <c r="V105" s="573"/>
      <c r="W105" s="580"/>
      <c r="X105" s="573"/>
      <c r="Y105" s="573"/>
      <c r="Z105" s="573"/>
      <c r="AA105" s="573"/>
      <c r="AB105" s="573"/>
      <c r="AC105" s="573"/>
      <c r="AD105" s="573"/>
      <c r="AE105" s="573"/>
      <c r="AF105" s="573"/>
      <c r="AG105" s="573"/>
      <c r="AH105" s="582"/>
      <c r="AI105" s="573"/>
      <c r="AJ105" s="605"/>
      <c r="AK105" s="605"/>
      <c r="AL105" s="605"/>
      <c r="AM105" s="605"/>
      <c r="AN105" s="605"/>
      <c r="AO105" s="605"/>
      <c r="AP105" s="605"/>
      <c r="AQ105" s="605"/>
      <c r="AR105" s="605"/>
      <c r="AS105" s="605"/>
      <c r="AT105" s="605"/>
      <c r="AU105" s="605"/>
      <c r="AV105" s="605"/>
      <c r="AW105" s="605"/>
      <c r="AX105" s="605"/>
      <c r="AY105" s="605"/>
      <c r="AZ105" s="605"/>
      <c r="BA105" s="605"/>
      <c r="BB105" s="605"/>
      <c r="BC105" s="605"/>
      <c r="BD105" s="605"/>
      <c r="BE105" s="605"/>
      <c r="BF105" s="605"/>
      <c r="BG105" s="605"/>
      <c r="BH105" s="605"/>
      <c r="BI105" s="605"/>
      <c r="BJ105" s="605"/>
      <c r="BK105" s="582"/>
      <c r="BL105" s="605"/>
      <c r="BM105" s="605"/>
      <c r="BN105" s="605"/>
      <c r="BO105" s="605"/>
      <c r="BP105" s="605"/>
      <c r="BQ105" s="605"/>
      <c r="BR105" s="605"/>
      <c r="BS105" s="582"/>
      <c r="BT105" s="582"/>
      <c r="BU105" s="582"/>
      <c r="BV105" s="582">
        <v>2568000</v>
      </c>
      <c r="BW105" s="582">
        <v>2568000</v>
      </c>
      <c r="BX105" s="582">
        <v>2568000</v>
      </c>
      <c r="BY105" s="582">
        <v>2568000</v>
      </c>
      <c r="BZ105" s="582">
        <v>2568000</v>
      </c>
      <c r="CA105" s="582">
        <v>2568000</v>
      </c>
      <c r="CB105" s="582">
        <v>2568000</v>
      </c>
      <c r="CC105" s="582">
        <v>2568000</v>
      </c>
      <c r="CD105" s="582">
        <v>2568000</v>
      </c>
      <c r="CE105" s="582">
        <v>2568000</v>
      </c>
      <c r="CF105" s="582">
        <v>2943000</v>
      </c>
      <c r="CG105" s="582">
        <v>2943000</v>
      </c>
      <c r="CH105" s="582">
        <v>2943000</v>
      </c>
      <c r="CI105" s="582">
        <v>2943000</v>
      </c>
      <c r="CJ105" s="582">
        <v>2943000</v>
      </c>
      <c r="CK105" s="664">
        <v>2943000</v>
      </c>
      <c r="CL105" s="664">
        <v>2943000</v>
      </c>
      <c r="CM105" s="664">
        <v>2943000</v>
      </c>
      <c r="CN105" s="664">
        <v>2943000</v>
      </c>
      <c r="CO105" s="664">
        <v>2943000</v>
      </c>
      <c r="CP105" s="664">
        <v>2943000</v>
      </c>
      <c r="CQ105" s="664">
        <v>2943000</v>
      </c>
      <c r="CR105" s="582">
        <v>3317000</v>
      </c>
      <c r="CS105" s="582">
        <v>3317000</v>
      </c>
      <c r="CT105" s="582">
        <v>3317000</v>
      </c>
      <c r="CU105" s="582">
        <v>3317000</v>
      </c>
      <c r="CV105" s="582">
        <v>3317000</v>
      </c>
      <c r="CW105" s="582">
        <v>3317000</v>
      </c>
      <c r="CX105" s="664"/>
      <c r="CY105" s="664"/>
      <c r="CZ105" s="664"/>
      <c r="DA105" s="664"/>
      <c r="DB105" s="664"/>
      <c r="DC105" s="664"/>
      <c r="DD105" s="573"/>
      <c r="DE105" s="583"/>
      <c r="DF105" s="583">
        <v>8</v>
      </c>
    </row>
    <row r="106" spans="1:110" ht="15">
      <c r="A106" s="573"/>
      <c r="B106" s="573"/>
      <c r="C106" s="573"/>
      <c r="D106" s="573">
        <v>85</v>
      </c>
      <c r="E106" s="575" t="s">
        <v>164</v>
      </c>
      <c r="F106" s="626" t="s">
        <v>638</v>
      </c>
      <c r="G106" s="603" t="s">
        <v>639</v>
      </c>
      <c r="H106" s="573" t="s">
        <v>626</v>
      </c>
      <c r="I106" s="578" t="s">
        <v>67</v>
      </c>
      <c r="J106" s="578"/>
      <c r="K106" s="573"/>
      <c r="L106" s="573"/>
      <c r="M106" s="573"/>
      <c r="N106" s="573"/>
      <c r="O106" s="604"/>
      <c r="P106" s="573"/>
      <c r="Q106" s="576"/>
      <c r="R106" s="573"/>
      <c r="S106" s="573"/>
      <c r="T106" s="573"/>
      <c r="U106" s="573"/>
      <c r="V106" s="573"/>
      <c r="W106" s="580"/>
      <c r="X106" s="573"/>
      <c r="Y106" s="573"/>
      <c r="Z106" s="573"/>
      <c r="AA106" s="573"/>
      <c r="AB106" s="573"/>
      <c r="AC106" s="573"/>
      <c r="AD106" s="573"/>
      <c r="AE106" s="573"/>
      <c r="AF106" s="573"/>
      <c r="AG106" s="573"/>
      <c r="AH106" s="582"/>
      <c r="AI106" s="573"/>
      <c r="AJ106" s="605"/>
      <c r="AK106" s="605"/>
      <c r="AL106" s="605"/>
      <c r="AM106" s="605"/>
      <c r="AN106" s="605"/>
      <c r="AO106" s="605"/>
      <c r="AP106" s="605"/>
      <c r="AQ106" s="605"/>
      <c r="AR106" s="605"/>
      <c r="AS106" s="605"/>
      <c r="AT106" s="605"/>
      <c r="AU106" s="605"/>
      <c r="AV106" s="605"/>
      <c r="AW106" s="605"/>
      <c r="AX106" s="605"/>
      <c r="AY106" s="605"/>
      <c r="AZ106" s="605"/>
      <c r="BA106" s="605"/>
      <c r="BB106" s="605"/>
      <c r="BC106" s="605"/>
      <c r="BD106" s="605"/>
      <c r="BE106" s="605"/>
      <c r="BF106" s="605"/>
      <c r="BG106" s="605"/>
      <c r="BH106" s="605"/>
      <c r="BI106" s="605"/>
      <c r="BJ106" s="605"/>
      <c r="BK106" s="582"/>
      <c r="BL106" s="605"/>
      <c r="BM106" s="605"/>
      <c r="BN106" s="605"/>
      <c r="BO106" s="605"/>
      <c r="BP106" s="605"/>
      <c r="BQ106" s="605"/>
      <c r="BR106" s="605"/>
      <c r="BS106" s="582"/>
      <c r="BT106" s="582"/>
      <c r="BU106" s="582"/>
      <c r="BV106" s="582">
        <v>2568000</v>
      </c>
      <c r="BW106" s="582">
        <v>2568000</v>
      </c>
      <c r="BX106" s="582">
        <v>2568000</v>
      </c>
      <c r="BY106" s="582">
        <v>2568000</v>
      </c>
      <c r="BZ106" s="582">
        <v>2568000</v>
      </c>
      <c r="CA106" s="582">
        <v>2568000</v>
      </c>
      <c r="CB106" s="582">
        <v>2568000</v>
      </c>
      <c r="CC106" s="582">
        <v>2568000</v>
      </c>
      <c r="CD106" s="582">
        <v>2568000</v>
      </c>
      <c r="CE106" s="582">
        <v>2568000</v>
      </c>
      <c r="CF106" s="582">
        <v>2943000</v>
      </c>
      <c r="CG106" s="582">
        <v>2943000</v>
      </c>
      <c r="CH106" s="582">
        <v>2943000</v>
      </c>
      <c r="CI106" s="582">
        <v>2943000</v>
      </c>
      <c r="CJ106" s="582">
        <v>2943000</v>
      </c>
      <c r="CK106" s="664">
        <v>2943000</v>
      </c>
      <c r="CL106" s="664">
        <v>2943000</v>
      </c>
      <c r="CM106" s="664">
        <v>2943000</v>
      </c>
      <c r="CN106" s="664">
        <v>2943000</v>
      </c>
      <c r="CO106" s="664">
        <v>2943000</v>
      </c>
      <c r="CP106" s="664">
        <v>2943000</v>
      </c>
      <c r="CQ106" s="664">
        <v>2943000</v>
      </c>
      <c r="CR106" s="582">
        <v>3317000</v>
      </c>
      <c r="CS106" s="582">
        <v>3317000</v>
      </c>
      <c r="CT106" s="582">
        <v>3317000</v>
      </c>
      <c r="CU106" s="582">
        <v>3317000</v>
      </c>
      <c r="CV106" s="582">
        <v>3317000</v>
      </c>
      <c r="CW106" s="582">
        <v>3317000</v>
      </c>
      <c r="CX106" s="664"/>
      <c r="CY106" s="664"/>
      <c r="CZ106" s="664"/>
      <c r="DA106" s="664"/>
      <c r="DB106" s="664"/>
      <c r="DC106" s="664"/>
      <c r="DD106" s="573"/>
      <c r="DE106" s="583"/>
      <c r="DF106" s="583">
        <v>8</v>
      </c>
    </row>
    <row r="107" spans="1:110" ht="15">
      <c r="A107" s="573"/>
      <c r="B107" s="573"/>
      <c r="C107" s="573"/>
      <c r="D107" s="593">
        <v>86</v>
      </c>
      <c r="E107" s="575" t="s">
        <v>165</v>
      </c>
      <c r="F107" s="626" t="s">
        <v>640</v>
      </c>
      <c r="G107" s="603" t="s">
        <v>641</v>
      </c>
      <c r="H107" s="573" t="s">
        <v>626</v>
      </c>
      <c r="I107" s="578" t="s">
        <v>67</v>
      </c>
      <c r="J107" s="578"/>
      <c r="K107" s="573"/>
      <c r="L107" s="573"/>
      <c r="M107" s="573"/>
      <c r="N107" s="573"/>
      <c r="O107" s="604"/>
      <c r="P107" s="573"/>
      <c r="Q107" s="576"/>
      <c r="R107" s="573"/>
      <c r="S107" s="573"/>
      <c r="T107" s="573"/>
      <c r="U107" s="573"/>
      <c r="V107" s="573"/>
      <c r="W107" s="580"/>
      <c r="X107" s="573"/>
      <c r="Y107" s="573"/>
      <c r="Z107" s="573"/>
      <c r="AA107" s="573"/>
      <c r="AB107" s="573"/>
      <c r="AC107" s="573"/>
      <c r="AD107" s="573"/>
      <c r="AE107" s="573"/>
      <c r="AF107" s="573"/>
      <c r="AG107" s="573"/>
      <c r="AH107" s="582"/>
      <c r="AI107" s="573"/>
      <c r="AJ107" s="605"/>
      <c r="AK107" s="605"/>
      <c r="AL107" s="605"/>
      <c r="AM107" s="605"/>
      <c r="AN107" s="605"/>
      <c r="AO107" s="605"/>
      <c r="AP107" s="605"/>
      <c r="AQ107" s="605"/>
      <c r="AR107" s="605"/>
      <c r="AS107" s="605"/>
      <c r="AT107" s="605"/>
      <c r="AU107" s="605"/>
      <c r="AV107" s="605"/>
      <c r="AW107" s="605"/>
      <c r="AX107" s="605"/>
      <c r="AY107" s="605"/>
      <c r="AZ107" s="605"/>
      <c r="BA107" s="605"/>
      <c r="BB107" s="605"/>
      <c r="BC107" s="605"/>
      <c r="BD107" s="605"/>
      <c r="BE107" s="605"/>
      <c r="BF107" s="605"/>
      <c r="BG107" s="605"/>
      <c r="BH107" s="605"/>
      <c r="BI107" s="605"/>
      <c r="BJ107" s="605"/>
      <c r="BK107" s="582"/>
      <c r="BL107" s="605"/>
      <c r="BM107" s="605"/>
      <c r="BN107" s="605"/>
      <c r="BO107" s="605"/>
      <c r="BP107" s="605"/>
      <c r="BQ107" s="605"/>
      <c r="BR107" s="605"/>
      <c r="BS107" s="605"/>
      <c r="BT107" s="582"/>
      <c r="BU107" s="605"/>
      <c r="BV107" s="582">
        <v>2568000</v>
      </c>
      <c r="BW107" s="582">
        <v>2568000</v>
      </c>
      <c r="BX107" s="582">
        <v>2568000</v>
      </c>
      <c r="BY107" s="582">
        <v>2568000</v>
      </c>
      <c r="BZ107" s="582">
        <v>2568000</v>
      </c>
      <c r="CA107" s="582">
        <v>2568000</v>
      </c>
      <c r="CB107" s="582">
        <v>2568000</v>
      </c>
      <c r="CC107" s="582">
        <v>2568000</v>
      </c>
      <c r="CD107" s="582">
        <v>2568000</v>
      </c>
      <c r="CE107" s="582">
        <v>2568000</v>
      </c>
      <c r="CF107" s="582">
        <v>2943000</v>
      </c>
      <c r="CG107" s="582">
        <v>2943000</v>
      </c>
      <c r="CH107" s="582">
        <v>2943000</v>
      </c>
      <c r="CI107" s="582">
        <v>2943000</v>
      </c>
      <c r="CJ107" s="582">
        <v>2943000</v>
      </c>
      <c r="CK107" s="664">
        <v>2943000</v>
      </c>
      <c r="CL107" s="664">
        <v>2943000</v>
      </c>
      <c r="CM107" s="664">
        <v>2943000</v>
      </c>
      <c r="CN107" s="664">
        <v>2943000</v>
      </c>
      <c r="CO107" s="664">
        <v>2943000</v>
      </c>
      <c r="CP107" s="664">
        <v>2943000</v>
      </c>
      <c r="CQ107" s="664">
        <v>2943000</v>
      </c>
      <c r="CR107" s="582">
        <v>3317000</v>
      </c>
      <c r="CS107" s="582">
        <v>3317000</v>
      </c>
      <c r="CT107" s="582">
        <v>3317000</v>
      </c>
      <c r="CU107" s="582">
        <v>3317000</v>
      </c>
      <c r="CV107" s="582">
        <v>3317000</v>
      </c>
      <c r="CW107" s="582">
        <v>3317000</v>
      </c>
      <c r="CX107" s="664"/>
      <c r="CY107" s="664"/>
      <c r="CZ107" s="664"/>
      <c r="DA107" s="664"/>
      <c r="DB107" s="664"/>
      <c r="DC107" s="664"/>
      <c r="DD107" s="573"/>
      <c r="DE107" s="583"/>
      <c r="DF107" s="583">
        <v>8</v>
      </c>
    </row>
    <row r="108" spans="1:110" ht="15">
      <c r="A108" s="573"/>
      <c r="B108" s="573"/>
      <c r="C108" s="573" t="s">
        <v>67</v>
      </c>
      <c r="D108" s="573">
        <v>87</v>
      </c>
      <c r="E108" s="575" t="s">
        <v>161</v>
      </c>
      <c r="F108" s="626" t="s">
        <v>642</v>
      </c>
      <c r="G108" s="603"/>
      <c r="H108" s="573" t="s">
        <v>626</v>
      </c>
      <c r="I108" s="578" t="s">
        <v>67</v>
      </c>
      <c r="J108" s="578"/>
      <c r="K108" s="573"/>
      <c r="L108" s="573"/>
      <c r="M108" s="573"/>
      <c r="N108" s="573"/>
      <c r="O108" s="604"/>
      <c r="P108" s="573"/>
      <c r="Q108" s="576"/>
      <c r="R108" s="573"/>
      <c r="S108" s="573"/>
      <c r="T108" s="573"/>
      <c r="U108" s="573"/>
      <c r="V108" s="573"/>
      <c r="W108" s="580"/>
      <c r="X108" s="573"/>
      <c r="Y108" s="573"/>
      <c r="Z108" s="573"/>
      <c r="AA108" s="573"/>
      <c r="AB108" s="573"/>
      <c r="AC108" s="573"/>
      <c r="AD108" s="573"/>
      <c r="AE108" s="573"/>
      <c r="AF108" s="573"/>
      <c r="AG108" s="573"/>
      <c r="AH108" s="582"/>
      <c r="AI108" s="573"/>
      <c r="AJ108" s="605"/>
      <c r="AK108" s="605"/>
      <c r="AL108" s="605"/>
      <c r="AM108" s="605"/>
      <c r="AN108" s="605"/>
      <c r="AO108" s="605"/>
      <c r="AP108" s="605"/>
      <c r="AQ108" s="605"/>
      <c r="AR108" s="605"/>
      <c r="AS108" s="605"/>
      <c r="AT108" s="605"/>
      <c r="AU108" s="605"/>
      <c r="AV108" s="605"/>
      <c r="AW108" s="605"/>
      <c r="AX108" s="605"/>
      <c r="AY108" s="605"/>
      <c r="AZ108" s="605"/>
      <c r="BA108" s="605"/>
      <c r="BB108" s="605"/>
      <c r="BC108" s="605"/>
      <c r="BD108" s="605"/>
      <c r="BE108" s="605"/>
      <c r="BF108" s="605"/>
      <c r="BG108" s="605"/>
      <c r="BH108" s="605"/>
      <c r="BI108" s="605"/>
      <c r="BJ108" s="605"/>
      <c r="BK108" s="582"/>
      <c r="BL108" s="605"/>
      <c r="BM108" s="605"/>
      <c r="BN108" s="605"/>
      <c r="BO108" s="605"/>
      <c r="BP108" s="605"/>
      <c r="BQ108" s="605"/>
      <c r="BR108" s="605"/>
      <c r="BS108" s="605"/>
      <c r="BT108" s="582"/>
      <c r="BU108" s="605"/>
      <c r="BV108" s="582">
        <v>2568000</v>
      </c>
      <c r="BW108" s="582">
        <v>2568000</v>
      </c>
      <c r="BX108" s="582">
        <v>2568000</v>
      </c>
      <c r="BY108" s="582">
        <v>2568000</v>
      </c>
      <c r="BZ108" s="582">
        <v>2568000</v>
      </c>
      <c r="CA108" s="582">
        <v>2568000</v>
      </c>
      <c r="CB108" s="582">
        <v>2568000</v>
      </c>
      <c r="CC108" s="582">
        <v>2568000</v>
      </c>
      <c r="CD108" s="582">
        <v>2568000</v>
      </c>
      <c r="CE108" s="582">
        <v>2568000</v>
      </c>
      <c r="CF108" s="582">
        <v>2943000</v>
      </c>
      <c r="CG108" s="582">
        <v>2943000</v>
      </c>
      <c r="CH108" s="582">
        <v>2943000</v>
      </c>
      <c r="CI108" s="582">
        <v>2943000</v>
      </c>
      <c r="CJ108" s="582"/>
      <c r="CK108" s="582"/>
      <c r="CL108" s="582"/>
      <c r="CM108" s="582"/>
      <c r="CN108" s="582"/>
      <c r="CO108" s="582"/>
      <c r="CP108" s="582"/>
      <c r="CQ108" s="582"/>
      <c r="CR108" s="582"/>
      <c r="CS108" s="582"/>
      <c r="CT108" s="582"/>
      <c r="CU108" s="582"/>
      <c r="CV108" s="582"/>
      <c r="CW108" s="582"/>
      <c r="CX108" s="582"/>
      <c r="CY108" s="582"/>
      <c r="CZ108" s="582"/>
      <c r="DA108" s="582"/>
      <c r="DB108" s="582"/>
      <c r="DC108" s="582"/>
      <c r="DD108" s="573" t="s">
        <v>67</v>
      </c>
      <c r="DE108" s="583"/>
      <c r="DF108" s="583">
        <v>8</v>
      </c>
    </row>
    <row r="109" spans="1:110" ht="15">
      <c r="A109" s="573"/>
      <c r="B109" s="573"/>
      <c r="C109" s="573"/>
      <c r="D109" s="593">
        <v>88</v>
      </c>
      <c r="E109" s="575" t="s">
        <v>162</v>
      </c>
      <c r="F109" s="626" t="s">
        <v>643</v>
      </c>
      <c r="G109" s="603" t="s">
        <v>644</v>
      </c>
      <c r="H109" s="573" t="s">
        <v>626</v>
      </c>
      <c r="I109" s="578"/>
      <c r="J109" s="578" t="s">
        <v>67</v>
      </c>
      <c r="K109" s="573"/>
      <c r="L109" s="573"/>
      <c r="M109" s="573"/>
      <c r="N109" s="573"/>
      <c r="O109" s="604"/>
      <c r="P109" s="573"/>
      <c r="Q109" s="576"/>
      <c r="R109" s="573"/>
      <c r="S109" s="573"/>
      <c r="T109" s="573"/>
      <c r="U109" s="573"/>
      <c r="V109" s="573"/>
      <c r="W109" s="580"/>
      <c r="X109" s="573"/>
      <c r="Y109" s="573"/>
      <c r="Z109" s="573"/>
      <c r="AA109" s="573"/>
      <c r="AB109" s="573"/>
      <c r="AC109" s="573"/>
      <c r="AD109" s="573"/>
      <c r="AE109" s="573"/>
      <c r="AF109" s="573"/>
      <c r="AG109" s="573"/>
      <c r="AH109" s="582"/>
      <c r="AI109" s="573"/>
      <c r="AJ109" s="605"/>
      <c r="AK109" s="605"/>
      <c r="AL109" s="605"/>
      <c r="AM109" s="605"/>
      <c r="AN109" s="605"/>
      <c r="AO109" s="605"/>
      <c r="AP109" s="605"/>
      <c r="AQ109" s="605"/>
      <c r="AR109" s="605"/>
      <c r="AS109" s="605"/>
      <c r="AT109" s="605"/>
      <c r="AU109" s="605"/>
      <c r="AV109" s="605"/>
      <c r="AW109" s="605"/>
      <c r="AX109" s="605"/>
      <c r="AY109" s="605"/>
      <c r="AZ109" s="605"/>
      <c r="BA109" s="605"/>
      <c r="BB109" s="605"/>
      <c r="BC109" s="605"/>
      <c r="BD109" s="605"/>
      <c r="BE109" s="605"/>
      <c r="BF109" s="605"/>
      <c r="BG109" s="605"/>
      <c r="BH109" s="605"/>
      <c r="BI109" s="605"/>
      <c r="BJ109" s="605"/>
      <c r="BK109" s="582"/>
      <c r="BL109" s="605"/>
      <c r="BM109" s="605"/>
      <c r="BN109" s="605"/>
      <c r="BO109" s="605"/>
      <c r="BP109" s="605"/>
      <c r="BQ109" s="605"/>
      <c r="BR109" s="605"/>
      <c r="BS109" s="605"/>
      <c r="BT109" s="605"/>
      <c r="BU109" s="605"/>
      <c r="BV109" s="582">
        <v>2568000</v>
      </c>
      <c r="BW109" s="582">
        <v>2568000</v>
      </c>
      <c r="BX109" s="582">
        <v>2568000</v>
      </c>
      <c r="BY109" s="582">
        <v>2568000</v>
      </c>
      <c r="BZ109" s="582">
        <v>2568000</v>
      </c>
      <c r="CA109" s="582">
        <v>2568000</v>
      </c>
      <c r="CB109" s="582">
        <v>2568000</v>
      </c>
      <c r="CC109" s="582">
        <v>2568000</v>
      </c>
      <c r="CD109" s="582">
        <v>2568000</v>
      </c>
      <c r="CE109" s="582">
        <v>2568000</v>
      </c>
      <c r="CF109" s="582">
        <v>2943000</v>
      </c>
      <c r="CG109" s="582">
        <v>2943000</v>
      </c>
      <c r="CH109" s="582">
        <v>2943000</v>
      </c>
      <c r="CI109" s="582">
        <v>2943000</v>
      </c>
      <c r="CJ109" s="582">
        <v>2943000</v>
      </c>
      <c r="CK109" s="664">
        <v>2943000</v>
      </c>
      <c r="CL109" s="664">
        <v>2943000</v>
      </c>
      <c r="CM109" s="664">
        <v>2943000</v>
      </c>
      <c r="CN109" s="664">
        <v>2943000</v>
      </c>
      <c r="CO109" s="664">
        <v>2943000</v>
      </c>
      <c r="CP109" s="664">
        <v>2943000</v>
      </c>
      <c r="CQ109" s="664">
        <v>2943000</v>
      </c>
      <c r="CR109" s="582">
        <v>3317000</v>
      </c>
      <c r="CS109" s="582">
        <v>3317000</v>
      </c>
      <c r="CT109" s="582">
        <v>3317000</v>
      </c>
      <c r="CU109" s="582">
        <v>3317000</v>
      </c>
      <c r="CV109" s="582">
        <v>3317000</v>
      </c>
      <c r="CW109" s="582">
        <v>3317000</v>
      </c>
      <c r="CX109" s="664"/>
      <c r="CY109" s="664"/>
      <c r="CZ109" s="664"/>
      <c r="DA109" s="664"/>
      <c r="DB109" s="664"/>
      <c r="DC109" s="664"/>
      <c r="DD109" s="573"/>
      <c r="DE109" s="583"/>
      <c r="DF109" s="583">
        <v>8</v>
      </c>
    </row>
    <row r="110" spans="1:110" ht="15">
      <c r="A110" s="573"/>
      <c r="B110" s="573"/>
      <c r="C110" s="573"/>
      <c r="D110" s="573">
        <v>89</v>
      </c>
      <c r="E110" s="575" t="s">
        <v>166</v>
      </c>
      <c r="F110" s="626" t="s">
        <v>645</v>
      </c>
      <c r="G110" s="634" t="s">
        <v>646</v>
      </c>
      <c r="H110" s="573" t="s">
        <v>626</v>
      </c>
      <c r="I110" s="578" t="s">
        <v>67</v>
      </c>
      <c r="J110" s="578"/>
      <c r="K110" s="573"/>
      <c r="L110" s="573"/>
      <c r="M110" s="573"/>
      <c r="N110" s="573"/>
      <c r="O110" s="604"/>
      <c r="P110" s="573"/>
      <c r="Q110" s="576"/>
      <c r="R110" s="573"/>
      <c r="S110" s="573"/>
      <c r="T110" s="573"/>
      <c r="U110" s="573"/>
      <c r="V110" s="573"/>
      <c r="W110" s="580"/>
      <c r="X110" s="573"/>
      <c r="Y110" s="573"/>
      <c r="Z110" s="573"/>
      <c r="AA110" s="573"/>
      <c r="AB110" s="573"/>
      <c r="AC110" s="573"/>
      <c r="AD110" s="573"/>
      <c r="AE110" s="573"/>
      <c r="AF110" s="573"/>
      <c r="AG110" s="573"/>
      <c r="AH110" s="582"/>
      <c r="AI110" s="573"/>
      <c r="AJ110" s="605"/>
      <c r="AK110" s="605"/>
      <c r="AL110" s="605"/>
      <c r="AM110" s="605"/>
      <c r="AN110" s="605"/>
      <c r="AO110" s="605"/>
      <c r="AP110" s="605"/>
      <c r="AQ110" s="605"/>
      <c r="AR110" s="605"/>
      <c r="AS110" s="605"/>
      <c r="AT110" s="605"/>
      <c r="AU110" s="605"/>
      <c r="AV110" s="605"/>
      <c r="AW110" s="605"/>
      <c r="AX110" s="605"/>
      <c r="AY110" s="605"/>
      <c r="AZ110" s="605"/>
      <c r="BA110" s="605"/>
      <c r="BB110" s="605"/>
      <c r="BC110" s="605"/>
      <c r="BD110" s="605"/>
      <c r="BE110" s="605"/>
      <c r="BF110" s="605"/>
      <c r="BG110" s="605"/>
      <c r="BH110" s="605"/>
      <c r="BI110" s="605"/>
      <c r="BJ110" s="605"/>
      <c r="BK110" s="605"/>
      <c r="BL110" s="605"/>
      <c r="BM110" s="605"/>
      <c r="BN110" s="605"/>
      <c r="BO110" s="605"/>
      <c r="BP110" s="605"/>
      <c r="BQ110" s="605"/>
      <c r="BR110" s="605"/>
      <c r="BS110" s="605"/>
      <c r="BT110" s="605"/>
      <c r="BU110" s="605"/>
      <c r="BV110" s="582">
        <v>2568000</v>
      </c>
      <c r="BW110" s="582">
        <v>2568000</v>
      </c>
      <c r="BX110" s="582">
        <v>2568000</v>
      </c>
      <c r="BY110" s="582">
        <v>2568000</v>
      </c>
      <c r="BZ110" s="582">
        <v>2568000</v>
      </c>
      <c r="CA110" s="582">
        <v>2568000</v>
      </c>
      <c r="CB110" s="582">
        <v>2568000</v>
      </c>
      <c r="CC110" s="582">
        <v>2568000</v>
      </c>
      <c r="CD110" s="582">
        <v>2568000</v>
      </c>
      <c r="CE110" s="582">
        <v>2568000</v>
      </c>
      <c r="CF110" s="582">
        <v>2943000</v>
      </c>
      <c r="CG110" s="582">
        <v>2943000</v>
      </c>
      <c r="CH110" s="582">
        <v>2943000</v>
      </c>
      <c r="CI110" s="582">
        <v>2943000</v>
      </c>
      <c r="CJ110" s="582">
        <v>2943000</v>
      </c>
      <c r="CK110" s="664">
        <v>2943000</v>
      </c>
      <c r="CL110" s="664">
        <v>2943000</v>
      </c>
      <c r="CM110" s="664">
        <v>2943000</v>
      </c>
      <c r="CN110" s="664">
        <v>2943000</v>
      </c>
      <c r="CO110" s="664">
        <v>2943000</v>
      </c>
      <c r="CP110" s="664">
        <v>2943000</v>
      </c>
      <c r="CQ110" s="664">
        <v>2943000</v>
      </c>
      <c r="CR110" s="582">
        <v>3317000</v>
      </c>
      <c r="CS110" s="582">
        <v>3317000</v>
      </c>
      <c r="CT110" s="582">
        <v>3317000</v>
      </c>
      <c r="CU110" s="582">
        <v>3317000</v>
      </c>
      <c r="CV110" s="582">
        <v>3317000</v>
      </c>
      <c r="CW110" s="582">
        <v>3317000</v>
      </c>
      <c r="CX110" s="664"/>
      <c r="CY110" s="664"/>
      <c r="CZ110" s="664"/>
      <c r="DA110" s="664"/>
      <c r="DB110" s="664"/>
      <c r="DC110" s="664"/>
      <c r="DD110" s="573"/>
      <c r="DE110" s="583"/>
      <c r="DF110" s="583">
        <v>8</v>
      </c>
    </row>
    <row r="111" spans="1:110" ht="15">
      <c r="A111" s="618"/>
      <c r="B111" s="618"/>
      <c r="C111" s="618"/>
      <c r="D111" s="686"/>
      <c r="E111" s="751" t="s">
        <v>647</v>
      </c>
      <c r="F111" s="751"/>
      <c r="G111" s="751"/>
      <c r="H111" s="618"/>
      <c r="I111" s="619"/>
      <c r="J111" s="619"/>
      <c r="K111" s="618"/>
      <c r="L111" s="618"/>
      <c r="M111" s="618"/>
      <c r="N111" s="618"/>
      <c r="O111" s="620"/>
      <c r="P111" s="618"/>
      <c r="Q111" s="621"/>
      <c r="R111" s="618"/>
      <c r="S111" s="618"/>
      <c r="T111" s="618"/>
      <c r="U111" s="618"/>
      <c r="V111" s="618"/>
      <c r="W111" s="622"/>
      <c r="X111" s="618"/>
      <c r="Y111" s="618"/>
      <c r="Z111" s="618"/>
      <c r="AA111" s="618"/>
      <c r="AB111" s="618"/>
      <c r="AC111" s="618"/>
      <c r="AD111" s="623"/>
      <c r="AE111" s="618"/>
      <c r="AF111" s="618"/>
      <c r="AG111" s="618"/>
      <c r="AH111" s="623"/>
      <c r="AI111" s="618"/>
      <c r="AJ111" s="624"/>
      <c r="AK111" s="624"/>
      <c r="AL111" s="624"/>
      <c r="AM111" s="624"/>
      <c r="AN111" s="624"/>
      <c r="AO111" s="624"/>
      <c r="AP111" s="624"/>
      <c r="AQ111" s="624"/>
      <c r="AR111" s="624"/>
      <c r="AS111" s="624"/>
      <c r="AT111" s="624"/>
      <c r="AU111" s="624"/>
      <c r="AV111" s="624"/>
      <c r="AW111" s="624"/>
      <c r="AX111" s="624"/>
      <c r="AY111" s="624"/>
      <c r="AZ111" s="624"/>
      <c r="BA111" s="624"/>
      <c r="BB111" s="624"/>
      <c r="BC111" s="624"/>
      <c r="BD111" s="624"/>
      <c r="BE111" s="624"/>
      <c r="BF111" s="624"/>
      <c r="BG111" s="624"/>
      <c r="BH111" s="624"/>
      <c r="BI111" s="624"/>
      <c r="BJ111" s="624"/>
      <c r="BK111" s="624"/>
      <c r="BL111" s="624"/>
      <c r="BM111" s="624"/>
      <c r="BN111" s="624"/>
      <c r="BO111" s="624"/>
      <c r="BP111" s="624"/>
      <c r="BQ111" s="624"/>
      <c r="BR111" s="624"/>
      <c r="BS111" s="624"/>
      <c r="BT111" s="624"/>
      <c r="BU111" s="624"/>
      <c r="BV111" s="624"/>
      <c r="BW111" s="624"/>
      <c r="BX111" s="624"/>
      <c r="BY111" s="624"/>
      <c r="BZ111" s="624"/>
      <c r="CA111" s="624"/>
      <c r="CB111" s="624"/>
      <c r="CC111" s="624"/>
      <c r="CD111" s="624"/>
      <c r="CE111" s="624"/>
      <c r="CF111" s="624"/>
      <c r="CG111" s="624"/>
      <c r="CH111" s="624"/>
      <c r="CI111" s="624"/>
      <c r="CJ111" s="624"/>
      <c r="CK111" s="624"/>
      <c r="CL111" s="624"/>
      <c r="CM111" s="624"/>
      <c r="CN111" s="624"/>
      <c r="CO111" s="624"/>
      <c r="CP111" s="624"/>
      <c r="CQ111" s="624"/>
      <c r="CR111" s="624"/>
      <c r="CS111" s="624"/>
      <c r="CT111" s="624"/>
      <c r="CU111" s="624"/>
      <c r="CV111" s="624"/>
      <c r="CW111" s="624"/>
      <c r="CX111" s="624"/>
      <c r="CY111" s="624"/>
      <c r="CZ111" s="624"/>
      <c r="DA111" s="624"/>
      <c r="DB111" s="624"/>
      <c r="DC111" s="624"/>
      <c r="DD111" s="618"/>
      <c r="DE111" s="625"/>
      <c r="DF111" s="583">
        <v>0</v>
      </c>
    </row>
    <row r="112" spans="1:110" ht="15">
      <c r="A112" s="573"/>
      <c r="B112" s="573"/>
      <c r="C112" s="573" t="s">
        <v>67</v>
      </c>
      <c r="D112" s="573">
        <v>90</v>
      </c>
      <c r="E112" s="575" t="s">
        <v>648</v>
      </c>
      <c r="F112" s="626" t="s">
        <v>649</v>
      </c>
      <c r="G112" s="603"/>
      <c r="H112" s="573" t="s">
        <v>472</v>
      </c>
      <c r="I112" s="578" t="s">
        <v>67</v>
      </c>
      <c r="J112" s="578"/>
      <c r="K112" s="626" t="s">
        <v>650</v>
      </c>
      <c r="L112" s="626" t="s">
        <v>651</v>
      </c>
      <c r="M112" s="573" t="s">
        <v>269</v>
      </c>
      <c r="N112" s="573" t="s">
        <v>652</v>
      </c>
      <c r="O112" s="604"/>
      <c r="P112" s="573"/>
      <c r="Q112" s="576"/>
      <c r="R112" s="573"/>
      <c r="S112" s="573" t="s">
        <v>67</v>
      </c>
      <c r="T112" s="573"/>
      <c r="U112" s="573" t="s">
        <v>653</v>
      </c>
      <c r="V112" s="573"/>
      <c r="W112" s="580"/>
      <c r="X112" s="573"/>
      <c r="Y112" s="573"/>
      <c r="Z112" s="573"/>
      <c r="AA112" s="573"/>
      <c r="AB112" s="573"/>
      <c r="AC112" s="573"/>
      <c r="AD112" s="573"/>
      <c r="AE112" s="573"/>
      <c r="AF112" s="573"/>
      <c r="AG112" s="573"/>
      <c r="AH112" s="582"/>
      <c r="AI112" s="573"/>
      <c r="AJ112" s="605"/>
      <c r="AK112" s="605"/>
      <c r="AL112" s="605"/>
      <c r="AM112" s="605"/>
      <c r="AN112" s="605"/>
      <c r="AO112" s="605"/>
      <c r="AP112" s="605"/>
      <c r="AQ112" s="605"/>
      <c r="AR112" s="605"/>
      <c r="AS112" s="605"/>
      <c r="AT112" s="605"/>
      <c r="AU112" s="605"/>
      <c r="AV112" s="605"/>
      <c r="AW112" s="605"/>
      <c r="AX112" s="605"/>
      <c r="AY112" s="605"/>
      <c r="AZ112" s="605"/>
      <c r="BA112" s="605"/>
      <c r="BB112" s="605"/>
      <c r="BC112" s="605"/>
      <c r="BD112" s="605"/>
      <c r="BE112" s="605"/>
      <c r="BF112" s="605"/>
      <c r="BG112" s="605"/>
      <c r="BH112" s="605"/>
      <c r="BI112" s="605"/>
      <c r="BJ112" s="605"/>
      <c r="BK112" s="605"/>
      <c r="BL112" s="605"/>
      <c r="BM112" s="605"/>
      <c r="BN112" s="605"/>
      <c r="BO112" s="605"/>
      <c r="BP112" s="605"/>
      <c r="BQ112" s="605"/>
      <c r="BR112" s="605"/>
      <c r="BS112" s="605"/>
      <c r="BT112" s="605"/>
      <c r="BU112" s="605"/>
      <c r="BV112" s="605"/>
      <c r="BW112" s="605"/>
      <c r="BX112" s="582">
        <v>3153000</v>
      </c>
      <c r="BY112" s="582">
        <v>3153000</v>
      </c>
      <c r="BZ112" s="582">
        <v>3153000</v>
      </c>
      <c r="CA112" s="582">
        <v>3153000</v>
      </c>
      <c r="CB112" s="582">
        <v>3153000</v>
      </c>
      <c r="CC112" s="582">
        <v>3153000</v>
      </c>
      <c r="CD112" s="582">
        <v>3153000</v>
      </c>
      <c r="CE112" s="582">
        <v>3153000</v>
      </c>
      <c r="CF112" s="582">
        <v>3613000</v>
      </c>
      <c r="CG112" s="582">
        <v>3613000</v>
      </c>
      <c r="CH112" s="582"/>
      <c r="CI112" s="582"/>
      <c r="CJ112" s="582"/>
      <c r="CK112" s="582"/>
      <c r="CL112" s="582"/>
      <c r="CM112" s="582"/>
      <c r="CN112" s="582"/>
      <c r="CO112" s="582"/>
      <c r="CP112" s="582"/>
      <c r="CQ112" s="582"/>
      <c r="CR112" s="582"/>
      <c r="CS112" s="582"/>
      <c r="CT112" s="582"/>
      <c r="CU112" s="582"/>
      <c r="CV112" s="582"/>
      <c r="CW112" s="582"/>
      <c r="CX112" s="582"/>
      <c r="CY112" s="582"/>
      <c r="CZ112" s="582"/>
      <c r="DA112" s="582"/>
      <c r="DB112" s="582"/>
      <c r="DC112" s="582"/>
      <c r="DD112" s="573" t="s">
        <v>67</v>
      </c>
      <c r="DE112" s="583"/>
      <c r="DF112" s="583">
        <v>6</v>
      </c>
    </row>
    <row r="113" spans="1:110" ht="15">
      <c r="A113" s="641"/>
      <c r="B113" s="641"/>
      <c r="C113" s="641"/>
      <c r="D113" s="686"/>
      <c r="E113" s="751" t="s">
        <v>654</v>
      </c>
      <c r="F113" s="751"/>
      <c r="G113" s="751"/>
      <c r="H113" s="641"/>
      <c r="I113" s="643"/>
      <c r="J113" s="643"/>
      <c r="K113" s="642"/>
      <c r="L113" s="642"/>
      <c r="M113" s="641"/>
      <c r="N113" s="641"/>
      <c r="O113" s="644"/>
      <c r="P113" s="641"/>
      <c r="Q113" s="645"/>
      <c r="R113" s="641"/>
      <c r="S113" s="641"/>
      <c r="T113" s="641"/>
      <c r="U113" s="641"/>
      <c r="V113" s="641"/>
      <c r="W113" s="646"/>
      <c r="X113" s="641"/>
      <c r="Y113" s="641"/>
      <c r="Z113" s="641"/>
      <c r="AA113" s="641"/>
      <c r="AB113" s="641"/>
      <c r="AC113" s="641"/>
      <c r="AD113" s="641"/>
      <c r="AE113" s="641"/>
      <c r="AF113" s="641"/>
      <c r="AG113" s="641"/>
      <c r="AH113" s="647"/>
      <c r="AI113" s="641"/>
      <c r="AJ113" s="648"/>
      <c r="AK113" s="648"/>
      <c r="AL113" s="648"/>
      <c r="AM113" s="648"/>
      <c r="AN113" s="648"/>
      <c r="AO113" s="648"/>
      <c r="AP113" s="648"/>
      <c r="AQ113" s="648"/>
      <c r="AR113" s="648"/>
      <c r="AS113" s="648"/>
      <c r="AT113" s="648"/>
      <c r="AU113" s="648"/>
      <c r="AV113" s="648"/>
      <c r="AW113" s="648"/>
      <c r="AX113" s="648"/>
      <c r="AY113" s="648"/>
      <c r="AZ113" s="648"/>
      <c r="BA113" s="648"/>
      <c r="BB113" s="648"/>
      <c r="BC113" s="648"/>
      <c r="BD113" s="648"/>
      <c r="BE113" s="648"/>
      <c r="BF113" s="648"/>
      <c r="BG113" s="648"/>
      <c r="BH113" s="648"/>
      <c r="BI113" s="648"/>
      <c r="BJ113" s="648"/>
      <c r="BK113" s="648"/>
      <c r="BL113" s="648"/>
      <c r="BM113" s="648"/>
      <c r="BN113" s="648"/>
      <c r="BO113" s="648"/>
      <c r="BP113" s="648"/>
      <c r="BQ113" s="648"/>
      <c r="BR113" s="648"/>
      <c r="BS113" s="648"/>
      <c r="BT113" s="648"/>
      <c r="BU113" s="648"/>
      <c r="BV113" s="648"/>
      <c r="BW113" s="648"/>
      <c r="BX113" s="647"/>
      <c r="BY113" s="647"/>
      <c r="BZ113" s="648"/>
      <c r="CA113" s="648"/>
      <c r="CB113" s="648"/>
      <c r="CC113" s="648"/>
      <c r="CD113" s="648"/>
      <c r="CE113" s="648"/>
      <c r="CF113" s="648"/>
      <c r="CG113" s="648"/>
      <c r="CH113" s="648"/>
      <c r="CI113" s="648"/>
      <c r="CJ113" s="648"/>
      <c r="CK113" s="648"/>
      <c r="CL113" s="648"/>
      <c r="CM113" s="648"/>
      <c r="CN113" s="648"/>
      <c r="CO113" s="648"/>
      <c r="CP113" s="648"/>
      <c r="CQ113" s="648"/>
      <c r="CR113" s="648"/>
      <c r="CS113" s="648"/>
      <c r="CT113" s="648"/>
      <c r="CU113" s="648"/>
      <c r="CV113" s="648"/>
      <c r="CW113" s="648"/>
      <c r="CX113" s="648"/>
      <c r="CY113" s="648"/>
      <c r="CZ113" s="648"/>
      <c r="DA113" s="648"/>
      <c r="DB113" s="648"/>
      <c r="DC113" s="648"/>
      <c r="DD113" s="641"/>
      <c r="DE113" s="625"/>
      <c r="DF113" s="583">
        <v>0</v>
      </c>
    </row>
    <row r="114" spans="1:110" ht="15">
      <c r="A114" s="631"/>
      <c r="B114" s="631"/>
      <c r="C114" s="631"/>
      <c r="D114" s="631">
        <v>91</v>
      </c>
      <c r="E114" s="632" t="s">
        <v>167</v>
      </c>
      <c r="F114" s="633" t="s">
        <v>655</v>
      </c>
      <c r="G114" s="583" t="s">
        <v>656</v>
      </c>
      <c r="H114" s="631" t="s">
        <v>83</v>
      </c>
      <c r="I114" s="635" t="s">
        <v>67</v>
      </c>
      <c r="J114" s="635"/>
      <c r="K114" s="633" t="s">
        <v>657</v>
      </c>
      <c r="L114" s="633" t="s">
        <v>658</v>
      </c>
      <c r="M114" s="631" t="s">
        <v>311</v>
      </c>
      <c r="N114" s="631" t="s">
        <v>652</v>
      </c>
      <c r="O114" s="636"/>
      <c r="P114" s="631" t="s">
        <v>659</v>
      </c>
      <c r="Q114" s="649" t="s">
        <v>265</v>
      </c>
      <c r="R114" s="631"/>
      <c r="S114" s="631"/>
      <c r="T114" s="631"/>
      <c r="U114" s="631" t="s">
        <v>83</v>
      </c>
      <c r="V114" s="631"/>
      <c r="W114" s="638"/>
      <c r="X114" s="631"/>
      <c r="Y114" s="631"/>
      <c r="Z114" s="631"/>
      <c r="AA114" s="631"/>
      <c r="AB114" s="631"/>
      <c r="AC114" s="631"/>
      <c r="AD114" s="631"/>
      <c r="AE114" s="631"/>
      <c r="AF114" s="631"/>
      <c r="AG114" s="631"/>
      <c r="AH114" s="639"/>
      <c r="AI114" s="631"/>
      <c r="AJ114" s="640"/>
      <c r="AK114" s="640"/>
      <c r="AL114" s="640"/>
      <c r="AM114" s="640"/>
      <c r="AN114" s="640"/>
      <c r="AO114" s="640"/>
      <c r="AP114" s="640"/>
      <c r="AQ114" s="640"/>
      <c r="AR114" s="640"/>
      <c r="AS114" s="640"/>
      <c r="AT114" s="640"/>
      <c r="AU114" s="640"/>
      <c r="AV114" s="640"/>
      <c r="AW114" s="640"/>
      <c r="AX114" s="640"/>
      <c r="AY114" s="640"/>
      <c r="AZ114" s="640"/>
      <c r="BA114" s="640"/>
      <c r="BB114" s="640"/>
      <c r="BC114" s="640"/>
      <c r="BD114" s="640"/>
      <c r="BE114" s="640"/>
      <c r="BF114" s="640"/>
      <c r="BG114" s="640"/>
      <c r="BH114" s="640"/>
      <c r="BI114" s="640"/>
      <c r="BJ114" s="640"/>
      <c r="BK114" s="640"/>
      <c r="BL114" s="640"/>
      <c r="BM114" s="640"/>
      <c r="BN114" s="640"/>
      <c r="BO114" s="640"/>
      <c r="BP114" s="640"/>
      <c r="BQ114" s="640"/>
      <c r="BR114" s="640"/>
      <c r="BS114" s="640"/>
      <c r="BT114" s="640"/>
      <c r="BU114" s="640"/>
      <c r="BV114" s="640"/>
      <c r="BW114" s="640"/>
      <c r="BX114" s="639"/>
      <c r="BY114" s="639"/>
      <c r="BZ114" s="582">
        <v>4272000</v>
      </c>
      <c r="CA114" s="582">
        <v>4272000</v>
      </c>
      <c r="CB114" s="582">
        <v>3539000</v>
      </c>
      <c r="CC114" s="582">
        <v>3539000</v>
      </c>
      <c r="CD114" s="582">
        <v>3539000</v>
      </c>
      <c r="CE114" s="582">
        <v>3539000</v>
      </c>
      <c r="CF114" s="639">
        <v>4056000</v>
      </c>
      <c r="CG114" s="639">
        <v>4056000</v>
      </c>
      <c r="CH114" s="639">
        <v>4056000</v>
      </c>
      <c r="CI114" s="639">
        <v>4056000</v>
      </c>
      <c r="CJ114" s="639">
        <v>4056000</v>
      </c>
      <c r="CK114" s="663">
        <v>4056000</v>
      </c>
      <c r="CL114" s="663">
        <v>4056000</v>
      </c>
      <c r="CM114" s="663">
        <v>4056000</v>
      </c>
      <c r="CN114" s="663">
        <v>4056000</v>
      </c>
      <c r="CO114" s="663">
        <v>4056000</v>
      </c>
      <c r="CP114" s="663">
        <v>4056000</v>
      </c>
      <c r="CQ114" s="663">
        <v>4056000</v>
      </c>
      <c r="CR114" s="639">
        <v>4056000</v>
      </c>
      <c r="CS114" s="639">
        <v>4056000</v>
      </c>
      <c r="CT114" s="639">
        <v>4056000</v>
      </c>
      <c r="CU114" s="639">
        <v>4056000</v>
      </c>
      <c r="CV114" s="639">
        <v>4056000</v>
      </c>
      <c r="CW114" s="639">
        <v>4056000</v>
      </c>
      <c r="CX114" s="663"/>
      <c r="CY114" s="663"/>
      <c r="CZ114" s="663"/>
      <c r="DA114" s="663"/>
      <c r="DB114" s="663"/>
      <c r="DC114" s="663"/>
      <c r="DD114" s="631"/>
      <c r="DE114" s="583"/>
      <c r="DF114" s="583">
        <v>4</v>
      </c>
    </row>
    <row r="115" spans="1:110" ht="15">
      <c r="A115" s="631"/>
      <c r="B115" s="631"/>
      <c r="C115" s="631" t="s">
        <v>67</v>
      </c>
      <c r="D115" s="631">
        <v>92</v>
      </c>
      <c r="E115" s="632" t="s">
        <v>168</v>
      </c>
      <c r="F115" s="633" t="s">
        <v>660</v>
      </c>
      <c r="G115" s="583" t="s">
        <v>661</v>
      </c>
      <c r="H115" s="631" t="s">
        <v>626</v>
      </c>
      <c r="I115" s="635" t="s">
        <v>67</v>
      </c>
      <c r="J115" s="635"/>
      <c r="K115" s="633" t="s">
        <v>662</v>
      </c>
      <c r="L115" s="633" t="s">
        <v>663</v>
      </c>
      <c r="M115" s="631" t="s">
        <v>311</v>
      </c>
      <c r="N115" s="631" t="s">
        <v>652</v>
      </c>
      <c r="O115" s="636"/>
      <c r="P115" s="631" t="s">
        <v>664</v>
      </c>
      <c r="Q115" s="637"/>
      <c r="R115" s="631"/>
      <c r="S115" s="631"/>
      <c r="T115" s="631"/>
      <c r="U115" s="631" t="s">
        <v>17</v>
      </c>
      <c r="V115" s="631"/>
      <c r="W115" s="638"/>
      <c r="X115" s="631"/>
      <c r="Y115" s="631"/>
      <c r="Z115" s="631"/>
      <c r="AA115" s="631"/>
      <c r="AB115" s="631"/>
      <c r="AC115" s="631"/>
      <c r="AD115" s="631"/>
      <c r="AE115" s="631"/>
      <c r="AF115" s="631"/>
      <c r="AG115" s="631"/>
      <c r="AH115" s="639"/>
      <c r="AI115" s="631"/>
      <c r="AJ115" s="640"/>
      <c r="AK115" s="640"/>
      <c r="AL115" s="640"/>
      <c r="AM115" s="640"/>
      <c r="AN115" s="640"/>
      <c r="AO115" s="640"/>
      <c r="AP115" s="640"/>
      <c r="AQ115" s="640"/>
      <c r="AR115" s="640"/>
      <c r="AS115" s="640"/>
      <c r="AT115" s="640"/>
      <c r="AU115" s="640"/>
      <c r="AV115" s="640"/>
      <c r="AW115" s="640"/>
      <c r="AX115" s="640"/>
      <c r="AY115" s="640"/>
      <c r="AZ115" s="640"/>
      <c r="BA115" s="640"/>
      <c r="BB115" s="640"/>
      <c r="BC115" s="640"/>
      <c r="BD115" s="640"/>
      <c r="BE115" s="640"/>
      <c r="BF115" s="640"/>
      <c r="BG115" s="640"/>
      <c r="BH115" s="640"/>
      <c r="BI115" s="640"/>
      <c r="BJ115" s="640"/>
      <c r="BK115" s="640"/>
      <c r="BL115" s="640"/>
      <c r="BM115" s="640"/>
      <c r="BN115" s="640"/>
      <c r="BO115" s="640"/>
      <c r="BP115" s="640"/>
      <c r="BQ115" s="640"/>
      <c r="BR115" s="640"/>
      <c r="BS115" s="640"/>
      <c r="BT115" s="640"/>
      <c r="BU115" s="640"/>
      <c r="BV115" s="640"/>
      <c r="BW115" s="640"/>
      <c r="BX115" s="639"/>
      <c r="BY115" s="639"/>
      <c r="BZ115" s="582">
        <v>2568000</v>
      </c>
      <c r="CA115" s="582">
        <v>2568000</v>
      </c>
      <c r="CB115" s="582">
        <v>2568000</v>
      </c>
      <c r="CC115" s="582">
        <v>2568000</v>
      </c>
      <c r="CD115" s="582">
        <v>2568000</v>
      </c>
      <c r="CE115" s="582">
        <v>2568000</v>
      </c>
      <c r="CF115" s="639">
        <v>2943000</v>
      </c>
      <c r="CG115" s="639">
        <v>2943000</v>
      </c>
      <c r="CH115" s="639">
        <v>2943000</v>
      </c>
      <c r="CI115" s="639">
        <v>2943000</v>
      </c>
      <c r="CJ115" s="639"/>
      <c r="CK115" s="639"/>
      <c r="CL115" s="639"/>
      <c r="CM115" s="639"/>
      <c r="CN115" s="639"/>
      <c r="CO115" s="639"/>
      <c r="CP115" s="639"/>
      <c r="CQ115" s="639"/>
      <c r="CR115" s="639"/>
      <c r="CS115" s="639"/>
      <c r="CT115" s="639"/>
      <c r="CU115" s="639"/>
      <c r="CV115" s="639"/>
      <c r="CW115" s="639"/>
      <c r="CX115" s="639"/>
      <c r="CY115" s="639"/>
      <c r="CZ115" s="639"/>
      <c r="DA115" s="639"/>
      <c r="DB115" s="639"/>
      <c r="DC115" s="639"/>
      <c r="DD115" s="631" t="s">
        <v>67</v>
      </c>
      <c r="DE115" s="583"/>
      <c r="DF115" s="583">
        <v>4</v>
      </c>
    </row>
    <row r="116" spans="1:110" ht="15">
      <c r="A116" s="641"/>
      <c r="B116" s="641"/>
      <c r="C116" s="641"/>
      <c r="D116" s="686"/>
      <c r="E116" s="751" t="s">
        <v>665</v>
      </c>
      <c r="F116" s="751"/>
      <c r="G116" s="751"/>
      <c r="H116" s="641"/>
      <c r="I116" s="643"/>
      <c r="J116" s="643"/>
      <c r="K116" s="642"/>
      <c r="L116" s="642"/>
      <c r="M116" s="641"/>
      <c r="N116" s="641"/>
      <c r="O116" s="644"/>
      <c r="P116" s="641"/>
      <c r="Q116" s="645"/>
      <c r="R116" s="641"/>
      <c r="S116" s="641"/>
      <c r="T116" s="641"/>
      <c r="U116" s="641"/>
      <c r="V116" s="641"/>
      <c r="W116" s="646"/>
      <c r="X116" s="641"/>
      <c r="Y116" s="641"/>
      <c r="Z116" s="641"/>
      <c r="AA116" s="641"/>
      <c r="AB116" s="641"/>
      <c r="AC116" s="641"/>
      <c r="AD116" s="641"/>
      <c r="AE116" s="641"/>
      <c r="AF116" s="641"/>
      <c r="AG116" s="641"/>
      <c r="AH116" s="647"/>
      <c r="AI116" s="641"/>
      <c r="AJ116" s="648"/>
      <c r="AK116" s="648"/>
      <c r="AL116" s="648"/>
      <c r="AM116" s="648"/>
      <c r="AN116" s="648"/>
      <c r="AO116" s="648"/>
      <c r="AP116" s="648"/>
      <c r="AQ116" s="648"/>
      <c r="AR116" s="648"/>
      <c r="AS116" s="648"/>
      <c r="AT116" s="648"/>
      <c r="AU116" s="648"/>
      <c r="AV116" s="648"/>
      <c r="AW116" s="648"/>
      <c r="AX116" s="648"/>
      <c r="AY116" s="648"/>
      <c r="AZ116" s="648"/>
      <c r="BA116" s="648"/>
      <c r="BB116" s="648"/>
      <c r="BC116" s="648"/>
      <c r="BD116" s="648"/>
      <c r="BE116" s="648"/>
      <c r="BF116" s="648"/>
      <c r="BG116" s="648"/>
      <c r="BH116" s="648"/>
      <c r="BI116" s="648"/>
      <c r="BJ116" s="648"/>
      <c r="BK116" s="648"/>
      <c r="BL116" s="648"/>
      <c r="BM116" s="648"/>
      <c r="BN116" s="648"/>
      <c r="BO116" s="648"/>
      <c r="BP116" s="648"/>
      <c r="BQ116" s="648"/>
      <c r="BR116" s="648"/>
      <c r="BS116" s="648"/>
      <c r="BT116" s="648"/>
      <c r="BU116" s="648"/>
      <c r="BV116" s="648"/>
      <c r="BW116" s="648"/>
      <c r="BX116" s="647"/>
      <c r="BY116" s="647"/>
      <c r="BZ116" s="647"/>
      <c r="CA116" s="648"/>
      <c r="CB116" s="648"/>
      <c r="CC116" s="648"/>
      <c r="CD116" s="648"/>
      <c r="CE116" s="648"/>
      <c r="CF116" s="648"/>
      <c r="CG116" s="648"/>
      <c r="CH116" s="648"/>
      <c r="CI116" s="648"/>
      <c r="CJ116" s="648"/>
      <c r="CK116" s="648"/>
      <c r="CL116" s="648"/>
      <c r="CM116" s="648"/>
      <c r="CN116" s="648"/>
      <c r="CO116" s="648"/>
      <c r="CP116" s="648"/>
      <c r="CQ116" s="648"/>
      <c r="CR116" s="648"/>
      <c r="CS116" s="648"/>
      <c r="CT116" s="648"/>
      <c r="CU116" s="648"/>
      <c r="CV116" s="648"/>
      <c r="CW116" s="648"/>
      <c r="CX116" s="648"/>
      <c r="CY116" s="648"/>
      <c r="CZ116" s="648"/>
      <c r="DA116" s="648"/>
      <c r="DB116" s="648"/>
      <c r="DC116" s="648"/>
      <c r="DD116" s="641"/>
      <c r="DE116" s="625"/>
      <c r="DF116" s="583">
        <v>0</v>
      </c>
    </row>
    <row r="117" spans="1:110" ht="15">
      <c r="A117" s="631"/>
      <c r="B117" s="631"/>
      <c r="C117" s="631"/>
      <c r="D117" s="631">
        <v>93</v>
      </c>
      <c r="E117" s="632" t="s">
        <v>666</v>
      </c>
      <c r="F117" s="633" t="s">
        <v>667</v>
      </c>
      <c r="G117" s="583" t="s">
        <v>668</v>
      </c>
      <c r="H117" s="631" t="s">
        <v>71</v>
      </c>
      <c r="I117" s="635" t="s">
        <v>67</v>
      </c>
      <c r="J117" s="635"/>
      <c r="K117" s="633" t="s">
        <v>669</v>
      </c>
      <c r="L117" s="633" t="s">
        <v>670</v>
      </c>
      <c r="M117" s="631" t="s">
        <v>286</v>
      </c>
      <c r="N117" s="631" t="s">
        <v>652</v>
      </c>
      <c r="O117" s="636" t="s">
        <v>671</v>
      </c>
      <c r="P117" s="636" t="s">
        <v>671</v>
      </c>
      <c r="Q117" s="637" t="s">
        <v>297</v>
      </c>
      <c r="R117" s="631"/>
      <c r="S117" s="631"/>
      <c r="T117" s="631"/>
      <c r="U117" s="631" t="s">
        <v>672</v>
      </c>
      <c r="V117" s="631"/>
      <c r="W117" s="638"/>
      <c r="X117" s="631"/>
      <c r="Y117" s="631"/>
      <c r="Z117" s="631"/>
      <c r="AA117" s="631"/>
      <c r="AB117" s="631"/>
      <c r="AC117" s="631"/>
      <c r="AD117" s="631"/>
      <c r="AE117" s="631"/>
      <c r="AF117" s="631"/>
      <c r="AG117" s="631"/>
      <c r="AH117" s="639"/>
      <c r="AI117" s="631"/>
      <c r="AJ117" s="640"/>
      <c r="AK117" s="640"/>
      <c r="AL117" s="640"/>
      <c r="AM117" s="640"/>
      <c r="AN117" s="640"/>
      <c r="AO117" s="640"/>
      <c r="AP117" s="640"/>
      <c r="AQ117" s="640"/>
      <c r="AR117" s="640"/>
      <c r="AS117" s="640"/>
      <c r="AT117" s="640"/>
      <c r="AU117" s="640"/>
      <c r="AV117" s="640"/>
      <c r="AW117" s="640"/>
      <c r="AX117" s="640"/>
      <c r="AY117" s="640"/>
      <c r="AZ117" s="640"/>
      <c r="BA117" s="640"/>
      <c r="BB117" s="640"/>
      <c r="BC117" s="640"/>
      <c r="BD117" s="640"/>
      <c r="BE117" s="640"/>
      <c r="BF117" s="640"/>
      <c r="BG117" s="640"/>
      <c r="BH117" s="640"/>
      <c r="BI117" s="640"/>
      <c r="BJ117" s="640"/>
      <c r="BK117" s="640"/>
      <c r="BL117" s="640"/>
      <c r="BM117" s="640"/>
      <c r="BN117" s="640"/>
      <c r="BO117" s="640"/>
      <c r="BP117" s="640"/>
      <c r="BQ117" s="640"/>
      <c r="BR117" s="640"/>
      <c r="BS117" s="640"/>
      <c r="BT117" s="640"/>
      <c r="BU117" s="640"/>
      <c r="BV117" s="640"/>
      <c r="BW117" s="640"/>
      <c r="BX117" s="639"/>
      <c r="BY117" s="639"/>
      <c r="BZ117" s="639"/>
      <c r="CA117" s="639">
        <v>2760000</v>
      </c>
      <c r="CB117" s="639">
        <v>2760000</v>
      </c>
      <c r="CC117" s="639">
        <v>2760000</v>
      </c>
      <c r="CD117" s="639">
        <v>2760000</v>
      </c>
      <c r="CE117" s="639">
        <v>2760000</v>
      </c>
      <c r="CF117" s="639">
        <v>3163000</v>
      </c>
      <c r="CG117" s="639">
        <v>3163000</v>
      </c>
      <c r="CH117" s="639">
        <v>3163000</v>
      </c>
      <c r="CI117" s="639">
        <v>3163000</v>
      </c>
      <c r="CJ117" s="639">
        <v>3163000</v>
      </c>
      <c r="CK117" s="663">
        <v>3163000</v>
      </c>
      <c r="CL117" s="663">
        <v>3163000</v>
      </c>
      <c r="CM117" s="663">
        <v>3163000</v>
      </c>
      <c r="CN117" s="663"/>
      <c r="CO117" s="639"/>
      <c r="CP117" s="639"/>
      <c r="CQ117" s="639"/>
      <c r="CR117" s="639"/>
      <c r="CS117" s="639"/>
      <c r="CT117" s="639"/>
      <c r="CU117" s="639"/>
      <c r="CV117" s="639"/>
      <c r="CW117" s="639"/>
      <c r="CX117" s="663"/>
      <c r="CY117" s="663"/>
      <c r="CZ117" s="663"/>
      <c r="DA117" s="639"/>
      <c r="DB117" s="639"/>
      <c r="DC117" s="639"/>
      <c r="DD117" s="631"/>
      <c r="DE117" s="583"/>
      <c r="DF117" s="583">
        <v>3</v>
      </c>
    </row>
    <row r="118" spans="1:110" ht="15">
      <c r="A118" s="631"/>
      <c r="B118" s="631"/>
      <c r="C118" s="631"/>
      <c r="D118" s="667"/>
      <c r="E118" s="751" t="s">
        <v>673</v>
      </c>
      <c r="F118" s="751"/>
      <c r="G118" s="751"/>
      <c r="H118" s="631"/>
      <c r="I118" s="635"/>
      <c r="J118" s="635"/>
      <c r="K118" s="633"/>
      <c r="L118" s="633"/>
      <c r="M118" s="631"/>
      <c r="N118" s="631"/>
      <c r="O118" s="636"/>
      <c r="P118" s="631"/>
      <c r="Q118" s="637"/>
      <c r="R118" s="631"/>
      <c r="S118" s="631"/>
      <c r="T118" s="631"/>
      <c r="U118" s="631"/>
      <c r="V118" s="631"/>
      <c r="W118" s="638"/>
      <c r="X118" s="631"/>
      <c r="Y118" s="631"/>
      <c r="Z118" s="631"/>
      <c r="AA118" s="631"/>
      <c r="AB118" s="631"/>
      <c r="AC118" s="631"/>
      <c r="AD118" s="631"/>
      <c r="AE118" s="631"/>
      <c r="AF118" s="631"/>
      <c r="AG118" s="631"/>
      <c r="AH118" s="639"/>
      <c r="AI118" s="631"/>
      <c r="AJ118" s="640"/>
      <c r="AK118" s="640"/>
      <c r="AL118" s="640"/>
      <c r="AM118" s="640"/>
      <c r="AN118" s="640"/>
      <c r="AO118" s="640"/>
      <c r="AP118" s="640"/>
      <c r="AQ118" s="640"/>
      <c r="AR118" s="640"/>
      <c r="AS118" s="640"/>
      <c r="AT118" s="640"/>
      <c r="AU118" s="640"/>
      <c r="AV118" s="640"/>
      <c r="AW118" s="640"/>
      <c r="AX118" s="640"/>
      <c r="AY118" s="640"/>
      <c r="AZ118" s="640"/>
      <c r="BA118" s="640"/>
      <c r="BB118" s="640"/>
      <c r="BC118" s="640"/>
      <c r="BD118" s="640"/>
      <c r="BE118" s="640"/>
      <c r="BF118" s="640"/>
      <c r="BG118" s="640"/>
      <c r="BH118" s="640"/>
      <c r="BI118" s="640"/>
      <c r="BJ118" s="640"/>
      <c r="BK118" s="640"/>
      <c r="BL118" s="640"/>
      <c r="BM118" s="640"/>
      <c r="BN118" s="640"/>
      <c r="BO118" s="640"/>
      <c r="BP118" s="640"/>
      <c r="BQ118" s="640"/>
      <c r="BR118" s="640"/>
      <c r="BS118" s="640"/>
      <c r="BT118" s="640"/>
      <c r="BU118" s="640"/>
      <c r="BV118" s="640"/>
      <c r="BW118" s="640"/>
      <c r="BX118" s="639"/>
      <c r="BY118" s="639"/>
      <c r="BZ118" s="639"/>
      <c r="CA118" s="640"/>
      <c r="CB118" s="640"/>
      <c r="CC118" s="640"/>
      <c r="CD118" s="640"/>
      <c r="CE118" s="640"/>
      <c r="CF118" s="640"/>
      <c r="CG118" s="640"/>
      <c r="CH118" s="640"/>
      <c r="CI118" s="640"/>
      <c r="CJ118" s="640"/>
      <c r="CK118" s="640"/>
      <c r="CL118" s="640"/>
      <c r="CM118" s="640"/>
      <c r="CN118" s="640"/>
      <c r="CO118" s="640"/>
      <c r="CP118" s="640"/>
      <c r="CQ118" s="640"/>
      <c r="CR118" s="640"/>
      <c r="CS118" s="640"/>
      <c r="CT118" s="640"/>
      <c r="CU118" s="640"/>
      <c r="CV118" s="640"/>
      <c r="CW118" s="640"/>
      <c r="CX118" s="640"/>
      <c r="CY118" s="640"/>
      <c r="CZ118" s="640"/>
      <c r="DA118" s="640"/>
      <c r="DB118" s="640"/>
      <c r="DC118" s="640"/>
      <c r="DD118" s="631"/>
      <c r="DE118" s="583"/>
      <c r="DF118" s="583"/>
    </row>
    <row r="119" spans="1:110" ht="15">
      <c r="A119" s="631"/>
      <c r="B119" s="631"/>
      <c r="C119" s="631"/>
      <c r="D119" s="667">
        <v>94</v>
      </c>
      <c r="E119" s="658" t="s">
        <v>674</v>
      </c>
      <c r="F119" s="660" t="s">
        <v>675</v>
      </c>
      <c r="G119" s="661" t="s">
        <v>676</v>
      </c>
      <c r="H119" s="631"/>
      <c r="I119" s="635"/>
      <c r="J119" s="635"/>
      <c r="K119" s="633"/>
      <c r="L119" s="633"/>
      <c r="M119" s="631"/>
      <c r="N119" s="631"/>
      <c r="O119" s="636"/>
      <c r="P119" s="631"/>
      <c r="Q119" s="637"/>
      <c r="R119" s="631"/>
      <c r="S119" s="631"/>
      <c r="T119" s="631"/>
      <c r="U119" s="631"/>
      <c r="V119" s="631"/>
      <c r="W119" s="638"/>
      <c r="X119" s="631"/>
      <c r="Y119" s="631"/>
      <c r="Z119" s="631"/>
      <c r="AA119" s="631"/>
      <c r="AB119" s="631"/>
      <c r="AC119" s="631"/>
      <c r="AD119" s="631"/>
      <c r="AE119" s="631"/>
      <c r="AF119" s="631"/>
      <c r="AG119" s="631"/>
      <c r="AH119" s="639"/>
      <c r="AI119" s="631"/>
      <c r="AJ119" s="640"/>
      <c r="AK119" s="640"/>
      <c r="AL119" s="640"/>
      <c r="AM119" s="640"/>
      <c r="AN119" s="640"/>
      <c r="AO119" s="640"/>
      <c r="AP119" s="640"/>
      <c r="AQ119" s="640"/>
      <c r="AR119" s="640"/>
      <c r="AS119" s="640"/>
      <c r="AT119" s="640"/>
      <c r="AU119" s="640"/>
      <c r="AV119" s="640"/>
      <c r="AW119" s="640"/>
      <c r="AX119" s="640"/>
      <c r="AY119" s="640"/>
      <c r="AZ119" s="640"/>
      <c r="BA119" s="640"/>
      <c r="BB119" s="640"/>
      <c r="BC119" s="640"/>
      <c r="BD119" s="640"/>
      <c r="BE119" s="640"/>
      <c r="BF119" s="640"/>
      <c r="BG119" s="640"/>
      <c r="BH119" s="640"/>
      <c r="BI119" s="640"/>
      <c r="BJ119" s="640"/>
      <c r="BK119" s="640"/>
      <c r="BL119" s="640"/>
      <c r="BM119" s="640"/>
      <c r="BN119" s="640"/>
      <c r="BO119" s="640"/>
      <c r="BP119" s="640"/>
      <c r="BQ119" s="640"/>
      <c r="BR119" s="640"/>
      <c r="BS119" s="640"/>
      <c r="BT119" s="640"/>
      <c r="BU119" s="640"/>
      <c r="BV119" s="640"/>
      <c r="BW119" s="640"/>
      <c r="BX119" s="639"/>
      <c r="BY119" s="639"/>
      <c r="BZ119" s="639"/>
      <c r="CA119" s="640"/>
      <c r="CB119" s="640"/>
      <c r="CC119" s="640"/>
      <c r="CD119" s="640"/>
      <c r="CE119" s="640"/>
      <c r="CF119" s="640"/>
      <c r="CG119" s="640"/>
      <c r="CH119" s="640"/>
      <c r="CI119" s="639">
        <v>4056000</v>
      </c>
      <c r="CJ119" s="639">
        <v>4056000</v>
      </c>
      <c r="CK119" s="640"/>
      <c r="CL119" s="640"/>
      <c r="CM119" s="640"/>
      <c r="CN119" s="640"/>
      <c r="CO119" s="640"/>
      <c r="CP119" s="678"/>
      <c r="CQ119" s="640"/>
      <c r="CR119" s="640"/>
      <c r="CS119" s="640"/>
      <c r="CT119" s="640"/>
      <c r="CU119" s="640"/>
      <c r="CV119" s="640"/>
      <c r="CW119" s="640"/>
      <c r="CX119" s="640"/>
      <c r="CY119" s="640"/>
      <c r="CZ119" s="640"/>
      <c r="DA119" s="640"/>
      <c r="DB119" s="678"/>
      <c r="DC119" s="640"/>
      <c r="DD119" s="631"/>
      <c r="DE119" s="583"/>
      <c r="DF119" s="583"/>
    </row>
    <row r="120" spans="1:110" ht="15">
      <c r="A120" s="631"/>
      <c r="B120" s="631"/>
      <c r="C120" s="631"/>
      <c r="D120" s="631">
        <v>95</v>
      </c>
      <c r="E120" s="607" t="s">
        <v>677</v>
      </c>
      <c r="F120" s="606">
        <v>8015006418</v>
      </c>
      <c r="G120" s="606" t="s">
        <v>678</v>
      </c>
      <c r="H120" s="606"/>
      <c r="I120" s="608"/>
      <c r="J120" s="608"/>
      <c r="K120" s="606"/>
      <c r="L120" s="606"/>
      <c r="M120" s="606"/>
      <c r="N120" s="606"/>
      <c r="O120" s="609"/>
      <c r="P120" s="606"/>
      <c r="Q120" s="610"/>
      <c r="R120" s="606"/>
      <c r="S120" s="606"/>
      <c r="T120" s="606"/>
      <c r="U120" s="606"/>
      <c r="V120" s="606"/>
      <c r="W120" s="606"/>
      <c r="X120" s="606"/>
      <c r="Y120" s="606"/>
      <c r="Z120" s="606"/>
      <c r="AA120" s="606"/>
      <c r="AB120" s="606"/>
      <c r="AC120" s="606"/>
      <c r="AD120" s="606"/>
      <c r="AE120" s="606"/>
      <c r="AF120" s="606"/>
      <c r="AG120" s="606"/>
      <c r="AH120" s="611"/>
      <c r="AI120" s="606"/>
      <c r="AJ120" s="612"/>
      <c r="AK120" s="612"/>
      <c r="AL120" s="612"/>
      <c r="AM120" s="612"/>
      <c r="AN120" s="612"/>
      <c r="AO120" s="612"/>
      <c r="AP120" s="612"/>
      <c r="AQ120" s="612"/>
      <c r="AR120" s="612"/>
      <c r="AS120" s="612"/>
      <c r="AT120" s="612"/>
      <c r="AU120" s="612"/>
      <c r="AV120" s="612"/>
      <c r="AW120" s="613"/>
      <c r="AX120" s="613"/>
      <c r="AY120" s="613"/>
      <c r="AZ120" s="613"/>
      <c r="BA120" s="613"/>
      <c r="BB120" s="613"/>
      <c r="BC120" s="613"/>
      <c r="BD120" s="613"/>
      <c r="BE120" s="613"/>
      <c r="BF120" s="613"/>
      <c r="BG120" s="613"/>
      <c r="BH120" s="613"/>
      <c r="BI120" s="613"/>
      <c r="BJ120" s="614"/>
      <c r="BK120" s="614"/>
      <c r="BL120" s="613"/>
      <c r="BM120" s="613"/>
      <c r="BN120" s="613"/>
      <c r="BO120" s="613"/>
      <c r="BP120" s="613"/>
      <c r="BQ120" s="613"/>
      <c r="BR120" s="613"/>
      <c r="BS120" s="613"/>
      <c r="BT120" s="613"/>
      <c r="BU120" s="613"/>
      <c r="BV120" s="614"/>
      <c r="BW120" s="614"/>
      <c r="BX120" s="613"/>
      <c r="BY120" s="613"/>
      <c r="BZ120" s="613"/>
      <c r="CA120" s="613"/>
      <c r="CB120" s="613"/>
      <c r="CC120" s="613"/>
      <c r="CD120" s="613"/>
      <c r="CE120" s="613"/>
      <c r="CF120" s="613"/>
      <c r="CG120" s="613"/>
      <c r="CH120" s="613"/>
      <c r="CI120" s="611">
        <v>2943000</v>
      </c>
      <c r="CJ120" s="611">
        <v>2943000</v>
      </c>
      <c r="CK120" s="662">
        <v>2943000</v>
      </c>
      <c r="CL120" s="662">
        <v>2943000</v>
      </c>
      <c r="CM120" s="662">
        <v>2943000</v>
      </c>
      <c r="CN120" s="662">
        <v>2943000</v>
      </c>
      <c r="CO120" s="662">
        <v>2943000</v>
      </c>
      <c r="CP120" s="662">
        <v>2943000</v>
      </c>
      <c r="CQ120" s="662">
        <v>2943000</v>
      </c>
      <c r="CR120" s="611">
        <v>3317000</v>
      </c>
      <c r="CS120" s="611">
        <v>3317000</v>
      </c>
      <c r="CT120" s="611">
        <v>3317000</v>
      </c>
      <c r="CU120" s="611">
        <v>3317000</v>
      </c>
      <c r="CV120" s="611">
        <v>3317000</v>
      </c>
      <c r="CW120" s="611">
        <v>3317000</v>
      </c>
      <c r="CX120" s="662"/>
      <c r="CY120" s="662"/>
      <c r="CZ120" s="662"/>
      <c r="DA120" s="662"/>
      <c r="DB120" s="662"/>
      <c r="DC120" s="662"/>
      <c r="DD120" s="631"/>
      <c r="DE120" s="583"/>
      <c r="DF120" s="583"/>
    </row>
    <row r="121" spans="1:110" ht="15">
      <c r="A121" s="631"/>
      <c r="B121" s="631"/>
      <c r="C121" s="631"/>
      <c r="D121" s="667"/>
      <c r="E121" s="751" t="s">
        <v>679</v>
      </c>
      <c r="F121" s="751"/>
      <c r="G121" s="751"/>
      <c r="H121" s="631"/>
      <c r="I121" s="635"/>
      <c r="J121" s="635"/>
      <c r="K121" s="633"/>
      <c r="L121" s="633"/>
      <c r="M121" s="631"/>
      <c r="N121" s="631"/>
      <c r="O121" s="636"/>
      <c r="P121" s="631"/>
      <c r="Q121" s="637"/>
      <c r="R121" s="631"/>
      <c r="S121" s="631"/>
      <c r="T121" s="631"/>
      <c r="U121" s="631"/>
      <c r="V121" s="631"/>
      <c r="W121" s="638"/>
      <c r="X121" s="631"/>
      <c r="Y121" s="631"/>
      <c r="Z121" s="631"/>
      <c r="AA121" s="631"/>
      <c r="AB121" s="631"/>
      <c r="AC121" s="631"/>
      <c r="AD121" s="631"/>
      <c r="AE121" s="631"/>
      <c r="AF121" s="631"/>
      <c r="AG121" s="631"/>
      <c r="AH121" s="639"/>
      <c r="AI121" s="631"/>
      <c r="AJ121" s="640"/>
      <c r="AK121" s="640"/>
      <c r="AL121" s="640"/>
      <c r="AM121" s="640"/>
      <c r="AN121" s="640"/>
      <c r="AO121" s="640"/>
      <c r="AP121" s="640"/>
      <c r="AQ121" s="640"/>
      <c r="AR121" s="640"/>
      <c r="AS121" s="640"/>
      <c r="AT121" s="640"/>
      <c r="AU121" s="640"/>
      <c r="AV121" s="640"/>
      <c r="AW121" s="640"/>
      <c r="AX121" s="640"/>
      <c r="AY121" s="640"/>
      <c r="AZ121" s="640"/>
      <c r="BA121" s="640"/>
      <c r="BB121" s="640"/>
      <c r="BC121" s="640"/>
      <c r="BD121" s="640"/>
      <c r="BE121" s="640"/>
      <c r="BF121" s="640"/>
      <c r="BG121" s="640"/>
      <c r="BH121" s="640"/>
      <c r="BI121" s="640"/>
      <c r="BJ121" s="640"/>
      <c r="BK121" s="640"/>
      <c r="BL121" s="640"/>
      <c r="BM121" s="640"/>
      <c r="BN121" s="640"/>
      <c r="BO121" s="640"/>
      <c r="BP121" s="640"/>
      <c r="BQ121" s="640"/>
      <c r="BR121" s="640"/>
      <c r="BS121" s="640"/>
      <c r="BT121" s="640"/>
      <c r="BU121" s="640"/>
      <c r="BV121" s="640"/>
      <c r="BW121" s="640"/>
      <c r="BX121" s="639"/>
      <c r="BY121" s="639"/>
      <c r="BZ121" s="639"/>
      <c r="CA121" s="640"/>
      <c r="CB121" s="640"/>
      <c r="CC121" s="640"/>
      <c r="CD121" s="640"/>
      <c r="CE121" s="640"/>
      <c r="CF121" s="640"/>
      <c r="CG121" s="640"/>
      <c r="CH121" s="640"/>
      <c r="CI121" s="639"/>
      <c r="CJ121" s="639"/>
      <c r="CK121" s="640"/>
      <c r="CL121" s="640"/>
      <c r="CM121" s="640"/>
      <c r="CN121" s="640"/>
      <c r="CO121" s="640"/>
      <c r="CP121" s="640"/>
      <c r="CQ121" s="640"/>
      <c r="CR121" s="640"/>
      <c r="CS121" s="640"/>
      <c r="CT121" s="640"/>
      <c r="CU121" s="640"/>
      <c r="CV121" s="640"/>
      <c r="CW121" s="640"/>
      <c r="CX121" s="640"/>
      <c r="CY121" s="640"/>
      <c r="CZ121" s="640"/>
      <c r="DA121" s="640"/>
      <c r="DB121" s="640"/>
      <c r="DC121" s="640"/>
      <c r="DD121" s="631"/>
      <c r="DE121" s="583"/>
      <c r="DF121" s="583"/>
    </row>
    <row r="122" spans="1:110" ht="15">
      <c r="A122" s="606"/>
      <c r="B122" s="606"/>
      <c r="C122" s="606"/>
      <c r="D122" s="606">
        <v>96</v>
      </c>
      <c r="E122" s="607" t="s">
        <v>171</v>
      </c>
      <c r="F122" s="606"/>
      <c r="G122" s="606"/>
      <c r="H122" s="606"/>
      <c r="I122" s="608"/>
      <c r="J122" s="608"/>
      <c r="K122" s="606"/>
      <c r="L122" s="606"/>
      <c r="M122" s="606"/>
      <c r="N122" s="606"/>
      <c r="O122" s="609"/>
      <c r="P122" s="606"/>
      <c r="Q122" s="610"/>
      <c r="R122" s="606"/>
      <c r="S122" s="606"/>
      <c r="T122" s="606"/>
      <c r="U122" s="606"/>
      <c r="V122" s="606"/>
      <c r="W122" s="606"/>
      <c r="X122" s="606"/>
      <c r="Y122" s="606"/>
      <c r="Z122" s="606"/>
      <c r="AA122" s="606"/>
      <c r="AB122" s="606"/>
      <c r="AC122" s="606"/>
      <c r="AD122" s="606"/>
      <c r="AE122" s="606"/>
      <c r="AF122" s="606"/>
      <c r="AG122" s="606"/>
      <c r="AH122" s="611"/>
      <c r="AI122" s="606"/>
      <c r="AJ122" s="612"/>
      <c r="AK122" s="612"/>
      <c r="AL122" s="612"/>
      <c r="AM122" s="612"/>
      <c r="AN122" s="612"/>
      <c r="AO122" s="612"/>
      <c r="AP122" s="612"/>
      <c r="AQ122" s="612"/>
      <c r="AR122" s="612"/>
      <c r="AS122" s="612"/>
      <c r="AT122" s="612"/>
      <c r="AU122" s="612"/>
      <c r="AV122" s="612"/>
      <c r="AW122" s="613"/>
      <c r="AX122" s="613"/>
      <c r="AY122" s="613"/>
      <c r="AZ122" s="613"/>
      <c r="BA122" s="613"/>
      <c r="BB122" s="613"/>
      <c r="BC122" s="613"/>
      <c r="BD122" s="613"/>
      <c r="BE122" s="613"/>
      <c r="BF122" s="613"/>
      <c r="BG122" s="613"/>
      <c r="BH122" s="613"/>
      <c r="BI122" s="613"/>
      <c r="BJ122" s="614"/>
      <c r="BK122" s="614"/>
      <c r="BL122" s="613"/>
      <c r="BM122" s="613"/>
      <c r="BN122" s="613"/>
      <c r="BO122" s="613"/>
      <c r="BP122" s="613"/>
      <c r="BQ122" s="613"/>
      <c r="BR122" s="613"/>
      <c r="BS122" s="613"/>
      <c r="BT122" s="613"/>
      <c r="BU122" s="613"/>
      <c r="BV122" s="614"/>
      <c r="BW122" s="614"/>
      <c r="BX122" s="613"/>
      <c r="BY122" s="613"/>
      <c r="BZ122" s="613"/>
      <c r="CA122" s="613"/>
      <c r="CB122" s="613"/>
      <c r="CC122" s="613"/>
      <c r="CD122" s="613"/>
      <c r="CE122" s="613"/>
      <c r="CF122" s="613"/>
      <c r="CG122" s="613"/>
      <c r="CH122" s="613"/>
      <c r="CI122" s="611"/>
      <c r="CJ122" s="611"/>
      <c r="CK122" s="662"/>
      <c r="CL122" s="662">
        <v>4840000</v>
      </c>
      <c r="CM122" s="662">
        <v>4840000</v>
      </c>
      <c r="CN122" s="662">
        <v>4840000</v>
      </c>
      <c r="CO122" s="662">
        <v>4840000</v>
      </c>
      <c r="CP122" s="662">
        <v>4840000</v>
      </c>
      <c r="CQ122" s="662">
        <v>4840000</v>
      </c>
      <c r="CR122" s="611">
        <v>4840000</v>
      </c>
      <c r="CS122" s="662">
        <v>4840000</v>
      </c>
      <c r="CT122" s="662">
        <v>4840000</v>
      </c>
      <c r="CU122" s="662">
        <v>4840000</v>
      </c>
      <c r="CV122" s="662">
        <v>4840000</v>
      </c>
      <c r="CW122" s="662">
        <v>4840000</v>
      </c>
      <c r="CX122" s="662"/>
      <c r="CY122" s="662"/>
      <c r="CZ122" s="662"/>
      <c r="DA122" s="662"/>
      <c r="DB122" s="662"/>
      <c r="DC122" s="662"/>
      <c r="DD122" s="606"/>
      <c r="DE122" s="583"/>
      <c r="DF122" s="583"/>
    </row>
    <row r="123" spans="1:110" ht="15">
      <c r="A123" s="665"/>
      <c r="B123" s="665"/>
      <c r="C123" s="665"/>
      <c r="D123" s="687"/>
      <c r="E123" s="767" t="s">
        <v>680</v>
      </c>
      <c r="F123" s="768"/>
      <c r="G123" s="769"/>
      <c r="H123" s="668"/>
      <c r="I123" s="669"/>
      <c r="J123" s="670"/>
      <c r="K123" s="668"/>
      <c r="L123" s="668"/>
      <c r="M123" s="668"/>
      <c r="N123" s="667"/>
      <c r="O123" s="671"/>
      <c r="P123" s="668"/>
      <c r="Q123" s="672"/>
      <c r="R123" s="667"/>
      <c r="S123" s="667"/>
      <c r="T123" s="667"/>
      <c r="U123" s="668"/>
      <c r="V123" s="668"/>
      <c r="W123" s="668"/>
      <c r="X123" s="668"/>
      <c r="Y123" s="668"/>
      <c r="Z123" s="668"/>
      <c r="AA123" s="667"/>
      <c r="AB123" s="667"/>
      <c r="AC123" s="667"/>
      <c r="AD123" s="667"/>
      <c r="AE123" s="667"/>
      <c r="AF123" s="667"/>
      <c r="AG123" s="667"/>
      <c r="AH123" s="673"/>
      <c r="AI123" s="667"/>
      <c r="AJ123" s="674"/>
      <c r="AK123" s="674"/>
      <c r="AL123" s="674"/>
      <c r="AM123" s="674"/>
      <c r="AN123" s="674"/>
      <c r="AO123" s="674"/>
      <c r="AP123" s="674"/>
      <c r="AQ123" s="674"/>
      <c r="AR123" s="674"/>
      <c r="AS123" s="674"/>
      <c r="AT123" s="674"/>
      <c r="AU123" s="674"/>
      <c r="AV123" s="674"/>
      <c r="AW123" s="675"/>
      <c r="AX123" s="675"/>
      <c r="AY123" s="675"/>
      <c r="AZ123" s="675"/>
      <c r="BA123" s="675"/>
      <c r="BB123" s="675"/>
      <c r="BC123" s="675"/>
      <c r="BD123" s="675"/>
      <c r="BE123" s="675"/>
      <c r="BF123" s="675"/>
      <c r="BG123" s="675"/>
      <c r="BH123" s="675"/>
      <c r="BI123" s="675"/>
      <c r="BJ123" s="676"/>
      <c r="BK123" s="676"/>
      <c r="BL123" s="675"/>
      <c r="BM123" s="675"/>
      <c r="BN123" s="675"/>
      <c r="BO123" s="675"/>
      <c r="BP123" s="675"/>
      <c r="BQ123" s="675"/>
      <c r="BR123" s="675"/>
      <c r="BS123" s="675"/>
      <c r="BT123" s="675"/>
      <c r="BU123" s="675"/>
      <c r="BV123" s="676"/>
      <c r="BW123" s="676"/>
      <c r="BX123" s="675"/>
      <c r="BY123" s="675"/>
      <c r="BZ123" s="675"/>
      <c r="CA123" s="675"/>
      <c r="CB123" s="675"/>
      <c r="CC123" s="675"/>
      <c r="CD123" s="675"/>
      <c r="CE123" s="675"/>
      <c r="CF123" s="675"/>
      <c r="CG123" s="675"/>
      <c r="CH123" s="675"/>
      <c r="CI123" s="673"/>
      <c r="CJ123" s="673"/>
      <c r="CK123" s="682"/>
      <c r="CL123" s="682"/>
      <c r="CM123" s="682"/>
      <c r="CN123" s="682"/>
      <c r="CO123" s="682"/>
      <c r="CP123" s="682"/>
      <c r="CQ123" s="682"/>
      <c r="CR123" s="673"/>
      <c r="CS123" s="682"/>
      <c r="CT123" s="682"/>
      <c r="CU123" s="682"/>
      <c r="CV123" s="682"/>
      <c r="CW123" s="682"/>
      <c r="CX123" s="682"/>
      <c r="CY123" s="682"/>
      <c r="CZ123" s="682"/>
      <c r="DA123" s="682"/>
      <c r="DB123" s="682"/>
      <c r="DC123" s="682"/>
      <c r="DD123" s="665"/>
      <c r="DE123" s="583"/>
      <c r="DF123" s="583"/>
    </row>
    <row r="124" spans="1:110" ht="15">
      <c r="A124" s="665"/>
      <c r="B124" s="665"/>
      <c r="C124" s="665"/>
      <c r="D124" s="665">
        <v>97</v>
      </c>
      <c r="E124" s="666" t="s">
        <v>186</v>
      </c>
      <c r="F124" s="665"/>
      <c r="G124" s="667"/>
      <c r="H124" s="668" t="s">
        <v>472</v>
      </c>
      <c r="I124" s="669" t="s">
        <v>67</v>
      </c>
      <c r="J124" s="670"/>
      <c r="K124" s="688" t="s">
        <v>681</v>
      </c>
      <c r="L124" s="688" t="s">
        <v>682</v>
      </c>
      <c r="M124" s="668" t="s">
        <v>683</v>
      </c>
      <c r="N124" s="667" t="s">
        <v>684</v>
      </c>
      <c r="O124" s="671" t="s">
        <v>685</v>
      </c>
      <c r="P124" s="668" t="s">
        <v>685</v>
      </c>
      <c r="Q124" s="672" t="s">
        <v>265</v>
      </c>
      <c r="R124" s="667"/>
      <c r="S124" s="667"/>
      <c r="T124" s="667"/>
      <c r="U124" s="668" t="s">
        <v>686</v>
      </c>
      <c r="V124" s="668"/>
      <c r="W124" s="668"/>
      <c r="X124" s="668"/>
      <c r="Y124" s="668"/>
      <c r="Z124" s="668"/>
      <c r="AA124" s="667"/>
      <c r="AB124" s="667"/>
      <c r="AC124" s="667"/>
      <c r="AD124" s="667"/>
      <c r="AE124" s="667"/>
      <c r="AF124" s="667"/>
      <c r="AG124" s="667"/>
      <c r="AH124" s="673"/>
      <c r="AI124" s="667"/>
      <c r="AJ124" s="674"/>
      <c r="AK124" s="674"/>
      <c r="AL124" s="674"/>
      <c r="AM124" s="674"/>
      <c r="AN124" s="674"/>
      <c r="AO124" s="674"/>
      <c r="AP124" s="674"/>
      <c r="AQ124" s="674"/>
      <c r="AR124" s="674"/>
      <c r="AS124" s="674"/>
      <c r="AT124" s="674"/>
      <c r="AU124" s="674"/>
      <c r="AV124" s="674"/>
      <c r="AW124" s="675"/>
      <c r="AX124" s="675"/>
      <c r="AY124" s="675"/>
      <c r="AZ124" s="675"/>
      <c r="BA124" s="675"/>
      <c r="BB124" s="675"/>
      <c r="BC124" s="675"/>
      <c r="BD124" s="675"/>
      <c r="BE124" s="675"/>
      <c r="BF124" s="675"/>
      <c r="BG124" s="675"/>
      <c r="BH124" s="675"/>
      <c r="BI124" s="675"/>
      <c r="BJ124" s="676"/>
      <c r="BK124" s="676"/>
      <c r="BL124" s="675"/>
      <c r="BM124" s="675"/>
      <c r="BN124" s="675"/>
      <c r="BO124" s="675"/>
      <c r="BP124" s="675"/>
      <c r="BQ124" s="675"/>
      <c r="BR124" s="675"/>
      <c r="BS124" s="675"/>
      <c r="BT124" s="675"/>
      <c r="BU124" s="675"/>
      <c r="BV124" s="676"/>
      <c r="BW124" s="676"/>
      <c r="BX124" s="675"/>
      <c r="BY124" s="675"/>
      <c r="BZ124" s="675"/>
      <c r="CA124" s="675"/>
      <c r="CB124" s="675"/>
      <c r="CC124" s="675"/>
      <c r="CD124" s="675"/>
      <c r="CE124" s="675"/>
      <c r="CF124" s="675"/>
      <c r="CG124" s="675"/>
      <c r="CH124" s="675"/>
      <c r="CI124" s="673"/>
      <c r="CJ124" s="673"/>
      <c r="CK124" s="682"/>
      <c r="CL124" s="682"/>
      <c r="CM124" s="682"/>
      <c r="CN124" s="682"/>
      <c r="CO124" s="682"/>
      <c r="CP124" s="682"/>
      <c r="CQ124" s="682"/>
      <c r="CR124" s="673"/>
      <c r="CS124" s="682"/>
      <c r="CT124" s="682"/>
      <c r="CU124" s="682"/>
      <c r="CV124" s="682">
        <v>3568000</v>
      </c>
      <c r="CW124" s="682"/>
      <c r="CX124" s="682"/>
      <c r="CY124" s="682"/>
      <c r="CZ124" s="682"/>
      <c r="DA124" s="682"/>
      <c r="DB124" s="682"/>
      <c r="DC124" s="682"/>
      <c r="DD124" s="665"/>
      <c r="DE124" s="583"/>
      <c r="DF124" s="583"/>
    </row>
    <row r="125" spans="1:110" ht="15">
      <c r="A125" s="665"/>
      <c r="B125" s="665"/>
      <c r="C125" s="665"/>
      <c r="D125" s="665"/>
      <c r="E125" s="666"/>
      <c r="F125" s="665"/>
      <c r="G125" s="667"/>
      <c r="H125" s="668"/>
      <c r="I125" s="669"/>
      <c r="J125" s="670"/>
      <c r="K125" s="668"/>
      <c r="L125" s="668"/>
      <c r="M125" s="668"/>
      <c r="N125" s="667"/>
      <c r="O125" s="671"/>
      <c r="P125" s="668"/>
      <c r="Q125" s="672"/>
      <c r="R125" s="667"/>
      <c r="S125" s="667"/>
      <c r="T125" s="667"/>
      <c r="U125" s="668"/>
      <c r="V125" s="668"/>
      <c r="W125" s="668"/>
      <c r="X125" s="668"/>
      <c r="Y125" s="668"/>
      <c r="Z125" s="668"/>
      <c r="AA125" s="667"/>
      <c r="AB125" s="667"/>
      <c r="AC125" s="667"/>
      <c r="AD125" s="667"/>
      <c r="AE125" s="667"/>
      <c r="AF125" s="667"/>
      <c r="AG125" s="667"/>
      <c r="AH125" s="673"/>
      <c r="AI125" s="667"/>
      <c r="AJ125" s="674"/>
      <c r="AK125" s="674"/>
      <c r="AL125" s="674"/>
      <c r="AM125" s="674"/>
      <c r="AN125" s="674"/>
      <c r="AO125" s="674"/>
      <c r="AP125" s="674"/>
      <c r="AQ125" s="674"/>
      <c r="AR125" s="674"/>
      <c r="AS125" s="674"/>
      <c r="AT125" s="674"/>
      <c r="AU125" s="674"/>
      <c r="AV125" s="674"/>
      <c r="AW125" s="675"/>
      <c r="AX125" s="675"/>
      <c r="AY125" s="675"/>
      <c r="AZ125" s="675"/>
      <c r="BA125" s="675"/>
      <c r="BB125" s="675"/>
      <c r="BC125" s="675"/>
      <c r="BD125" s="675"/>
      <c r="BE125" s="675"/>
      <c r="BF125" s="675"/>
      <c r="BG125" s="675"/>
      <c r="BH125" s="675"/>
      <c r="BI125" s="675"/>
      <c r="BJ125" s="676"/>
      <c r="BK125" s="676"/>
      <c r="BL125" s="675"/>
      <c r="BM125" s="675"/>
      <c r="BN125" s="675"/>
      <c r="BO125" s="675"/>
      <c r="BP125" s="675"/>
      <c r="BQ125" s="675"/>
      <c r="BR125" s="675"/>
      <c r="BS125" s="675"/>
      <c r="BT125" s="675"/>
      <c r="BU125" s="675"/>
      <c r="BV125" s="676"/>
      <c r="BW125" s="676"/>
      <c r="BX125" s="675"/>
      <c r="BY125" s="675"/>
      <c r="BZ125" s="675"/>
      <c r="CA125" s="675"/>
      <c r="CB125" s="675"/>
      <c r="CC125" s="675"/>
      <c r="CD125" s="675"/>
      <c r="CE125" s="675"/>
      <c r="CF125" s="675"/>
      <c r="CG125" s="675"/>
      <c r="CH125" s="675"/>
      <c r="CI125" s="673"/>
      <c r="CJ125" s="673"/>
      <c r="CK125" s="673"/>
      <c r="CL125" s="673"/>
      <c r="CM125" s="675"/>
      <c r="CN125" s="675"/>
      <c r="CO125" s="675"/>
      <c r="CP125" s="675"/>
      <c r="CQ125" s="675"/>
      <c r="CR125" s="675"/>
      <c r="CS125" s="675"/>
      <c r="CT125" s="675"/>
      <c r="CU125" s="673"/>
      <c r="CV125" s="673"/>
      <c r="CW125" s="673"/>
      <c r="CX125" s="673"/>
      <c r="CY125" s="675"/>
      <c r="CZ125" s="675"/>
      <c r="DA125" s="675"/>
      <c r="DB125" s="675"/>
      <c r="DC125" s="675"/>
      <c r="DD125" s="665"/>
      <c r="DE125" s="583"/>
      <c r="DF125" s="583"/>
    </row>
    <row r="126" spans="1:110" ht="20.25">
      <c r="A126" s="755"/>
      <c r="B126" s="755"/>
      <c r="C126" s="755"/>
      <c r="D126" s="755"/>
      <c r="E126" s="755"/>
      <c r="F126" s="755"/>
      <c r="G126" s="756"/>
      <c r="H126" s="440"/>
      <c r="I126" s="441"/>
      <c r="J126" s="442">
        <v>48</v>
      </c>
      <c r="K126" s="441"/>
      <c r="L126" s="441"/>
      <c r="M126" s="441"/>
      <c r="N126" s="442">
        <v>26</v>
      </c>
      <c r="O126" s="443"/>
      <c r="P126" s="441"/>
      <c r="Q126" s="444"/>
      <c r="R126" s="442">
        <v>2</v>
      </c>
      <c r="S126" s="442">
        <v>3</v>
      </c>
      <c r="T126" s="442">
        <v>7</v>
      </c>
      <c r="U126" s="441"/>
      <c r="V126" s="441"/>
      <c r="W126" s="441"/>
      <c r="X126" s="441"/>
      <c r="Y126" s="441"/>
      <c r="Z126" s="441"/>
      <c r="AA126" s="445">
        <v>12655000</v>
      </c>
      <c r="AB126" s="445">
        <v>12655000</v>
      </c>
      <c r="AC126" s="445">
        <v>12655000</v>
      </c>
      <c r="AD126" s="445">
        <v>40236000</v>
      </c>
      <c r="AE126" s="445">
        <v>38997000</v>
      </c>
      <c r="AF126" s="445">
        <v>38997000</v>
      </c>
      <c r="AG126" s="445">
        <v>44764000</v>
      </c>
      <c r="AH126" s="445">
        <v>46659000</v>
      </c>
      <c r="AI126" s="445">
        <v>46659000</v>
      </c>
      <c r="AJ126" s="446">
        <v>58855000</v>
      </c>
      <c r="AK126" s="446">
        <v>58855000</v>
      </c>
      <c r="AL126" s="446">
        <v>80019000</v>
      </c>
      <c r="AM126" s="446">
        <v>80397000</v>
      </c>
      <c r="AN126" s="446">
        <v>82025000</v>
      </c>
      <c r="AO126" s="446">
        <v>78769000</v>
      </c>
      <c r="AP126" s="446">
        <v>72204000</v>
      </c>
      <c r="AQ126" s="446">
        <v>74724000</v>
      </c>
      <c r="AR126" s="446">
        <v>74724000</v>
      </c>
      <c r="AS126" s="446">
        <v>101158000</v>
      </c>
      <c r="AT126" s="446">
        <v>103472000</v>
      </c>
      <c r="AU126" s="446">
        <v>103472000</v>
      </c>
      <c r="AV126" s="445">
        <v>103472000</v>
      </c>
      <c r="AW126" s="445">
        <v>106569000</v>
      </c>
      <c r="AX126" s="445">
        <v>106569000</v>
      </c>
      <c r="AY126" s="445">
        <v>106569000</v>
      </c>
      <c r="AZ126" s="445">
        <v>143077000</v>
      </c>
      <c r="BA126" s="445">
        <v>138449000</v>
      </c>
      <c r="BB126" s="445">
        <v>136135000</v>
      </c>
      <c r="BC126" s="445">
        <v>136028000</v>
      </c>
      <c r="BD126" s="445">
        <v>136028000</v>
      </c>
      <c r="BE126" s="445">
        <v>136028000</v>
      </c>
      <c r="BF126" s="445">
        <v>138787000</v>
      </c>
      <c r="BG126" s="445">
        <v>143771000</v>
      </c>
      <c r="BH126" s="445">
        <v>147398000</v>
      </c>
      <c r="BI126" s="445">
        <v>135828000</v>
      </c>
      <c r="BJ126" s="445">
        <v>123902000</v>
      </c>
      <c r="BK126" s="445">
        <v>119274000</v>
      </c>
      <c r="BL126" s="445">
        <v>108606000</v>
      </c>
      <c r="BM126" s="445">
        <v>108505000</v>
      </c>
      <c r="BN126" s="445">
        <v>106191000</v>
      </c>
      <c r="BO126" s="445">
        <v>106191000</v>
      </c>
      <c r="BP126" s="445">
        <v>120298000</v>
      </c>
      <c r="BQ126" s="445">
        <v>120298000</v>
      </c>
      <c r="BR126" s="445">
        <v>120298000</v>
      </c>
      <c r="BS126" s="445">
        <v>127240000</v>
      </c>
      <c r="BT126" s="445">
        <v>119870000</v>
      </c>
      <c r="BU126" s="445">
        <v>122062000</v>
      </c>
      <c r="BV126" s="445">
        <v>142606000</v>
      </c>
      <c r="BW126" s="445">
        <v>138766000</v>
      </c>
      <c r="BX126" s="445">
        <v>147055000</v>
      </c>
      <c r="BY126" s="445">
        <v>147055000</v>
      </c>
      <c r="BZ126" s="445">
        <v>153895000</v>
      </c>
      <c r="CA126" s="445">
        <v>156655000</v>
      </c>
      <c r="CB126" s="445">
        <v>153354000</v>
      </c>
      <c r="CC126" s="445">
        <v>150786000</v>
      </c>
      <c r="CD126" s="445">
        <v>145065000</v>
      </c>
      <c r="CE126" s="445">
        <v>145065000</v>
      </c>
      <c r="CF126" s="446">
        <v>162689000</v>
      </c>
      <c r="CG126" s="446">
        <v>162689000</v>
      </c>
      <c r="CH126" s="446">
        <v>159076000</v>
      </c>
      <c r="CI126" s="446">
        <v>157246000</v>
      </c>
      <c r="CJ126" s="446">
        <v>148417000</v>
      </c>
      <c r="CK126" s="446">
        <v>144361000</v>
      </c>
      <c r="CL126" s="446">
        <v>149201000</v>
      </c>
      <c r="CM126" s="446">
        <v>141858000</v>
      </c>
      <c r="CN126" s="446">
        <v>137582000</v>
      </c>
      <c r="CO126" s="446">
        <v>137582000</v>
      </c>
      <c r="CP126" s="446">
        <v>137582000</v>
      </c>
      <c r="CQ126" s="446">
        <v>137582000</v>
      </c>
      <c r="CR126" s="446">
        <v>149052000</v>
      </c>
      <c r="CS126" s="446">
        <v>145735000</v>
      </c>
      <c r="CT126" s="446">
        <v>145735000</v>
      </c>
      <c r="CU126" s="446">
        <v>142418000</v>
      </c>
      <c r="CV126" s="446">
        <v>136035000</v>
      </c>
      <c r="CW126" s="446">
        <v>119199000</v>
      </c>
      <c r="CX126" s="446">
        <v>0</v>
      </c>
      <c r="CY126" s="446">
        <v>0</v>
      </c>
      <c r="CZ126" s="446">
        <v>0</v>
      </c>
      <c r="DA126" s="446">
        <v>0</v>
      </c>
      <c r="DB126" s="446">
        <v>0</v>
      </c>
      <c r="DC126" s="446">
        <v>0</v>
      </c>
      <c r="DD126" s="447"/>
      <c r="DE126" s="429"/>
      <c r="DF126" s="429"/>
    </row>
    <row r="127" spans="1:110">
      <c r="A127" s="448"/>
      <c r="B127" s="448"/>
      <c r="C127" s="448"/>
      <c r="D127" s="448"/>
      <c r="E127" s="448"/>
      <c r="F127" s="562"/>
      <c r="G127" s="450" t="s">
        <v>12</v>
      </c>
      <c r="H127" s="450"/>
      <c r="I127" s="451"/>
      <c r="J127" s="451"/>
      <c r="K127" s="451"/>
      <c r="L127" s="451"/>
      <c r="M127" s="451"/>
      <c r="N127" s="451"/>
      <c r="O127" s="452"/>
      <c r="P127" s="451"/>
      <c r="Q127" s="453"/>
      <c r="R127" s="451"/>
      <c r="S127" s="451"/>
      <c r="T127" s="451"/>
      <c r="U127" s="451"/>
      <c r="V127" s="451"/>
      <c r="W127" s="451"/>
      <c r="X127" s="451"/>
      <c r="Y127" s="451"/>
      <c r="Z127" s="451"/>
      <c r="AA127" s="454">
        <v>2784100</v>
      </c>
      <c r="AB127" s="454">
        <v>2784100</v>
      </c>
      <c r="AC127" s="454">
        <v>2784100</v>
      </c>
      <c r="AD127" s="454">
        <v>8851920</v>
      </c>
      <c r="AE127" s="454">
        <v>8579340</v>
      </c>
      <c r="AF127" s="454">
        <v>8579340</v>
      </c>
      <c r="AG127" s="454">
        <v>9848080</v>
      </c>
      <c r="AH127" s="454">
        <v>10264980</v>
      </c>
      <c r="AI127" s="454">
        <v>10264980</v>
      </c>
      <c r="AJ127" s="455">
        <v>12948100</v>
      </c>
      <c r="AK127" s="455">
        <v>12948100</v>
      </c>
      <c r="AL127" s="455">
        <v>17604180</v>
      </c>
      <c r="AM127" s="455">
        <v>17687340</v>
      </c>
      <c r="AN127" s="455">
        <v>18045500</v>
      </c>
      <c r="AO127" s="455">
        <v>17329180</v>
      </c>
      <c r="AP127" s="455">
        <v>15884880</v>
      </c>
      <c r="AQ127" s="455">
        <v>16439280</v>
      </c>
      <c r="AR127" s="455">
        <v>16439280</v>
      </c>
      <c r="AS127" s="455">
        <v>22254760</v>
      </c>
      <c r="AT127" s="455">
        <v>22763840</v>
      </c>
      <c r="AU127" s="455">
        <v>22763840</v>
      </c>
      <c r="AV127" s="454">
        <v>24833280</v>
      </c>
      <c r="AW127" s="454">
        <v>25576560</v>
      </c>
      <c r="AX127" s="454">
        <v>25576560</v>
      </c>
      <c r="AY127" s="454">
        <v>25576560</v>
      </c>
      <c r="AZ127" s="454">
        <v>34338480</v>
      </c>
      <c r="BA127" s="454">
        <v>33227760</v>
      </c>
      <c r="BB127" s="454">
        <v>32672400</v>
      </c>
      <c r="BC127" s="454">
        <v>32646720</v>
      </c>
      <c r="BD127" s="454">
        <v>32646720</v>
      </c>
      <c r="BE127" s="454">
        <v>32646720</v>
      </c>
      <c r="BF127" s="454">
        <v>33308880</v>
      </c>
      <c r="BG127" s="454">
        <v>34505040</v>
      </c>
      <c r="BH127" s="454">
        <v>35375520</v>
      </c>
      <c r="BI127" s="454">
        <v>32598720</v>
      </c>
      <c r="BJ127" s="454">
        <v>29736480</v>
      </c>
      <c r="BK127" s="454">
        <v>28625760</v>
      </c>
      <c r="BL127" s="454">
        <v>26065440</v>
      </c>
      <c r="BM127" s="454">
        <v>26041200</v>
      </c>
      <c r="BN127" s="454">
        <v>25485840</v>
      </c>
      <c r="BO127" s="454">
        <v>25485840</v>
      </c>
      <c r="BP127" s="454">
        <v>28871520</v>
      </c>
      <c r="BQ127" s="454">
        <v>28871520</v>
      </c>
      <c r="BR127" s="454">
        <v>28871520</v>
      </c>
      <c r="BS127" s="454">
        <v>30537600</v>
      </c>
      <c r="BT127" s="454">
        <v>31166200</v>
      </c>
      <c r="BU127" s="454">
        <v>31736120</v>
      </c>
      <c r="BV127" s="454">
        <v>37077560</v>
      </c>
      <c r="BW127" s="454">
        <v>36079160</v>
      </c>
      <c r="BX127" s="454">
        <v>38234300</v>
      </c>
      <c r="BY127" s="454">
        <v>38234300</v>
      </c>
      <c r="BZ127" s="454">
        <v>40012700</v>
      </c>
      <c r="CA127" s="454">
        <v>40730300</v>
      </c>
      <c r="CB127" s="454">
        <v>39872040</v>
      </c>
      <c r="CC127" s="454">
        <v>39204360</v>
      </c>
      <c r="CD127" s="454">
        <v>37716900</v>
      </c>
      <c r="CE127" s="454">
        <v>37716900</v>
      </c>
      <c r="CF127" s="455">
        <v>42299140</v>
      </c>
      <c r="CG127" s="455">
        <v>42299140</v>
      </c>
      <c r="CH127" s="455">
        <v>41359760</v>
      </c>
      <c r="CI127" s="455">
        <v>40883960</v>
      </c>
      <c r="CJ127" s="455">
        <v>38588420</v>
      </c>
      <c r="CK127" s="455">
        <v>37533860</v>
      </c>
      <c r="CL127" s="455">
        <v>38792260</v>
      </c>
      <c r="CM127" s="455">
        <v>36883080</v>
      </c>
      <c r="CN127" s="455">
        <v>35771320</v>
      </c>
      <c r="CO127" s="455">
        <v>35771320</v>
      </c>
      <c r="CP127" s="455">
        <v>35771320</v>
      </c>
      <c r="CQ127" s="455">
        <v>35771320</v>
      </c>
      <c r="CR127" s="455">
        <v>38753520</v>
      </c>
      <c r="CS127" s="455">
        <v>37891100</v>
      </c>
      <c r="CT127" s="455">
        <v>37891100</v>
      </c>
      <c r="CU127" s="455">
        <v>37028680</v>
      </c>
      <c r="CV127" s="455">
        <v>35369100</v>
      </c>
      <c r="CW127" s="455">
        <v>30991740</v>
      </c>
      <c r="CX127" s="455">
        <v>0</v>
      </c>
      <c r="CY127" s="455">
        <v>0</v>
      </c>
      <c r="CZ127" s="455">
        <v>0</v>
      </c>
      <c r="DA127" s="455">
        <v>0</v>
      </c>
      <c r="DB127" s="455">
        <v>0</v>
      </c>
      <c r="DC127" s="455">
        <v>0</v>
      </c>
      <c r="DD127" s="448"/>
      <c r="DE127" s="449"/>
      <c r="DF127" s="449"/>
    </row>
    <row r="128" spans="1:110">
      <c r="A128" s="456"/>
      <c r="B128" s="456"/>
      <c r="C128" s="677"/>
      <c r="D128" s="677"/>
      <c r="E128" s="457"/>
      <c r="F128" s="458"/>
      <c r="G128" s="459" t="s">
        <v>13</v>
      </c>
      <c r="H128" s="459"/>
      <c r="I128" s="460"/>
      <c r="J128" s="460"/>
      <c r="K128" s="460"/>
      <c r="L128" s="460"/>
      <c r="M128" s="460"/>
      <c r="N128" s="460"/>
      <c r="O128" s="461"/>
      <c r="P128" s="460"/>
      <c r="Q128" s="462"/>
      <c r="R128" s="460"/>
      <c r="S128" s="460"/>
      <c r="T128" s="460"/>
      <c r="U128" s="460"/>
      <c r="V128" s="460"/>
      <c r="W128" s="460"/>
      <c r="X128" s="460"/>
      <c r="Y128" s="460"/>
      <c r="Z128" s="460"/>
      <c r="AA128" s="463">
        <v>569475</v>
      </c>
      <c r="AB128" s="463">
        <v>569475</v>
      </c>
      <c r="AC128" s="463">
        <v>569475</v>
      </c>
      <c r="AD128" s="463">
        <v>1810620</v>
      </c>
      <c r="AE128" s="463">
        <v>1754865</v>
      </c>
      <c r="AF128" s="463">
        <v>1754865</v>
      </c>
      <c r="AG128" s="463">
        <v>2014380</v>
      </c>
      <c r="AH128" s="463">
        <v>2099655</v>
      </c>
      <c r="AI128" s="463">
        <v>2099655</v>
      </c>
      <c r="AJ128" s="464">
        <v>2648475</v>
      </c>
      <c r="AK128" s="464">
        <v>2648475</v>
      </c>
      <c r="AL128" s="464">
        <v>3600855</v>
      </c>
      <c r="AM128" s="464">
        <v>3617865</v>
      </c>
      <c r="AN128" s="464">
        <v>3691125</v>
      </c>
      <c r="AO128" s="464">
        <v>3544605</v>
      </c>
      <c r="AP128" s="464">
        <v>3249180</v>
      </c>
      <c r="AQ128" s="464">
        <v>3362580</v>
      </c>
      <c r="AR128" s="464">
        <v>3362580</v>
      </c>
      <c r="AS128" s="464">
        <v>4552110</v>
      </c>
      <c r="AT128" s="464">
        <v>4656240</v>
      </c>
      <c r="AU128" s="464">
        <v>4656240</v>
      </c>
      <c r="AV128" s="463">
        <v>4656240</v>
      </c>
      <c r="AW128" s="463">
        <v>4795605</v>
      </c>
      <c r="AX128" s="463">
        <v>4795605</v>
      </c>
      <c r="AY128" s="463">
        <v>4795605</v>
      </c>
      <c r="AZ128" s="463">
        <v>6438465</v>
      </c>
      <c r="BA128" s="463">
        <v>6230205</v>
      </c>
      <c r="BB128" s="463">
        <v>6126075</v>
      </c>
      <c r="BC128" s="463">
        <v>6121260</v>
      </c>
      <c r="BD128" s="463">
        <v>6121260</v>
      </c>
      <c r="BE128" s="463">
        <v>6121260</v>
      </c>
      <c r="BF128" s="463">
        <v>6245415</v>
      </c>
      <c r="BG128" s="463">
        <v>6469695</v>
      </c>
      <c r="BH128" s="463">
        <v>6632910</v>
      </c>
      <c r="BI128" s="463">
        <v>6112260</v>
      </c>
      <c r="BJ128" s="463">
        <v>5575590</v>
      </c>
      <c r="BK128" s="463">
        <v>5367330</v>
      </c>
      <c r="BL128" s="463">
        <v>4887270</v>
      </c>
      <c r="BM128" s="463">
        <v>4882725</v>
      </c>
      <c r="BN128" s="463">
        <v>4778595</v>
      </c>
      <c r="BO128" s="463">
        <v>4778595</v>
      </c>
      <c r="BP128" s="463">
        <v>5413410</v>
      </c>
      <c r="BQ128" s="463">
        <v>5413410</v>
      </c>
      <c r="BR128" s="463">
        <v>5413410</v>
      </c>
      <c r="BS128" s="463">
        <v>5725800</v>
      </c>
      <c r="BT128" s="463">
        <v>5394150</v>
      </c>
      <c r="BU128" s="463">
        <v>5492790</v>
      </c>
      <c r="BV128" s="463">
        <v>6417270</v>
      </c>
      <c r="BW128" s="463">
        <v>6244470</v>
      </c>
      <c r="BX128" s="463">
        <v>6617475</v>
      </c>
      <c r="BY128" s="463">
        <v>6617475</v>
      </c>
      <c r="BZ128" s="463">
        <v>6925275</v>
      </c>
      <c r="CA128" s="463">
        <v>7049475</v>
      </c>
      <c r="CB128" s="463">
        <v>6900930</v>
      </c>
      <c r="CC128" s="463">
        <v>6785370</v>
      </c>
      <c r="CD128" s="463">
        <v>6527925</v>
      </c>
      <c r="CE128" s="463">
        <v>6527925</v>
      </c>
      <c r="CF128" s="464">
        <v>7321005</v>
      </c>
      <c r="CG128" s="464">
        <v>7321005</v>
      </c>
      <c r="CH128" s="464">
        <v>7158420</v>
      </c>
      <c r="CI128" s="464">
        <v>7076070</v>
      </c>
      <c r="CJ128" s="464">
        <v>6678765</v>
      </c>
      <c r="CK128" s="464">
        <v>6496245</v>
      </c>
      <c r="CL128" s="464">
        <v>6714045</v>
      </c>
      <c r="CM128" s="464">
        <v>6383610</v>
      </c>
      <c r="CN128" s="464">
        <v>6191190</v>
      </c>
      <c r="CO128" s="464">
        <v>6191190</v>
      </c>
      <c r="CP128" s="464">
        <v>6191190</v>
      </c>
      <c r="CQ128" s="464">
        <v>6191190</v>
      </c>
      <c r="CR128" s="464">
        <v>6707340</v>
      </c>
      <c r="CS128" s="464">
        <v>6558075</v>
      </c>
      <c r="CT128" s="464">
        <v>6558075</v>
      </c>
      <c r="CU128" s="464">
        <v>6408810</v>
      </c>
      <c r="CV128" s="464">
        <v>6121575</v>
      </c>
      <c r="CW128" s="464">
        <v>5363955</v>
      </c>
      <c r="CX128" s="464">
        <v>0</v>
      </c>
      <c r="CY128" s="464">
        <v>0</v>
      </c>
      <c r="CZ128" s="464">
        <v>0</v>
      </c>
      <c r="DA128" s="464">
        <v>0</v>
      </c>
      <c r="DB128" s="464">
        <v>0</v>
      </c>
      <c r="DC128" s="464">
        <v>0</v>
      </c>
      <c r="DD128" s="677"/>
      <c r="DE128" s="449"/>
      <c r="DF128" s="449"/>
    </row>
    <row r="129" spans="1:110">
      <c r="A129" s="456"/>
      <c r="B129" s="456"/>
      <c r="C129" s="456"/>
      <c r="D129" s="456"/>
      <c r="E129" s="683">
        <v>42525000</v>
      </c>
      <c r="F129" s="449"/>
      <c r="G129" s="459" t="s">
        <v>34</v>
      </c>
      <c r="H129" s="459"/>
      <c r="I129" s="460"/>
      <c r="J129" s="460"/>
      <c r="K129" s="460"/>
      <c r="L129" s="460"/>
      <c r="M129" s="460"/>
      <c r="N129" s="460"/>
      <c r="O129" s="461"/>
      <c r="P129" s="460"/>
      <c r="Q129" s="462"/>
      <c r="R129" s="460"/>
      <c r="S129" s="460"/>
      <c r="T129" s="460"/>
      <c r="U129" s="460"/>
      <c r="V129" s="460"/>
      <c r="W129" s="460"/>
      <c r="X129" s="460"/>
      <c r="Y129" s="460"/>
      <c r="Z129" s="460"/>
      <c r="AA129" s="463">
        <v>253100</v>
      </c>
      <c r="AB129" s="463">
        <v>253100</v>
      </c>
      <c r="AC129" s="463">
        <v>253100</v>
      </c>
      <c r="AD129" s="463">
        <v>804720</v>
      </c>
      <c r="AE129" s="463">
        <v>779940</v>
      </c>
      <c r="AF129" s="463">
        <v>779940</v>
      </c>
      <c r="AG129" s="463">
        <v>895280</v>
      </c>
      <c r="AH129" s="463">
        <v>933180</v>
      </c>
      <c r="AI129" s="463">
        <v>933180</v>
      </c>
      <c r="AJ129" s="464">
        <v>1177100</v>
      </c>
      <c r="AK129" s="464">
        <v>1177100</v>
      </c>
      <c r="AL129" s="464">
        <v>1600380</v>
      </c>
      <c r="AM129" s="464">
        <v>1607940</v>
      </c>
      <c r="AN129" s="464">
        <v>1640500</v>
      </c>
      <c r="AO129" s="464">
        <v>1575380</v>
      </c>
      <c r="AP129" s="464">
        <v>1444080</v>
      </c>
      <c r="AQ129" s="464">
        <v>1494480</v>
      </c>
      <c r="AR129" s="464">
        <v>1494480</v>
      </c>
      <c r="AS129" s="464">
        <v>2023160</v>
      </c>
      <c r="AT129" s="464">
        <v>2069440</v>
      </c>
      <c r="AU129" s="464">
        <v>2069440</v>
      </c>
      <c r="AV129" s="463">
        <v>2069440</v>
      </c>
      <c r="AW129" s="463">
        <v>2131380</v>
      </c>
      <c r="AX129" s="463">
        <v>2131380</v>
      </c>
      <c r="AY129" s="463">
        <v>2131380</v>
      </c>
      <c r="AZ129" s="463">
        <v>2861540</v>
      </c>
      <c r="BA129" s="463">
        <v>2768980</v>
      </c>
      <c r="BB129" s="463">
        <v>2722700</v>
      </c>
      <c r="BC129" s="463">
        <v>2720560</v>
      </c>
      <c r="BD129" s="463">
        <v>2720560</v>
      </c>
      <c r="BE129" s="463">
        <v>2720560</v>
      </c>
      <c r="BF129" s="463">
        <v>2775740</v>
      </c>
      <c r="BG129" s="463">
        <v>2875420</v>
      </c>
      <c r="BH129" s="463">
        <v>2947960</v>
      </c>
      <c r="BI129" s="463">
        <v>2716560</v>
      </c>
      <c r="BJ129" s="463">
        <v>2478040</v>
      </c>
      <c r="BK129" s="463">
        <v>2385480</v>
      </c>
      <c r="BL129" s="463">
        <v>2172120</v>
      </c>
      <c r="BM129" s="463">
        <v>2170100</v>
      </c>
      <c r="BN129" s="463">
        <v>2123820</v>
      </c>
      <c r="BO129" s="463">
        <v>2123820</v>
      </c>
      <c r="BP129" s="463">
        <v>2405960</v>
      </c>
      <c r="BQ129" s="463">
        <v>2405960</v>
      </c>
      <c r="BR129" s="463">
        <v>2405960</v>
      </c>
      <c r="BS129" s="463">
        <v>2544800</v>
      </c>
      <c r="BT129" s="463">
        <v>2397400</v>
      </c>
      <c r="BU129" s="463">
        <v>2441240</v>
      </c>
      <c r="BV129" s="463">
        <v>2852120</v>
      </c>
      <c r="BW129" s="463">
        <v>2775320</v>
      </c>
      <c r="BX129" s="463">
        <v>2941100</v>
      </c>
      <c r="BY129" s="463">
        <v>2941100</v>
      </c>
      <c r="BZ129" s="463">
        <v>3077900</v>
      </c>
      <c r="CA129" s="463">
        <v>3133100</v>
      </c>
      <c r="CB129" s="463">
        <v>3067080</v>
      </c>
      <c r="CC129" s="463">
        <v>3015720</v>
      </c>
      <c r="CD129" s="463">
        <v>2901300</v>
      </c>
      <c r="CE129" s="463">
        <v>2901300</v>
      </c>
      <c r="CF129" s="464">
        <v>3253780</v>
      </c>
      <c r="CG129" s="464">
        <v>3253780</v>
      </c>
      <c r="CH129" s="464">
        <v>3181520</v>
      </c>
      <c r="CI129" s="464">
        <v>3144920</v>
      </c>
      <c r="CJ129" s="464">
        <v>2968340</v>
      </c>
      <c r="CK129" s="464">
        <v>2887220</v>
      </c>
      <c r="CL129" s="464">
        <v>2984020</v>
      </c>
      <c r="CM129" s="464">
        <v>2837160</v>
      </c>
      <c r="CN129" s="464">
        <v>2751640</v>
      </c>
      <c r="CO129" s="464">
        <v>2751640</v>
      </c>
      <c r="CP129" s="464">
        <v>2751640</v>
      </c>
      <c r="CQ129" s="464">
        <v>2751640</v>
      </c>
      <c r="CR129" s="464">
        <v>2981040</v>
      </c>
      <c r="CS129" s="464">
        <v>2914700</v>
      </c>
      <c r="CT129" s="464">
        <v>2914700</v>
      </c>
      <c r="CU129" s="464">
        <v>2848360</v>
      </c>
      <c r="CV129" s="464">
        <v>2720700</v>
      </c>
      <c r="CW129" s="464">
        <v>2383980</v>
      </c>
      <c r="CX129" s="464">
        <v>0</v>
      </c>
      <c r="CY129" s="464">
        <v>0</v>
      </c>
      <c r="CZ129" s="464">
        <v>0</v>
      </c>
      <c r="DA129" s="464">
        <v>0</v>
      </c>
      <c r="DB129" s="464">
        <v>0</v>
      </c>
      <c r="DC129" s="464">
        <v>0</v>
      </c>
      <c r="DD129" s="456"/>
      <c r="DE129" s="449"/>
      <c r="DF129" s="449"/>
    </row>
    <row r="130" spans="1:110">
      <c r="A130" s="456"/>
      <c r="B130" s="456"/>
      <c r="C130" s="456"/>
      <c r="D130" s="456"/>
      <c r="E130" s="448">
        <v>440522000</v>
      </c>
      <c r="F130" s="449"/>
      <c r="G130" s="459" t="s">
        <v>687</v>
      </c>
      <c r="H130" s="459"/>
      <c r="I130" s="460"/>
      <c r="J130" s="460"/>
      <c r="K130" s="460"/>
      <c r="L130" s="460"/>
      <c r="M130" s="460"/>
      <c r="N130" s="460"/>
      <c r="O130" s="461"/>
      <c r="P130" s="460"/>
      <c r="Q130" s="462"/>
      <c r="R130" s="460"/>
      <c r="S130" s="460"/>
      <c r="T130" s="460"/>
      <c r="U130" s="460"/>
      <c r="V130" s="460"/>
      <c r="W130" s="460"/>
      <c r="X130" s="460"/>
      <c r="Y130" s="460"/>
      <c r="Z130" s="460"/>
      <c r="AA130" s="463">
        <v>3606675</v>
      </c>
      <c r="AB130" s="463">
        <v>3606675</v>
      </c>
      <c r="AC130" s="463">
        <v>3606675</v>
      </c>
      <c r="AD130" s="463">
        <v>11467260</v>
      </c>
      <c r="AE130" s="463">
        <v>11114145</v>
      </c>
      <c r="AF130" s="463">
        <v>11114145</v>
      </c>
      <c r="AG130" s="463">
        <v>12757740</v>
      </c>
      <c r="AH130" s="463">
        <v>13297815</v>
      </c>
      <c r="AI130" s="463">
        <v>13297815</v>
      </c>
      <c r="AJ130" s="464">
        <v>16773675</v>
      </c>
      <c r="AK130" s="464">
        <v>16773675</v>
      </c>
      <c r="AL130" s="464">
        <v>22805415</v>
      </c>
      <c r="AM130" s="464">
        <v>22913145</v>
      </c>
      <c r="AN130" s="464">
        <v>23377125</v>
      </c>
      <c r="AO130" s="464">
        <v>22449165</v>
      </c>
      <c r="AP130" s="464">
        <v>20578140</v>
      </c>
      <c r="AQ130" s="464">
        <v>21296340</v>
      </c>
      <c r="AR130" s="464">
        <v>21296340</v>
      </c>
      <c r="AS130" s="464">
        <v>28830030</v>
      </c>
      <c r="AT130" s="464">
        <v>29489520</v>
      </c>
      <c r="AU130" s="464">
        <v>29489520</v>
      </c>
      <c r="AV130" s="463">
        <v>31558960</v>
      </c>
      <c r="AW130" s="463">
        <v>32503545</v>
      </c>
      <c r="AX130" s="463">
        <v>32503545</v>
      </c>
      <c r="AY130" s="463">
        <v>32503545</v>
      </c>
      <c r="AZ130" s="463">
        <v>43638485</v>
      </c>
      <c r="BA130" s="463">
        <v>42226945</v>
      </c>
      <c r="BB130" s="463">
        <v>41521175</v>
      </c>
      <c r="BC130" s="463">
        <v>41488540</v>
      </c>
      <c r="BD130" s="463">
        <v>41488540</v>
      </c>
      <c r="BE130" s="463">
        <v>41488540</v>
      </c>
      <c r="BF130" s="463">
        <v>42330035</v>
      </c>
      <c r="BG130" s="463">
        <v>43850155</v>
      </c>
      <c r="BH130" s="463">
        <v>44956390</v>
      </c>
      <c r="BI130" s="463">
        <v>41427540</v>
      </c>
      <c r="BJ130" s="463">
        <v>37790110</v>
      </c>
      <c r="BK130" s="463">
        <v>36378570</v>
      </c>
      <c r="BL130" s="463">
        <v>33124830</v>
      </c>
      <c r="BM130" s="463">
        <v>33094025</v>
      </c>
      <c r="BN130" s="463">
        <v>32388255</v>
      </c>
      <c r="BO130" s="463">
        <v>32388255</v>
      </c>
      <c r="BP130" s="463">
        <v>36690890</v>
      </c>
      <c r="BQ130" s="463">
        <v>36690890</v>
      </c>
      <c r="BR130" s="463">
        <v>36690890</v>
      </c>
      <c r="BS130" s="463">
        <v>38808200</v>
      </c>
      <c r="BT130" s="463">
        <v>38957750</v>
      </c>
      <c r="BU130" s="463">
        <v>39670150</v>
      </c>
      <c r="BV130" s="463">
        <v>46346950</v>
      </c>
      <c r="BW130" s="463">
        <v>45098950</v>
      </c>
      <c r="BX130" s="463">
        <v>47792875</v>
      </c>
      <c r="BY130" s="463">
        <v>47792875</v>
      </c>
      <c r="BZ130" s="463">
        <v>50015875</v>
      </c>
      <c r="CA130" s="463">
        <v>50912875</v>
      </c>
      <c r="CB130" s="463">
        <v>49840050</v>
      </c>
      <c r="CC130" s="463">
        <v>49005450</v>
      </c>
      <c r="CD130" s="463">
        <v>47146125</v>
      </c>
      <c r="CE130" s="463">
        <v>47146125</v>
      </c>
      <c r="CF130" s="464">
        <v>52873925</v>
      </c>
      <c r="CG130" s="464">
        <v>52873925</v>
      </c>
      <c r="CH130" s="464">
        <v>51699700</v>
      </c>
      <c r="CI130" s="464">
        <v>51104950</v>
      </c>
      <c r="CJ130" s="464">
        <v>48235525</v>
      </c>
      <c r="CK130" s="464">
        <v>46917325</v>
      </c>
      <c r="CL130" s="464">
        <v>48490325</v>
      </c>
      <c r="CM130" s="464">
        <v>46103850</v>
      </c>
      <c r="CN130" s="464">
        <v>44714150</v>
      </c>
      <c r="CO130" s="464">
        <v>44714150</v>
      </c>
      <c r="CP130" s="464">
        <v>44714150</v>
      </c>
      <c r="CQ130" s="464">
        <v>44714150</v>
      </c>
      <c r="CR130" s="464">
        <v>48441900</v>
      </c>
      <c r="CS130" s="464">
        <v>47363875</v>
      </c>
      <c r="CT130" s="464">
        <v>47363875</v>
      </c>
      <c r="CU130" s="464">
        <v>46285850</v>
      </c>
      <c r="CV130" s="464">
        <v>44211375</v>
      </c>
      <c r="CW130" s="464">
        <v>38739675</v>
      </c>
      <c r="CX130" s="464">
        <v>0</v>
      </c>
      <c r="CY130" s="464">
        <v>0</v>
      </c>
      <c r="CZ130" s="464">
        <v>0</v>
      </c>
      <c r="DA130" s="464">
        <v>0</v>
      </c>
      <c r="DB130" s="464">
        <v>0</v>
      </c>
      <c r="DC130" s="464">
        <v>0</v>
      </c>
      <c r="DD130" s="456"/>
      <c r="DE130" s="449"/>
      <c r="DF130" s="449"/>
    </row>
    <row r="131" spans="1:110">
      <c r="A131" s="465"/>
      <c r="B131" s="465"/>
      <c r="C131" s="465"/>
      <c r="D131" s="465"/>
      <c r="E131" s="563"/>
      <c r="F131" s="466"/>
      <c r="G131" s="467" t="s">
        <v>688</v>
      </c>
      <c r="H131" s="468"/>
      <c r="I131" s="468"/>
      <c r="J131" s="468"/>
      <c r="K131" s="468"/>
      <c r="L131" s="468"/>
      <c r="M131" s="468"/>
      <c r="N131" s="468"/>
      <c r="O131" s="469"/>
      <c r="P131" s="470"/>
      <c r="Q131" s="471"/>
      <c r="R131" s="470"/>
      <c r="S131" s="470"/>
      <c r="T131" s="470"/>
      <c r="U131" s="470"/>
      <c r="V131" s="470"/>
      <c r="W131" s="470"/>
      <c r="X131" s="470"/>
      <c r="Y131" s="468"/>
      <c r="Z131" s="468"/>
      <c r="AA131" s="470">
        <v>0</v>
      </c>
      <c r="AB131" s="470">
        <v>0</v>
      </c>
      <c r="AC131" s="470">
        <v>0</v>
      </c>
      <c r="AD131" s="470">
        <v>22</v>
      </c>
      <c r="AE131" s="470">
        <v>0</v>
      </c>
      <c r="AF131" s="470">
        <v>0</v>
      </c>
      <c r="AG131" s="470">
        <v>2</v>
      </c>
      <c r="AH131" s="470">
        <v>1</v>
      </c>
      <c r="AI131" s="470">
        <v>0</v>
      </c>
      <c r="AJ131" s="470">
        <v>0</v>
      </c>
      <c r="AK131" s="470">
        <v>0</v>
      </c>
      <c r="AL131" s="470">
        <v>13</v>
      </c>
      <c r="AM131" s="470">
        <v>0</v>
      </c>
      <c r="AN131" s="470">
        <v>2</v>
      </c>
      <c r="AO131" s="470">
        <v>0</v>
      </c>
      <c r="AP131" s="470">
        <v>0</v>
      </c>
      <c r="AQ131" s="470">
        <v>1</v>
      </c>
      <c r="AR131" s="470">
        <v>0</v>
      </c>
      <c r="AS131" s="470">
        <v>1</v>
      </c>
      <c r="AT131" s="470">
        <v>1</v>
      </c>
      <c r="AU131" s="470">
        <v>0</v>
      </c>
      <c r="AV131" s="470">
        <v>0</v>
      </c>
      <c r="AW131" s="470">
        <v>1</v>
      </c>
      <c r="AX131" s="470">
        <v>0</v>
      </c>
      <c r="AY131" s="470">
        <v>0</v>
      </c>
      <c r="AZ131" s="470">
        <v>15</v>
      </c>
      <c r="BA131" s="470">
        <v>3</v>
      </c>
      <c r="BB131" s="470">
        <v>0</v>
      </c>
      <c r="BC131" s="470">
        <v>1</v>
      </c>
      <c r="BD131" s="470">
        <v>0</v>
      </c>
      <c r="BE131" s="470">
        <v>2</v>
      </c>
      <c r="BF131" s="470">
        <v>2</v>
      </c>
      <c r="BG131" s="470">
        <v>2</v>
      </c>
      <c r="BH131" s="470">
        <v>1</v>
      </c>
      <c r="BI131" s="470">
        <v>0</v>
      </c>
      <c r="BJ131" s="470">
        <v>0</v>
      </c>
      <c r="BK131" s="470">
        <v>0</v>
      </c>
      <c r="BL131" s="470">
        <v>1</v>
      </c>
      <c r="BM131" s="470">
        <v>1</v>
      </c>
      <c r="BN131" s="470">
        <v>0</v>
      </c>
      <c r="BO131" s="470">
        <v>0</v>
      </c>
      <c r="BP131" s="470">
        <v>5</v>
      </c>
      <c r="BQ131" s="470">
        <v>0</v>
      </c>
      <c r="BR131" s="470">
        <v>0</v>
      </c>
      <c r="BS131" s="470">
        <v>3</v>
      </c>
      <c r="BT131" s="470">
        <v>0</v>
      </c>
      <c r="BU131" s="470">
        <v>0</v>
      </c>
      <c r="BV131" s="470">
        <v>8</v>
      </c>
      <c r="BW131" s="470">
        <v>0</v>
      </c>
      <c r="BX131" s="470">
        <v>3</v>
      </c>
      <c r="BY131" s="470">
        <v>0</v>
      </c>
      <c r="BZ131" s="470">
        <v>2</v>
      </c>
      <c r="CA131" s="470">
        <v>1</v>
      </c>
      <c r="CB131" s="470">
        <v>0</v>
      </c>
      <c r="CC131" s="470">
        <v>0</v>
      </c>
      <c r="CD131" s="470">
        <v>0</v>
      </c>
      <c r="CE131" s="470">
        <v>0</v>
      </c>
      <c r="CF131" s="470">
        <v>0</v>
      </c>
      <c r="CG131" s="470">
        <v>0</v>
      </c>
      <c r="CH131" s="470">
        <v>0</v>
      </c>
      <c r="CI131" s="470">
        <v>2</v>
      </c>
      <c r="CJ131" s="470">
        <v>1</v>
      </c>
      <c r="CK131" s="470">
        <v>0</v>
      </c>
      <c r="CL131" s="470">
        <v>1</v>
      </c>
      <c r="CM131" s="470">
        <v>0</v>
      </c>
      <c r="CN131" s="470">
        <v>1</v>
      </c>
      <c r="CO131" s="470">
        <v>0</v>
      </c>
      <c r="CP131" s="470">
        <v>0</v>
      </c>
      <c r="CQ131" s="470">
        <v>0</v>
      </c>
      <c r="CR131" s="470">
        <v>0</v>
      </c>
      <c r="CS131" s="470">
        <v>0</v>
      </c>
      <c r="CT131" s="470">
        <v>0</v>
      </c>
      <c r="CU131" s="470">
        <v>0</v>
      </c>
      <c r="CV131" s="470">
        <v>0</v>
      </c>
      <c r="CW131" s="470">
        <v>0</v>
      </c>
      <c r="CX131" s="470">
        <v>0</v>
      </c>
      <c r="CY131" s="470">
        <v>0</v>
      </c>
      <c r="CZ131" s="470">
        <v>0</v>
      </c>
      <c r="DA131" s="470">
        <v>0</v>
      </c>
      <c r="DB131" s="470">
        <v>0</v>
      </c>
      <c r="DC131" s="470">
        <v>0</v>
      </c>
      <c r="DD131" s="465"/>
      <c r="DE131" s="466"/>
      <c r="DF131" s="466"/>
    </row>
    <row r="132" spans="1:110">
      <c r="A132" s="465"/>
      <c r="B132" s="465"/>
      <c r="C132" s="465"/>
      <c r="D132" s="465"/>
      <c r="E132" s="563">
        <v>397997000</v>
      </c>
      <c r="F132" s="466"/>
      <c r="G132" s="467" t="s">
        <v>689</v>
      </c>
      <c r="H132" s="468"/>
      <c r="I132" s="468"/>
      <c r="J132" s="468"/>
      <c r="K132" s="468"/>
      <c r="L132" s="468"/>
      <c r="M132" s="468"/>
      <c r="N132" s="468"/>
      <c r="O132" s="469"/>
      <c r="P132" s="470"/>
      <c r="Q132" s="471"/>
      <c r="R132" s="470"/>
      <c r="S132" s="470"/>
      <c r="T132" s="470"/>
      <c r="U132" s="470"/>
      <c r="V132" s="470"/>
      <c r="W132" s="470"/>
      <c r="X132" s="470"/>
      <c r="Y132" s="468"/>
      <c r="Z132" s="468"/>
      <c r="AA132" s="470"/>
      <c r="AB132" s="470"/>
      <c r="AC132" s="470">
        <v>0</v>
      </c>
      <c r="AD132" s="470">
        <v>0</v>
      </c>
      <c r="AE132" s="470">
        <v>1</v>
      </c>
      <c r="AF132" s="470">
        <v>0</v>
      </c>
      <c r="AG132" s="470">
        <v>0</v>
      </c>
      <c r="AH132" s="470">
        <v>0</v>
      </c>
      <c r="AI132" s="470">
        <v>0</v>
      </c>
      <c r="AJ132" s="470">
        <v>1</v>
      </c>
      <c r="AK132" s="470">
        <v>0</v>
      </c>
      <c r="AL132" s="470">
        <v>0</v>
      </c>
      <c r="AM132" s="470">
        <v>0</v>
      </c>
      <c r="AN132" s="470">
        <v>1</v>
      </c>
      <c r="AO132" s="470">
        <v>2</v>
      </c>
      <c r="AP132" s="470">
        <v>7</v>
      </c>
      <c r="AQ132" s="470">
        <v>0</v>
      </c>
      <c r="AR132" s="470">
        <v>0</v>
      </c>
      <c r="AS132" s="470">
        <v>1</v>
      </c>
      <c r="AT132" s="470">
        <v>0</v>
      </c>
      <c r="AU132" s="470">
        <v>0</v>
      </c>
      <c r="AV132" s="470">
        <v>0</v>
      </c>
      <c r="AW132" s="470">
        <v>0</v>
      </c>
      <c r="AX132" s="470">
        <v>0</v>
      </c>
      <c r="AY132" s="470">
        <v>0</v>
      </c>
      <c r="AZ132" s="470">
        <v>0</v>
      </c>
      <c r="BA132" s="470">
        <v>5</v>
      </c>
      <c r="BB132" s="470">
        <v>1</v>
      </c>
      <c r="BC132" s="470">
        <v>1</v>
      </c>
      <c r="BD132" s="470">
        <v>0</v>
      </c>
      <c r="BE132" s="470">
        <v>2</v>
      </c>
      <c r="BF132" s="470">
        <v>1</v>
      </c>
      <c r="BG132" s="470">
        <v>0</v>
      </c>
      <c r="BH132" s="470">
        <v>0</v>
      </c>
      <c r="BI132" s="470">
        <v>5</v>
      </c>
      <c r="BJ132" s="470">
        <v>5</v>
      </c>
      <c r="BK132" s="470">
        <v>2</v>
      </c>
      <c r="BL132" s="470">
        <v>5</v>
      </c>
      <c r="BM132" s="470">
        <v>1</v>
      </c>
      <c r="BN132" s="470">
        <v>1</v>
      </c>
      <c r="BO132" s="470">
        <v>0</v>
      </c>
      <c r="BP132" s="470">
        <v>0</v>
      </c>
      <c r="BQ132" s="470">
        <v>0</v>
      </c>
      <c r="BR132" s="470">
        <v>0</v>
      </c>
      <c r="BS132" s="470">
        <v>0</v>
      </c>
      <c r="BT132" s="470">
        <v>6</v>
      </c>
      <c r="BU132" s="470">
        <v>1</v>
      </c>
      <c r="BV132" s="470">
        <v>0</v>
      </c>
      <c r="BW132" s="470">
        <v>1</v>
      </c>
      <c r="BX132" s="470">
        <v>0</v>
      </c>
      <c r="BY132" s="470">
        <v>0</v>
      </c>
      <c r="BZ132" s="470">
        <v>0</v>
      </c>
      <c r="CA132" s="470">
        <v>0</v>
      </c>
      <c r="CB132" s="470">
        <v>1</v>
      </c>
      <c r="CC132" s="470">
        <v>1</v>
      </c>
      <c r="CD132" s="470">
        <v>2</v>
      </c>
      <c r="CE132" s="470">
        <v>0</v>
      </c>
      <c r="CF132" s="470">
        <v>1</v>
      </c>
      <c r="CG132" s="470">
        <v>0</v>
      </c>
      <c r="CH132" s="470">
        <v>1</v>
      </c>
      <c r="CI132" s="470">
        <v>3</v>
      </c>
      <c r="CJ132" s="470">
        <v>4</v>
      </c>
      <c r="CK132" s="470">
        <v>1</v>
      </c>
      <c r="CL132" s="470">
        <v>0</v>
      </c>
      <c r="CM132" s="470">
        <v>2</v>
      </c>
      <c r="CN132" s="470">
        <v>2</v>
      </c>
      <c r="CO132" s="470">
        <v>0</v>
      </c>
      <c r="CP132" s="470">
        <v>0</v>
      </c>
      <c r="CQ132" s="470">
        <v>0</v>
      </c>
      <c r="CR132" s="470">
        <v>0</v>
      </c>
      <c r="CS132" s="470">
        <v>1</v>
      </c>
      <c r="CT132" s="470">
        <v>0</v>
      </c>
      <c r="CU132" s="470">
        <v>1</v>
      </c>
      <c r="CV132" s="470">
        <v>3</v>
      </c>
      <c r="CW132" s="470">
        <v>4</v>
      </c>
      <c r="CX132" s="470">
        <v>31</v>
      </c>
      <c r="CY132" s="470">
        <v>0</v>
      </c>
      <c r="CZ132" s="470">
        <v>0</v>
      </c>
      <c r="DA132" s="470">
        <v>0</v>
      </c>
      <c r="DB132" s="470">
        <v>0</v>
      </c>
      <c r="DC132" s="470">
        <v>0</v>
      </c>
      <c r="DD132" s="465"/>
      <c r="DE132" s="466"/>
      <c r="DF132" s="466"/>
    </row>
    <row r="133" spans="1:110">
      <c r="A133" s="472"/>
      <c r="B133" s="472"/>
      <c r="C133" s="472"/>
      <c r="D133" s="472"/>
      <c r="E133" s="555"/>
      <c r="F133" s="473"/>
      <c r="G133" s="467" t="s">
        <v>690</v>
      </c>
      <c r="H133" s="474"/>
      <c r="I133" s="474"/>
      <c r="J133" s="474"/>
      <c r="K133" s="474"/>
      <c r="L133" s="474"/>
      <c r="M133" s="474"/>
      <c r="N133" s="474"/>
      <c r="O133" s="475"/>
      <c r="P133" s="476"/>
      <c r="Q133" s="477"/>
      <c r="R133" s="476"/>
      <c r="S133" s="476"/>
      <c r="T133" s="476"/>
      <c r="U133" s="476"/>
      <c r="V133" s="476"/>
      <c r="W133" s="476"/>
      <c r="X133" s="476"/>
      <c r="Y133" s="474"/>
      <c r="Z133" s="474"/>
      <c r="AA133" s="476">
        <v>9</v>
      </c>
      <c r="AB133" s="476">
        <v>9</v>
      </c>
      <c r="AC133" s="476">
        <v>9</v>
      </c>
      <c r="AD133" s="476">
        <v>31</v>
      </c>
      <c r="AE133" s="476">
        <v>30</v>
      </c>
      <c r="AF133" s="476">
        <v>30</v>
      </c>
      <c r="AG133" s="476">
        <v>32</v>
      </c>
      <c r="AH133" s="476">
        <v>33</v>
      </c>
      <c r="AI133" s="476">
        <v>33</v>
      </c>
      <c r="AJ133" s="476">
        <v>32</v>
      </c>
      <c r="AK133" s="476">
        <v>32</v>
      </c>
      <c r="AL133" s="476">
        <v>45</v>
      </c>
      <c r="AM133" s="476">
        <v>45</v>
      </c>
      <c r="AN133" s="476">
        <v>46</v>
      </c>
      <c r="AO133" s="476">
        <v>44</v>
      </c>
      <c r="AP133" s="476">
        <v>37</v>
      </c>
      <c r="AQ133" s="476">
        <v>38</v>
      </c>
      <c r="AR133" s="476">
        <v>38</v>
      </c>
      <c r="AS133" s="476">
        <v>38</v>
      </c>
      <c r="AT133" s="476">
        <v>39</v>
      </c>
      <c r="AU133" s="476">
        <v>39</v>
      </c>
      <c r="AV133" s="476">
        <v>39</v>
      </c>
      <c r="AW133" s="476">
        <v>40</v>
      </c>
      <c r="AX133" s="476">
        <v>40</v>
      </c>
      <c r="AY133" s="476">
        <v>40</v>
      </c>
      <c r="AZ133" s="476">
        <v>55</v>
      </c>
      <c r="BA133" s="476">
        <v>53</v>
      </c>
      <c r="BB133" s="476">
        <v>52</v>
      </c>
      <c r="BC133" s="476">
        <v>52</v>
      </c>
      <c r="BD133" s="476">
        <v>52</v>
      </c>
      <c r="BE133" s="476">
        <v>52</v>
      </c>
      <c r="BF133" s="476">
        <v>53</v>
      </c>
      <c r="BG133" s="476">
        <v>55</v>
      </c>
      <c r="BH133" s="476">
        <v>56</v>
      </c>
      <c r="BI133" s="476">
        <v>51</v>
      </c>
      <c r="BJ133" s="476">
        <v>46</v>
      </c>
      <c r="BK133" s="476">
        <v>44</v>
      </c>
      <c r="BL133" s="476">
        <v>40</v>
      </c>
      <c r="BM133" s="476">
        <v>40</v>
      </c>
      <c r="BN133" s="476">
        <v>39</v>
      </c>
      <c r="BO133" s="476">
        <v>39</v>
      </c>
      <c r="BP133" s="476">
        <v>44</v>
      </c>
      <c r="BQ133" s="476">
        <v>44</v>
      </c>
      <c r="BR133" s="476">
        <v>44</v>
      </c>
      <c r="BS133" s="476">
        <v>47</v>
      </c>
      <c r="BT133" s="476">
        <v>41</v>
      </c>
      <c r="BU133" s="476">
        <v>40</v>
      </c>
      <c r="BV133" s="476">
        <v>48</v>
      </c>
      <c r="BW133" s="476">
        <v>47</v>
      </c>
      <c r="BX133" s="476">
        <v>50</v>
      </c>
      <c r="BY133" s="476">
        <v>50</v>
      </c>
      <c r="BZ133" s="476">
        <v>52</v>
      </c>
      <c r="CA133" s="476">
        <v>53</v>
      </c>
      <c r="CB133" s="476">
        <v>52</v>
      </c>
      <c r="CC133" s="476">
        <v>51</v>
      </c>
      <c r="CD133" s="476">
        <v>49</v>
      </c>
      <c r="CE133" s="476">
        <v>49</v>
      </c>
      <c r="CF133" s="476">
        <v>48</v>
      </c>
      <c r="CG133" s="476">
        <v>48</v>
      </c>
      <c r="CH133" s="476">
        <v>47</v>
      </c>
      <c r="CI133" s="476">
        <v>46</v>
      </c>
      <c r="CJ133" s="476">
        <v>43</v>
      </c>
      <c r="CK133" s="476">
        <v>42</v>
      </c>
      <c r="CL133" s="476">
        <v>43</v>
      </c>
      <c r="CM133" s="476">
        <v>41</v>
      </c>
      <c r="CN133" s="476">
        <v>40</v>
      </c>
      <c r="CO133" s="476">
        <v>40</v>
      </c>
      <c r="CP133" s="476">
        <v>40</v>
      </c>
      <c r="CQ133" s="476">
        <v>40</v>
      </c>
      <c r="CR133" s="476">
        <v>40</v>
      </c>
      <c r="CS133" s="476">
        <v>39</v>
      </c>
      <c r="CT133" s="476">
        <v>39</v>
      </c>
      <c r="CU133" s="476">
        <v>38</v>
      </c>
      <c r="CV133" s="476">
        <v>35</v>
      </c>
      <c r="CW133" s="476">
        <v>31</v>
      </c>
      <c r="CX133" s="476">
        <v>0</v>
      </c>
      <c r="CY133" s="476">
        <v>0</v>
      </c>
      <c r="CZ133" s="476">
        <v>0</v>
      </c>
      <c r="DA133" s="476">
        <v>0</v>
      </c>
      <c r="DB133" s="476">
        <v>0</v>
      </c>
      <c r="DC133" s="476">
        <v>0</v>
      </c>
      <c r="DD133" s="472"/>
      <c r="DE133" s="473"/>
      <c r="DF133" s="473"/>
    </row>
    <row r="134" spans="1:110">
      <c r="A134" s="478"/>
      <c r="B134" s="465"/>
      <c r="C134" s="465"/>
      <c r="D134" s="465"/>
      <c r="E134" s="555"/>
      <c r="F134" s="479"/>
      <c r="G134" s="467" t="s">
        <v>691</v>
      </c>
      <c r="H134" s="468"/>
      <c r="I134" s="468"/>
      <c r="J134" s="468"/>
      <c r="K134" s="468"/>
      <c r="L134" s="468"/>
      <c r="M134" s="468"/>
      <c r="N134" s="468"/>
      <c r="O134" s="469"/>
      <c r="P134" s="468"/>
      <c r="Q134" s="480"/>
      <c r="R134" s="468"/>
      <c r="S134" s="468"/>
      <c r="T134" s="468"/>
      <c r="U134" s="468"/>
      <c r="V134" s="468"/>
      <c r="W134" s="468"/>
      <c r="X134" s="468"/>
      <c r="Y134" s="468"/>
      <c r="Z134" s="468"/>
      <c r="AA134" s="470">
        <v>1</v>
      </c>
      <c r="AB134" s="470">
        <v>1</v>
      </c>
      <c r="AC134" s="470">
        <v>1</v>
      </c>
      <c r="AD134" s="470">
        <v>12</v>
      </c>
      <c r="AE134" s="470">
        <v>11</v>
      </c>
      <c r="AF134" s="470">
        <v>11</v>
      </c>
      <c r="AG134" s="470">
        <v>11</v>
      </c>
      <c r="AH134" s="470">
        <v>12</v>
      </c>
      <c r="AI134" s="470">
        <v>12</v>
      </c>
      <c r="AJ134" s="470">
        <v>12</v>
      </c>
      <c r="AK134" s="470">
        <v>12</v>
      </c>
      <c r="AL134" s="470">
        <v>21</v>
      </c>
      <c r="AM134" s="470">
        <v>21</v>
      </c>
      <c r="AN134" s="470">
        <v>22</v>
      </c>
      <c r="AO134" s="470">
        <v>20</v>
      </c>
      <c r="AP134" s="470">
        <v>17</v>
      </c>
      <c r="AQ134" s="470">
        <v>18</v>
      </c>
      <c r="AR134" s="470">
        <v>18</v>
      </c>
      <c r="AS134" s="470">
        <v>18</v>
      </c>
      <c r="AT134" s="470">
        <v>19</v>
      </c>
      <c r="AU134" s="470">
        <v>19</v>
      </c>
      <c r="AV134" s="470">
        <v>19</v>
      </c>
      <c r="AW134" s="470">
        <v>20</v>
      </c>
      <c r="AX134" s="470">
        <v>20</v>
      </c>
      <c r="AY134" s="470">
        <v>20</v>
      </c>
      <c r="AZ134" s="470">
        <v>32</v>
      </c>
      <c r="BA134" s="470">
        <v>33</v>
      </c>
      <c r="BB134" s="470">
        <v>32</v>
      </c>
      <c r="BC134" s="470">
        <v>32</v>
      </c>
      <c r="BD134" s="470">
        <v>32</v>
      </c>
      <c r="BE134" s="470">
        <v>31</v>
      </c>
      <c r="BF134" s="470">
        <v>32</v>
      </c>
      <c r="BG134" s="470">
        <v>33</v>
      </c>
      <c r="BH134" s="470">
        <v>33</v>
      </c>
      <c r="BI134" s="470">
        <v>29</v>
      </c>
      <c r="BJ134" s="470">
        <v>26</v>
      </c>
      <c r="BK134" s="470">
        <v>25</v>
      </c>
      <c r="BL134" s="470">
        <v>22</v>
      </c>
      <c r="BM134" s="470">
        <v>23</v>
      </c>
      <c r="BN134" s="470">
        <v>22</v>
      </c>
      <c r="BO134" s="470">
        <v>22</v>
      </c>
      <c r="BP134" s="470">
        <v>26</v>
      </c>
      <c r="BQ134" s="470">
        <v>26</v>
      </c>
      <c r="BR134" s="470">
        <v>26</v>
      </c>
      <c r="BS134" s="470">
        <v>28</v>
      </c>
      <c r="BT134" s="470">
        <v>25</v>
      </c>
      <c r="BU134" s="470">
        <v>24</v>
      </c>
      <c r="BV134" s="470">
        <v>26</v>
      </c>
      <c r="BW134" s="470">
        <v>26</v>
      </c>
      <c r="BX134" s="470">
        <v>28</v>
      </c>
      <c r="BY134" s="470">
        <v>28</v>
      </c>
      <c r="BZ134" s="470">
        <v>28</v>
      </c>
      <c r="CA134" s="470">
        <v>28</v>
      </c>
      <c r="CB134" s="470">
        <v>27</v>
      </c>
      <c r="CC134" s="470">
        <v>27</v>
      </c>
      <c r="CD134" s="470">
        <v>25</v>
      </c>
      <c r="CE134" s="470">
        <v>25</v>
      </c>
      <c r="CF134" s="470">
        <v>25</v>
      </c>
      <c r="CG134" s="470">
        <v>25</v>
      </c>
      <c r="CH134" s="470">
        <v>25</v>
      </c>
      <c r="CI134" s="470">
        <v>24</v>
      </c>
      <c r="CJ134" s="470">
        <v>23</v>
      </c>
      <c r="CK134" s="470">
        <v>23</v>
      </c>
      <c r="CL134" s="470">
        <v>23</v>
      </c>
      <c r="CM134" s="470">
        <v>21</v>
      </c>
      <c r="CN134" s="470">
        <v>21</v>
      </c>
      <c r="CO134" s="470">
        <v>21</v>
      </c>
      <c r="CP134" s="470">
        <v>21</v>
      </c>
      <c r="CQ134" s="470">
        <v>21</v>
      </c>
      <c r="CR134" s="470">
        <v>21</v>
      </c>
      <c r="CS134" s="470">
        <v>20</v>
      </c>
      <c r="CT134" s="470">
        <v>20</v>
      </c>
      <c r="CU134" s="470">
        <v>19</v>
      </c>
      <c r="CV134" s="470">
        <v>18</v>
      </c>
      <c r="CW134" s="470">
        <v>15</v>
      </c>
      <c r="CX134" s="470">
        <v>0</v>
      </c>
      <c r="CY134" s="470">
        <v>0</v>
      </c>
      <c r="CZ134" s="470">
        <v>0</v>
      </c>
      <c r="DA134" s="470">
        <v>0</v>
      </c>
      <c r="DB134" s="470">
        <v>0</v>
      </c>
      <c r="DC134" s="470">
        <v>0</v>
      </c>
      <c r="DD134" s="465"/>
      <c r="DE134" s="479"/>
      <c r="DF134" s="479"/>
    </row>
    <row r="135" spans="1:110">
      <c r="A135" s="478"/>
      <c r="B135" s="465"/>
      <c r="C135" s="465"/>
      <c r="D135" s="465"/>
      <c r="E135" s="555"/>
      <c r="F135" s="479"/>
      <c r="G135" s="467" t="s">
        <v>692</v>
      </c>
      <c r="H135" s="468"/>
      <c r="I135" s="468"/>
      <c r="J135" s="468"/>
      <c r="K135" s="468"/>
      <c r="L135" s="468"/>
      <c r="M135" s="468"/>
      <c r="N135" s="468"/>
      <c r="O135" s="469"/>
      <c r="P135" s="468"/>
      <c r="Q135" s="480"/>
      <c r="R135" s="468"/>
      <c r="S135" s="468"/>
      <c r="T135" s="468"/>
      <c r="U135" s="468"/>
      <c r="V135" s="468"/>
      <c r="W135" s="468"/>
      <c r="X135" s="468"/>
      <c r="Y135" s="468"/>
      <c r="Z135" s="468"/>
      <c r="AA135" s="470">
        <v>1</v>
      </c>
      <c r="AB135" s="470">
        <v>1</v>
      </c>
      <c r="AC135" s="470">
        <v>1</v>
      </c>
      <c r="AD135" s="470">
        <v>3</v>
      </c>
      <c r="AE135" s="470">
        <v>3</v>
      </c>
      <c r="AF135" s="470">
        <v>3</v>
      </c>
      <c r="AG135" s="470">
        <v>3</v>
      </c>
      <c r="AH135" s="470">
        <v>3</v>
      </c>
      <c r="AI135" s="470">
        <v>3</v>
      </c>
      <c r="AJ135" s="470">
        <v>3</v>
      </c>
      <c r="AK135" s="470">
        <v>3</v>
      </c>
      <c r="AL135" s="470">
        <v>6</v>
      </c>
      <c r="AM135" s="470">
        <v>6</v>
      </c>
      <c r="AN135" s="470">
        <v>7</v>
      </c>
      <c r="AO135" s="470">
        <v>7</v>
      </c>
      <c r="AP135" s="470">
        <v>6</v>
      </c>
      <c r="AQ135" s="470">
        <v>6</v>
      </c>
      <c r="AR135" s="470">
        <v>6</v>
      </c>
      <c r="AS135" s="470">
        <v>6</v>
      </c>
      <c r="AT135" s="470">
        <v>7</v>
      </c>
      <c r="AU135" s="470">
        <v>7</v>
      </c>
      <c r="AV135" s="470">
        <v>7</v>
      </c>
      <c r="AW135" s="470">
        <v>7</v>
      </c>
      <c r="AX135" s="470">
        <v>7</v>
      </c>
      <c r="AY135" s="470">
        <v>7</v>
      </c>
      <c r="AZ135" s="470">
        <v>7</v>
      </c>
      <c r="BA135" s="470">
        <v>7</v>
      </c>
      <c r="BB135" s="470">
        <v>7</v>
      </c>
      <c r="BC135" s="470">
        <v>8</v>
      </c>
      <c r="BD135" s="470">
        <v>8</v>
      </c>
      <c r="BE135" s="470">
        <v>7</v>
      </c>
      <c r="BF135" s="470">
        <v>7</v>
      </c>
      <c r="BG135" s="470">
        <v>7</v>
      </c>
      <c r="BH135" s="470">
        <v>7</v>
      </c>
      <c r="BI135" s="470">
        <v>7</v>
      </c>
      <c r="BJ135" s="470">
        <v>7</v>
      </c>
      <c r="BK135" s="470">
        <v>7</v>
      </c>
      <c r="BL135" s="470">
        <v>7</v>
      </c>
      <c r="BM135" s="470">
        <v>7</v>
      </c>
      <c r="BN135" s="470">
        <v>7</v>
      </c>
      <c r="BO135" s="470">
        <v>7</v>
      </c>
      <c r="BP135" s="470">
        <v>7</v>
      </c>
      <c r="BQ135" s="470">
        <v>7</v>
      </c>
      <c r="BR135" s="470">
        <v>7</v>
      </c>
      <c r="BS135" s="470">
        <v>7</v>
      </c>
      <c r="BT135" s="470">
        <v>7</v>
      </c>
      <c r="BU135" s="470">
        <v>6</v>
      </c>
      <c r="BV135" s="470">
        <v>6</v>
      </c>
      <c r="BW135" s="470">
        <v>6</v>
      </c>
      <c r="BX135" s="470">
        <v>7</v>
      </c>
      <c r="BY135" s="470">
        <v>7</v>
      </c>
      <c r="BZ135" s="470">
        <v>9</v>
      </c>
      <c r="CA135" s="470">
        <v>9</v>
      </c>
      <c r="CB135" s="470">
        <v>9</v>
      </c>
      <c r="CC135" s="470">
        <v>9</v>
      </c>
      <c r="CD135" s="470">
        <v>9</v>
      </c>
      <c r="CE135" s="470">
        <v>9</v>
      </c>
      <c r="CF135" s="470">
        <v>9</v>
      </c>
      <c r="CG135" s="470">
        <v>9</v>
      </c>
      <c r="CH135" s="470">
        <v>9</v>
      </c>
      <c r="CI135" s="470">
        <v>9</v>
      </c>
      <c r="CJ135" s="470">
        <v>8</v>
      </c>
      <c r="CK135" s="470">
        <v>8</v>
      </c>
      <c r="CL135" s="470">
        <v>8</v>
      </c>
      <c r="CM135" s="470">
        <v>7</v>
      </c>
      <c r="CN135" s="470">
        <v>8</v>
      </c>
      <c r="CO135" s="470">
        <v>8</v>
      </c>
      <c r="CP135" s="470">
        <v>8</v>
      </c>
      <c r="CQ135" s="470">
        <v>8</v>
      </c>
      <c r="CR135" s="470">
        <v>8</v>
      </c>
      <c r="CS135" s="470">
        <v>7</v>
      </c>
      <c r="CT135" s="470">
        <v>7</v>
      </c>
      <c r="CU135" s="470">
        <v>6</v>
      </c>
      <c r="CV135" s="470">
        <v>6</v>
      </c>
      <c r="CW135" s="470">
        <v>4</v>
      </c>
      <c r="CX135" s="470">
        <v>0</v>
      </c>
      <c r="CY135" s="470">
        <v>0</v>
      </c>
      <c r="CZ135" s="470">
        <v>0</v>
      </c>
      <c r="DA135" s="470">
        <v>0</v>
      </c>
      <c r="DB135" s="470">
        <v>0</v>
      </c>
      <c r="DC135" s="470">
        <v>0</v>
      </c>
      <c r="DD135" s="465"/>
      <c r="DE135" s="479"/>
      <c r="DF135" s="479"/>
    </row>
    <row r="136" spans="1:110">
      <c r="A136" s="481"/>
      <c r="B136" s="482"/>
      <c r="C136" s="482"/>
      <c r="D136" s="482"/>
      <c r="E136" s="556"/>
      <c r="F136" s="482"/>
      <c r="G136" s="483" t="s">
        <v>693</v>
      </c>
      <c r="H136" s="484"/>
      <c r="I136" s="484"/>
      <c r="J136" s="484"/>
      <c r="K136" s="484"/>
      <c r="L136" s="484"/>
      <c r="M136" s="484"/>
      <c r="N136" s="484"/>
      <c r="O136" s="485"/>
      <c r="P136" s="484"/>
      <c r="Q136" s="486"/>
      <c r="R136" s="484"/>
      <c r="S136" s="484"/>
      <c r="T136" s="484"/>
      <c r="U136" s="484"/>
      <c r="V136" s="484"/>
      <c r="W136" s="484"/>
      <c r="X136" s="484"/>
      <c r="Y136" s="484"/>
      <c r="Z136" s="484"/>
      <c r="AA136" s="470">
        <v>3</v>
      </c>
      <c r="AB136" s="470">
        <v>3</v>
      </c>
      <c r="AC136" s="470">
        <v>3</v>
      </c>
      <c r="AD136" s="470">
        <v>7</v>
      </c>
      <c r="AE136" s="470">
        <v>6</v>
      </c>
      <c r="AF136" s="470">
        <v>6</v>
      </c>
      <c r="AG136" s="470">
        <v>8</v>
      </c>
      <c r="AH136" s="470">
        <v>9</v>
      </c>
      <c r="AI136" s="470">
        <v>9</v>
      </c>
      <c r="AJ136" s="470">
        <v>9</v>
      </c>
      <c r="AK136" s="470">
        <v>9</v>
      </c>
      <c r="AL136" s="470">
        <v>10</v>
      </c>
      <c r="AM136" s="470">
        <v>10</v>
      </c>
      <c r="AN136" s="470">
        <v>10</v>
      </c>
      <c r="AO136" s="470">
        <v>10</v>
      </c>
      <c r="AP136" s="470">
        <v>8</v>
      </c>
      <c r="AQ136" s="470">
        <v>9</v>
      </c>
      <c r="AR136" s="470">
        <v>9</v>
      </c>
      <c r="AS136" s="470">
        <v>8</v>
      </c>
      <c r="AT136" s="470">
        <v>9</v>
      </c>
      <c r="AU136" s="470">
        <v>9</v>
      </c>
      <c r="AV136" s="470">
        <v>9</v>
      </c>
      <c r="AW136" s="470">
        <v>10</v>
      </c>
      <c r="AX136" s="470">
        <v>10</v>
      </c>
      <c r="AY136" s="470">
        <v>10</v>
      </c>
      <c r="AZ136" s="470">
        <v>12</v>
      </c>
      <c r="BA136" s="470">
        <v>12</v>
      </c>
      <c r="BB136" s="470">
        <v>12</v>
      </c>
      <c r="BC136" s="470">
        <v>11</v>
      </c>
      <c r="BD136" s="470">
        <v>11</v>
      </c>
      <c r="BE136" s="470">
        <v>11</v>
      </c>
      <c r="BF136" s="470">
        <v>12</v>
      </c>
      <c r="BG136" s="470">
        <v>13</v>
      </c>
      <c r="BH136" s="470">
        <v>14</v>
      </c>
      <c r="BI136" s="470">
        <v>14</v>
      </c>
      <c r="BJ136" s="470">
        <v>13</v>
      </c>
      <c r="BK136" s="470">
        <v>13</v>
      </c>
      <c r="BL136" s="470">
        <v>11</v>
      </c>
      <c r="BM136" s="470">
        <v>10</v>
      </c>
      <c r="BN136" s="470">
        <v>10</v>
      </c>
      <c r="BO136" s="470">
        <v>10</v>
      </c>
      <c r="BP136" s="470">
        <v>15</v>
      </c>
      <c r="BQ136" s="470">
        <v>15</v>
      </c>
      <c r="BR136" s="470">
        <v>15</v>
      </c>
      <c r="BS136" s="470">
        <v>17</v>
      </c>
      <c r="BT136" s="470">
        <v>16</v>
      </c>
      <c r="BU136" s="470">
        <v>16</v>
      </c>
      <c r="BV136" s="470">
        <v>24</v>
      </c>
      <c r="BW136" s="470">
        <v>23</v>
      </c>
      <c r="BX136" s="470">
        <v>24</v>
      </c>
      <c r="BY136" s="470">
        <v>24</v>
      </c>
      <c r="BZ136" s="470">
        <v>26</v>
      </c>
      <c r="CA136" s="470">
        <v>27</v>
      </c>
      <c r="CB136" s="470">
        <v>27</v>
      </c>
      <c r="CC136" s="470">
        <v>27</v>
      </c>
      <c r="CD136" s="470">
        <v>26</v>
      </c>
      <c r="CE136" s="470">
        <v>26</v>
      </c>
      <c r="CF136" s="470">
        <v>25</v>
      </c>
      <c r="CG136" s="470">
        <v>25</v>
      </c>
      <c r="CH136" s="470">
        <v>24</v>
      </c>
      <c r="CI136" s="470">
        <v>25</v>
      </c>
      <c r="CJ136" s="470">
        <v>21</v>
      </c>
      <c r="CK136" s="470">
        <v>20</v>
      </c>
      <c r="CL136" s="470">
        <v>21</v>
      </c>
      <c r="CM136" s="470">
        <v>20</v>
      </c>
      <c r="CN136" s="470">
        <v>18</v>
      </c>
      <c r="CO136" s="470">
        <v>18</v>
      </c>
      <c r="CP136" s="470">
        <v>18</v>
      </c>
      <c r="CQ136" s="470">
        <v>18</v>
      </c>
      <c r="CR136" s="470">
        <v>18</v>
      </c>
      <c r="CS136" s="470">
        <v>18</v>
      </c>
      <c r="CT136" s="470">
        <v>18</v>
      </c>
      <c r="CU136" s="470">
        <v>18</v>
      </c>
      <c r="CV136" s="470">
        <v>18</v>
      </c>
      <c r="CW136" s="470">
        <v>18</v>
      </c>
      <c r="CX136" s="470">
        <v>0</v>
      </c>
      <c r="CY136" s="470">
        <v>0</v>
      </c>
      <c r="CZ136" s="470">
        <v>0</v>
      </c>
      <c r="DA136" s="470">
        <v>0</v>
      </c>
      <c r="DB136" s="470">
        <v>0</v>
      </c>
      <c r="DC136" s="470">
        <v>0</v>
      </c>
      <c r="DD136" s="482"/>
      <c r="DE136" s="439"/>
      <c r="DF136" s="439">
        <v>48.5</v>
      </c>
    </row>
    <row r="137" spans="1:110">
      <c r="A137" s="481"/>
      <c r="B137" s="482"/>
      <c r="C137" s="482"/>
      <c r="D137" s="482"/>
      <c r="E137" s="556"/>
      <c r="F137" s="482"/>
      <c r="G137" s="483" t="s">
        <v>694</v>
      </c>
      <c r="H137" s="484"/>
      <c r="I137" s="484"/>
      <c r="J137" s="484"/>
      <c r="K137" s="484"/>
      <c r="L137" s="484"/>
      <c r="M137" s="484"/>
      <c r="N137" s="484"/>
      <c r="O137" s="485"/>
      <c r="P137" s="484"/>
      <c r="Q137" s="486"/>
      <c r="R137" s="484"/>
      <c r="S137" s="484"/>
      <c r="T137" s="484"/>
      <c r="U137" s="484"/>
      <c r="V137" s="484"/>
      <c r="W137" s="484"/>
      <c r="X137" s="484"/>
      <c r="Y137" s="484"/>
      <c r="Z137" s="484"/>
      <c r="AA137" s="487">
        <v>5119000</v>
      </c>
      <c r="AB137" s="487">
        <v>5119000</v>
      </c>
      <c r="AC137" s="487">
        <v>5119000</v>
      </c>
      <c r="AD137" s="487">
        <v>10092000</v>
      </c>
      <c r="AE137" s="487">
        <v>8853000</v>
      </c>
      <c r="AF137" s="487">
        <v>8853000</v>
      </c>
      <c r="AG137" s="487">
        <v>14620000</v>
      </c>
      <c r="AH137" s="487">
        <v>16515000</v>
      </c>
      <c r="AI137" s="487">
        <v>16515000</v>
      </c>
      <c r="AJ137" s="487">
        <v>21411000</v>
      </c>
      <c r="AK137" s="487">
        <v>21411000</v>
      </c>
      <c r="AL137" s="487">
        <v>23039000</v>
      </c>
      <c r="AM137" s="487">
        <v>23417000</v>
      </c>
      <c r="AN137" s="487">
        <v>23417000</v>
      </c>
      <c r="AO137" s="487">
        <v>23417000</v>
      </c>
      <c r="AP137" s="487">
        <v>21744000</v>
      </c>
      <c r="AQ137" s="487">
        <v>24264000</v>
      </c>
      <c r="AR137" s="487">
        <v>24264000</v>
      </c>
      <c r="AS137" s="487">
        <v>31738000</v>
      </c>
      <c r="AT137" s="487">
        <v>34052000</v>
      </c>
      <c r="AU137" s="487">
        <v>34052000</v>
      </c>
      <c r="AV137" s="487">
        <v>34052000</v>
      </c>
      <c r="AW137" s="487">
        <v>37149000</v>
      </c>
      <c r="AX137" s="487">
        <v>37149000</v>
      </c>
      <c r="AY137" s="487">
        <v>37149000</v>
      </c>
      <c r="AZ137" s="487">
        <v>43575000</v>
      </c>
      <c r="BA137" s="487">
        <v>43575000</v>
      </c>
      <c r="BB137" s="487">
        <v>43575000</v>
      </c>
      <c r="BC137" s="487">
        <v>40816000</v>
      </c>
      <c r="BD137" s="487">
        <v>40816000</v>
      </c>
      <c r="BE137" s="487">
        <v>40816000</v>
      </c>
      <c r="BF137" s="487">
        <v>43575000</v>
      </c>
      <c r="BG137" s="487">
        <v>46245000</v>
      </c>
      <c r="BH137" s="487">
        <v>49872000</v>
      </c>
      <c r="BI137" s="487">
        <v>49872000</v>
      </c>
      <c r="BJ137" s="487">
        <v>47202000</v>
      </c>
      <c r="BK137" s="487">
        <v>47202000</v>
      </c>
      <c r="BL137" s="487">
        <v>41162000</v>
      </c>
      <c r="BM137" s="487">
        <v>38747000</v>
      </c>
      <c r="BN137" s="487">
        <v>38747000</v>
      </c>
      <c r="BO137" s="487">
        <v>38747000</v>
      </c>
      <c r="BP137" s="487">
        <v>52854000</v>
      </c>
      <c r="BQ137" s="487">
        <v>52854000</v>
      </c>
      <c r="BR137" s="487">
        <v>52854000</v>
      </c>
      <c r="BS137" s="487">
        <v>57482000</v>
      </c>
      <c r="BT137" s="487">
        <v>55413000</v>
      </c>
      <c r="BU137" s="487">
        <v>60173000</v>
      </c>
      <c r="BV137" s="487">
        <v>80717000</v>
      </c>
      <c r="BW137" s="487">
        <v>76877000</v>
      </c>
      <c r="BX137" s="487">
        <v>80030000</v>
      </c>
      <c r="BY137" s="487">
        <v>80030000</v>
      </c>
      <c r="BZ137" s="487">
        <v>86870000</v>
      </c>
      <c r="CA137" s="487">
        <v>89630000</v>
      </c>
      <c r="CB137" s="487">
        <v>88897000</v>
      </c>
      <c r="CC137" s="487">
        <v>88897000</v>
      </c>
      <c r="CD137" s="487">
        <v>85744000</v>
      </c>
      <c r="CE137" s="487">
        <v>85744000</v>
      </c>
      <c r="CF137" s="487">
        <v>94412000</v>
      </c>
      <c r="CG137" s="487">
        <v>94412000</v>
      </c>
      <c r="CH137" s="487">
        <v>90799000</v>
      </c>
      <c r="CI137" s="487">
        <v>94855000</v>
      </c>
      <c r="CJ137" s="487">
        <v>83083000</v>
      </c>
      <c r="CK137" s="487">
        <v>79027000</v>
      </c>
      <c r="CL137" s="487">
        <v>83867000</v>
      </c>
      <c r="CM137" s="487">
        <v>79467000</v>
      </c>
      <c r="CN137" s="487">
        <v>72248000</v>
      </c>
      <c r="CO137" s="487">
        <v>72248000</v>
      </c>
      <c r="CP137" s="487">
        <v>72248000</v>
      </c>
      <c r="CQ137" s="487">
        <v>72248000</v>
      </c>
      <c r="CR137" s="487">
        <v>75614000</v>
      </c>
      <c r="CS137" s="487">
        <v>75614000</v>
      </c>
      <c r="CT137" s="487">
        <v>75614000</v>
      </c>
      <c r="CU137" s="487">
        <v>75614000</v>
      </c>
      <c r="CV137" s="487">
        <v>75614000</v>
      </c>
      <c r="CW137" s="487">
        <v>75614000</v>
      </c>
      <c r="CX137" s="487">
        <v>0</v>
      </c>
      <c r="CY137" s="487">
        <v>0</v>
      </c>
      <c r="CZ137" s="487">
        <v>0</v>
      </c>
      <c r="DA137" s="487">
        <v>0</v>
      </c>
      <c r="DB137" s="487">
        <v>0</v>
      </c>
      <c r="DC137" s="487">
        <v>0</v>
      </c>
      <c r="DD137" s="482"/>
      <c r="DE137" s="439"/>
      <c r="DF137" s="439"/>
    </row>
    <row r="138" spans="1:110">
      <c r="A138" s="481"/>
      <c r="B138" s="482"/>
      <c r="C138" s="482"/>
      <c r="D138" s="482"/>
      <c r="E138" s="556"/>
      <c r="F138" s="482"/>
      <c r="G138" s="483" t="s">
        <v>17</v>
      </c>
      <c r="H138" s="484"/>
      <c r="I138" s="484"/>
      <c r="J138" s="484"/>
      <c r="K138" s="484"/>
      <c r="L138" s="484"/>
      <c r="M138" s="484"/>
      <c r="N138" s="484"/>
      <c r="O138" s="485"/>
      <c r="P138" s="484"/>
      <c r="Q138" s="486"/>
      <c r="R138" s="484"/>
      <c r="S138" s="484"/>
      <c r="T138" s="484"/>
      <c r="U138" s="484"/>
      <c r="V138" s="484"/>
      <c r="W138" s="484"/>
      <c r="X138" s="484"/>
      <c r="Y138" s="484"/>
      <c r="Z138" s="484"/>
      <c r="AA138" s="470">
        <v>6</v>
      </c>
      <c r="AB138" s="470">
        <v>6</v>
      </c>
      <c r="AC138" s="470">
        <v>6</v>
      </c>
      <c r="AD138" s="470">
        <v>24</v>
      </c>
      <c r="AE138" s="470">
        <v>24</v>
      </c>
      <c r="AF138" s="470">
        <v>24</v>
      </c>
      <c r="AG138" s="470">
        <v>24</v>
      </c>
      <c r="AH138" s="470">
        <v>24</v>
      </c>
      <c r="AI138" s="470">
        <v>24</v>
      </c>
      <c r="AJ138" s="470">
        <v>23</v>
      </c>
      <c r="AK138" s="470">
        <v>23</v>
      </c>
      <c r="AL138" s="470">
        <v>35</v>
      </c>
      <c r="AM138" s="470">
        <v>35</v>
      </c>
      <c r="AN138" s="470">
        <v>36</v>
      </c>
      <c r="AO138" s="470">
        <v>34</v>
      </c>
      <c r="AP138" s="470">
        <v>29</v>
      </c>
      <c r="AQ138" s="470">
        <v>29</v>
      </c>
      <c r="AR138" s="470">
        <v>29</v>
      </c>
      <c r="AS138" s="470">
        <v>30</v>
      </c>
      <c r="AT138" s="470">
        <v>30</v>
      </c>
      <c r="AU138" s="470">
        <v>30</v>
      </c>
      <c r="AV138" s="470">
        <v>30</v>
      </c>
      <c r="AW138" s="470">
        <v>30</v>
      </c>
      <c r="AX138" s="470">
        <v>30</v>
      </c>
      <c r="AY138" s="470">
        <v>30</v>
      </c>
      <c r="AZ138" s="470">
        <v>43</v>
      </c>
      <c r="BA138" s="470">
        <v>41</v>
      </c>
      <c r="BB138" s="470">
        <v>40</v>
      </c>
      <c r="BC138" s="470">
        <v>41</v>
      </c>
      <c r="BD138" s="470">
        <v>41</v>
      </c>
      <c r="BE138" s="470">
        <v>41</v>
      </c>
      <c r="BF138" s="470">
        <v>41</v>
      </c>
      <c r="BG138" s="470">
        <v>42</v>
      </c>
      <c r="BH138" s="470">
        <v>42</v>
      </c>
      <c r="BI138" s="470">
        <v>37</v>
      </c>
      <c r="BJ138" s="470">
        <v>33</v>
      </c>
      <c r="BK138" s="470">
        <v>31</v>
      </c>
      <c r="BL138" s="470">
        <v>29</v>
      </c>
      <c r="BM138" s="470">
        <v>30</v>
      </c>
      <c r="BN138" s="470">
        <v>29</v>
      </c>
      <c r="BO138" s="470">
        <v>29</v>
      </c>
      <c r="BP138" s="470">
        <v>29</v>
      </c>
      <c r="BQ138" s="470">
        <v>29</v>
      </c>
      <c r="BR138" s="470">
        <v>29</v>
      </c>
      <c r="BS138" s="470">
        <v>30</v>
      </c>
      <c r="BT138" s="470">
        <v>25</v>
      </c>
      <c r="BU138" s="470">
        <v>24</v>
      </c>
      <c r="BV138" s="470">
        <v>24</v>
      </c>
      <c r="BW138" s="470">
        <v>24</v>
      </c>
      <c r="BX138" s="470">
        <v>26</v>
      </c>
      <c r="BY138" s="470">
        <v>26</v>
      </c>
      <c r="BZ138" s="470">
        <v>26</v>
      </c>
      <c r="CA138" s="470">
        <v>26</v>
      </c>
      <c r="CB138" s="470">
        <v>25</v>
      </c>
      <c r="CC138" s="470">
        <v>24</v>
      </c>
      <c r="CD138" s="470">
        <v>23</v>
      </c>
      <c r="CE138" s="470">
        <v>23</v>
      </c>
      <c r="CF138" s="470">
        <v>23</v>
      </c>
      <c r="CG138" s="470">
        <v>23</v>
      </c>
      <c r="CH138" s="470">
        <v>23</v>
      </c>
      <c r="CI138" s="470">
        <v>21</v>
      </c>
      <c r="CJ138" s="470">
        <v>22</v>
      </c>
      <c r="CK138" s="470">
        <v>22</v>
      </c>
      <c r="CL138" s="470">
        <v>22</v>
      </c>
      <c r="CM138" s="470">
        <v>21</v>
      </c>
      <c r="CN138" s="470">
        <v>22</v>
      </c>
      <c r="CO138" s="470">
        <v>22</v>
      </c>
      <c r="CP138" s="470">
        <v>22</v>
      </c>
      <c r="CQ138" s="470">
        <v>22</v>
      </c>
      <c r="CR138" s="470">
        <v>22</v>
      </c>
      <c r="CS138" s="470">
        <v>21</v>
      </c>
      <c r="CT138" s="470">
        <v>21</v>
      </c>
      <c r="CU138" s="470">
        <v>20</v>
      </c>
      <c r="CV138" s="470">
        <v>17</v>
      </c>
      <c r="CW138" s="470">
        <v>13</v>
      </c>
      <c r="CX138" s="470">
        <v>0</v>
      </c>
      <c r="CY138" s="470">
        <v>0</v>
      </c>
      <c r="CZ138" s="470">
        <v>0</v>
      </c>
      <c r="DA138" s="470">
        <v>0</v>
      </c>
      <c r="DB138" s="470">
        <v>0</v>
      </c>
      <c r="DC138" s="470">
        <v>0</v>
      </c>
      <c r="DD138" s="482"/>
      <c r="DE138" s="439"/>
      <c r="DF138" s="439"/>
    </row>
    <row r="139" spans="1:110">
      <c r="A139" s="481"/>
      <c r="B139" s="482"/>
      <c r="C139" s="482"/>
      <c r="D139" s="482"/>
      <c r="E139" s="556"/>
      <c r="F139" s="482"/>
      <c r="G139" s="483" t="s">
        <v>695</v>
      </c>
      <c r="H139" s="484"/>
      <c r="I139" s="484"/>
      <c r="J139" s="484"/>
      <c r="K139" s="484"/>
      <c r="L139" s="484"/>
      <c r="M139" s="484"/>
      <c r="N139" s="484"/>
      <c r="O139" s="485"/>
      <c r="P139" s="484"/>
      <c r="Q139" s="486"/>
      <c r="R139" s="484"/>
      <c r="S139" s="484"/>
      <c r="T139" s="484"/>
      <c r="U139" s="484"/>
      <c r="V139" s="484"/>
      <c r="W139" s="484"/>
      <c r="X139" s="484"/>
      <c r="Y139" s="484"/>
      <c r="Z139" s="484"/>
      <c r="AA139" s="487">
        <v>7536000</v>
      </c>
      <c r="AB139" s="487">
        <v>7536000</v>
      </c>
      <c r="AC139" s="487">
        <v>7536000</v>
      </c>
      <c r="AD139" s="487">
        <v>30144000</v>
      </c>
      <c r="AE139" s="487">
        <v>30144000</v>
      </c>
      <c r="AF139" s="487">
        <v>30144000</v>
      </c>
      <c r="AG139" s="487">
        <v>30144000</v>
      </c>
      <c r="AH139" s="487">
        <v>30144000</v>
      </c>
      <c r="AI139" s="487">
        <v>30144000</v>
      </c>
      <c r="AJ139" s="487">
        <v>37444000</v>
      </c>
      <c r="AK139" s="487">
        <v>37444000</v>
      </c>
      <c r="AL139" s="487">
        <v>56980000</v>
      </c>
      <c r="AM139" s="487">
        <v>56980000</v>
      </c>
      <c r="AN139" s="487">
        <v>58608000</v>
      </c>
      <c r="AO139" s="487">
        <v>55352000</v>
      </c>
      <c r="AP139" s="487">
        <v>50460000</v>
      </c>
      <c r="AQ139" s="487">
        <v>50460000</v>
      </c>
      <c r="AR139" s="487">
        <v>50460000</v>
      </c>
      <c r="AS139" s="487">
        <v>69420000</v>
      </c>
      <c r="AT139" s="487">
        <v>69420000</v>
      </c>
      <c r="AU139" s="487">
        <v>69420000</v>
      </c>
      <c r="AV139" s="487">
        <v>69420000</v>
      </c>
      <c r="AW139" s="487">
        <v>69420000</v>
      </c>
      <c r="AX139" s="487">
        <v>69420000</v>
      </c>
      <c r="AY139" s="487">
        <v>69420000</v>
      </c>
      <c r="AZ139" s="487">
        <v>99502000</v>
      </c>
      <c r="BA139" s="487">
        <v>94874000</v>
      </c>
      <c r="BB139" s="487">
        <v>92560000</v>
      </c>
      <c r="BC139" s="487">
        <v>95212000</v>
      </c>
      <c r="BD139" s="487">
        <v>95212000</v>
      </c>
      <c r="BE139" s="487">
        <v>95212000</v>
      </c>
      <c r="BF139" s="487">
        <v>95212000</v>
      </c>
      <c r="BG139" s="487">
        <v>97526000</v>
      </c>
      <c r="BH139" s="487">
        <v>97526000</v>
      </c>
      <c r="BI139" s="487">
        <v>85956000</v>
      </c>
      <c r="BJ139" s="487">
        <v>76700000</v>
      </c>
      <c r="BK139" s="487">
        <v>72072000</v>
      </c>
      <c r="BL139" s="487">
        <v>67444000</v>
      </c>
      <c r="BM139" s="487">
        <v>69758000</v>
      </c>
      <c r="BN139" s="487">
        <v>67444000</v>
      </c>
      <c r="BO139" s="487">
        <v>67444000</v>
      </c>
      <c r="BP139" s="487">
        <v>67444000</v>
      </c>
      <c r="BQ139" s="487">
        <v>67444000</v>
      </c>
      <c r="BR139" s="487">
        <v>67444000</v>
      </c>
      <c r="BS139" s="487">
        <v>69758000</v>
      </c>
      <c r="BT139" s="487">
        <v>64457000</v>
      </c>
      <c r="BU139" s="487">
        <v>61889000</v>
      </c>
      <c r="BV139" s="487">
        <v>61889000</v>
      </c>
      <c r="BW139" s="487">
        <v>61889000</v>
      </c>
      <c r="BX139" s="487">
        <v>67025000</v>
      </c>
      <c r="BY139" s="487">
        <v>67025000</v>
      </c>
      <c r="BZ139" s="487">
        <v>67025000</v>
      </c>
      <c r="CA139" s="487">
        <v>67025000</v>
      </c>
      <c r="CB139" s="487">
        <v>64457000</v>
      </c>
      <c r="CC139" s="487">
        <v>61889000</v>
      </c>
      <c r="CD139" s="487">
        <v>59321000</v>
      </c>
      <c r="CE139" s="487">
        <v>59321000</v>
      </c>
      <c r="CF139" s="487">
        <v>68277000</v>
      </c>
      <c r="CG139" s="487">
        <v>68277000</v>
      </c>
      <c r="CH139" s="487">
        <v>68277000</v>
      </c>
      <c r="CI139" s="487">
        <v>62391000</v>
      </c>
      <c r="CJ139" s="487">
        <v>65334000</v>
      </c>
      <c r="CK139" s="487">
        <v>65334000</v>
      </c>
      <c r="CL139" s="487">
        <v>65334000</v>
      </c>
      <c r="CM139" s="487">
        <v>62391000</v>
      </c>
      <c r="CN139" s="487">
        <v>65334000</v>
      </c>
      <c r="CO139" s="487">
        <v>65334000</v>
      </c>
      <c r="CP139" s="487">
        <v>65334000</v>
      </c>
      <c r="CQ139" s="487">
        <v>65334000</v>
      </c>
      <c r="CR139" s="487">
        <v>73438000</v>
      </c>
      <c r="CS139" s="487">
        <v>70121000</v>
      </c>
      <c r="CT139" s="487">
        <v>70121000</v>
      </c>
      <c r="CU139" s="487">
        <v>66804000</v>
      </c>
      <c r="CV139" s="487">
        <v>60421000</v>
      </c>
      <c r="CW139" s="487">
        <v>43585000</v>
      </c>
      <c r="CX139" s="487">
        <v>0</v>
      </c>
      <c r="CY139" s="487">
        <v>0</v>
      </c>
      <c r="CZ139" s="487">
        <v>0</v>
      </c>
      <c r="DA139" s="487">
        <v>0</v>
      </c>
      <c r="DB139" s="487">
        <v>0</v>
      </c>
      <c r="DC139" s="487">
        <v>0</v>
      </c>
      <c r="DD139" s="482"/>
      <c r="DE139" s="439"/>
      <c r="DF139" s="439"/>
    </row>
    <row r="140" spans="1:110">
      <c r="A140" s="488"/>
      <c r="B140" s="489"/>
      <c r="C140" s="489"/>
      <c r="D140" s="489"/>
      <c r="E140" s="557"/>
      <c r="F140" s="561"/>
      <c r="G140" s="491" t="s">
        <v>12</v>
      </c>
      <c r="H140" s="492"/>
      <c r="I140" s="492"/>
      <c r="J140" s="492"/>
      <c r="K140" s="492"/>
      <c r="L140" s="492"/>
      <c r="M140" s="492"/>
      <c r="N140" s="492"/>
      <c r="O140" s="493"/>
      <c r="P140" s="492"/>
      <c r="Q140" s="494"/>
      <c r="R140" s="492"/>
      <c r="S140" s="492"/>
      <c r="T140" s="492"/>
      <c r="U140" s="492"/>
      <c r="V140" s="492"/>
      <c r="W140" s="492"/>
      <c r="X140" s="492"/>
      <c r="Y140" s="492"/>
      <c r="Z140" s="492"/>
      <c r="AA140" s="495"/>
      <c r="AB140" s="495"/>
      <c r="AC140" s="495"/>
      <c r="AD140" s="495"/>
      <c r="AE140" s="495"/>
      <c r="AF140" s="495"/>
      <c r="AG140" s="495"/>
      <c r="AH140" s="495"/>
      <c r="AI140" s="495"/>
      <c r="AJ140" s="495"/>
      <c r="AK140" s="495"/>
      <c r="AL140" s="495"/>
      <c r="AM140" s="495"/>
      <c r="AN140" s="495"/>
      <c r="AO140" s="495"/>
      <c r="AP140" s="495"/>
      <c r="AQ140" s="495"/>
      <c r="AR140" s="495"/>
      <c r="AS140" s="495"/>
      <c r="AT140" s="495"/>
      <c r="AU140" s="495"/>
      <c r="AV140" s="495">
        <v>24833280</v>
      </c>
      <c r="AW140" s="495">
        <v>25576560</v>
      </c>
      <c r="AX140" s="495">
        <v>25576560</v>
      </c>
      <c r="AY140" s="495">
        <v>25576560</v>
      </c>
      <c r="AZ140" s="495">
        <v>34338480</v>
      </c>
      <c r="BA140" s="495">
        <v>33227760</v>
      </c>
      <c r="BB140" s="495">
        <v>32672400</v>
      </c>
      <c r="BC140" s="495">
        <v>32646720</v>
      </c>
      <c r="BD140" s="495">
        <v>32646720</v>
      </c>
      <c r="BE140" s="495">
        <v>32646720</v>
      </c>
      <c r="BF140" s="495">
        <v>33308880</v>
      </c>
      <c r="BG140" s="495">
        <v>34505040</v>
      </c>
      <c r="BH140" s="495">
        <v>35375520</v>
      </c>
      <c r="BI140" s="495">
        <v>32598720</v>
      </c>
      <c r="BJ140" s="495">
        <v>29736480</v>
      </c>
      <c r="BK140" s="495">
        <v>28625760</v>
      </c>
      <c r="BL140" s="495">
        <v>26065440</v>
      </c>
      <c r="BM140" s="495">
        <v>26041200</v>
      </c>
      <c r="BN140" s="495">
        <v>25485840</v>
      </c>
      <c r="BO140" s="495">
        <v>25485840</v>
      </c>
      <c r="BP140" s="495">
        <v>28871520</v>
      </c>
      <c r="BQ140" s="495">
        <v>28871520</v>
      </c>
      <c r="BR140" s="495">
        <v>28871520</v>
      </c>
      <c r="BS140" s="495">
        <v>30537600</v>
      </c>
      <c r="BT140" s="495">
        <v>31166200</v>
      </c>
      <c r="BU140" s="495">
        <v>31736120</v>
      </c>
      <c r="BV140" s="495">
        <v>37077560</v>
      </c>
      <c r="BW140" s="495">
        <v>36079160</v>
      </c>
      <c r="BX140" s="495">
        <v>38234300</v>
      </c>
      <c r="BY140" s="495">
        <v>38234300</v>
      </c>
      <c r="BZ140" s="495">
        <v>40012700</v>
      </c>
      <c r="CA140" s="495">
        <v>40730300</v>
      </c>
      <c r="CB140" s="495">
        <v>39872040</v>
      </c>
      <c r="CC140" s="495">
        <v>39204360</v>
      </c>
      <c r="CD140" s="495">
        <v>37716900</v>
      </c>
      <c r="CE140" s="495">
        <v>37716900</v>
      </c>
      <c r="CF140" s="495">
        <v>42299140</v>
      </c>
      <c r="CG140" s="495">
        <v>42299140</v>
      </c>
      <c r="CH140" s="495">
        <v>41359760</v>
      </c>
      <c r="CI140" s="495">
        <v>40883960</v>
      </c>
      <c r="CJ140" s="495">
        <v>38588420</v>
      </c>
      <c r="CK140" s="495">
        <v>37533860</v>
      </c>
      <c r="CL140" s="495">
        <v>38792260</v>
      </c>
      <c r="CM140" s="495">
        <v>36883080</v>
      </c>
      <c r="CN140" s="495">
        <v>35771320</v>
      </c>
      <c r="CO140" s="495">
        <v>35771320</v>
      </c>
      <c r="CP140" s="495">
        <v>35771320</v>
      </c>
      <c r="CQ140" s="495">
        <v>35771320</v>
      </c>
      <c r="CR140" s="495">
        <v>38753520</v>
      </c>
      <c r="CS140" s="495">
        <v>37891100</v>
      </c>
      <c r="CT140" s="495">
        <v>37891100</v>
      </c>
      <c r="CU140" s="495">
        <v>37028680</v>
      </c>
      <c r="CV140" s="495">
        <v>35369100</v>
      </c>
      <c r="CW140" s="495">
        <v>30991740</v>
      </c>
      <c r="CX140" s="495">
        <v>0</v>
      </c>
      <c r="CY140" s="495">
        <v>0</v>
      </c>
      <c r="CZ140" s="495">
        <v>0</v>
      </c>
      <c r="DA140" s="495">
        <v>0</v>
      </c>
      <c r="DB140" s="495">
        <v>0</v>
      </c>
      <c r="DC140" s="495">
        <v>0</v>
      </c>
      <c r="DD140" s="489"/>
      <c r="DE140" s="496"/>
      <c r="DF140" s="496"/>
    </row>
    <row r="141" spans="1:110">
      <c r="A141" s="488"/>
      <c r="B141" s="489"/>
      <c r="C141" s="489"/>
      <c r="D141" s="489"/>
      <c r="E141" s="557"/>
      <c r="F141" s="561"/>
      <c r="G141" s="491" t="s">
        <v>13</v>
      </c>
      <c r="H141" s="492"/>
      <c r="I141" s="492"/>
      <c r="J141" s="492"/>
      <c r="K141" s="492"/>
      <c r="L141" s="492"/>
      <c r="M141" s="492"/>
      <c r="N141" s="492"/>
      <c r="O141" s="493"/>
      <c r="P141" s="492"/>
      <c r="Q141" s="494"/>
      <c r="R141" s="492"/>
      <c r="S141" s="492"/>
      <c r="T141" s="492"/>
      <c r="U141" s="492"/>
      <c r="V141" s="492"/>
      <c r="W141" s="492"/>
      <c r="X141" s="492"/>
      <c r="Y141" s="492"/>
      <c r="Z141" s="492"/>
      <c r="AA141" s="495"/>
      <c r="AB141" s="495"/>
      <c r="AC141" s="495"/>
      <c r="AD141" s="495"/>
      <c r="AE141" s="495"/>
      <c r="AF141" s="495"/>
      <c r="AG141" s="495"/>
      <c r="AH141" s="495"/>
      <c r="AI141" s="495"/>
      <c r="AJ141" s="495"/>
      <c r="AK141" s="495"/>
      <c r="AL141" s="495"/>
      <c r="AM141" s="495"/>
      <c r="AN141" s="495"/>
      <c r="AO141" s="495"/>
      <c r="AP141" s="495"/>
      <c r="AQ141" s="495"/>
      <c r="AR141" s="495"/>
      <c r="AS141" s="495"/>
      <c r="AT141" s="495"/>
      <c r="AU141" s="495"/>
      <c r="AV141" s="495">
        <v>4656240</v>
      </c>
      <c r="AW141" s="495">
        <v>4795605</v>
      </c>
      <c r="AX141" s="495">
        <v>4795605</v>
      </c>
      <c r="AY141" s="495">
        <v>4795605</v>
      </c>
      <c r="AZ141" s="495">
        <v>6438465</v>
      </c>
      <c r="BA141" s="495">
        <v>6230205</v>
      </c>
      <c r="BB141" s="495">
        <v>6126075</v>
      </c>
      <c r="BC141" s="495">
        <v>6121260</v>
      </c>
      <c r="BD141" s="495">
        <v>6121260</v>
      </c>
      <c r="BE141" s="495">
        <v>6121260</v>
      </c>
      <c r="BF141" s="495">
        <v>6245415</v>
      </c>
      <c r="BG141" s="495">
        <v>6469695</v>
      </c>
      <c r="BH141" s="495">
        <v>6632910</v>
      </c>
      <c r="BI141" s="495">
        <v>6112260</v>
      </c>
      <c r="BJ141" s="495">
        <v>5575590</v>
      </c>
      <c r="BK141" s="495">
        <v>5367330</v>
      </c>
      <c r="BL141" s="495">
        <v>4887270</v>
      </c>
      <c r="BM141" s="495">
        <v>4882725</v>
      </c>
      <c r="BN141" s="495">
        <v>4778595</v>
      </c>
      <c r="BO141" s="495">
        <v>4778595</v>
      </c>
      <c r="BP141" s="495">
        <v>5413410</v>
      </c>
      <c r="BQ141" s="495">
        <v>5413410</v>
      </c>
      <c r="BR141" s="495">
        <v>5413410</v>
      </c>
      <c r="BS141" s="495">
        <v>5725800</v>
      </c>
      <c r="BT141" s="495">
        <v>5394150</v>
      </c>
      <c r="BU141" s="495">
        <v>5492790</v>
      </c>
      <c r="BV141" s="495">
        <v>6417270</v>
      </c>
      <c r="BW141" s="495">
        <v>6244470</v>
      </c>
      <c r="BX141" s="495">
        <v>6617475</v>
      </c>
      <c r="BY141" s="495">
        <v>6617475</v>
      </c>
      <c r="BZ141" s="495">
        <v>6925275</v>
      </c>
      <c r="CA141" s="495">
        <v>7049475</v>
      </c>
      <c r="CB141" s="495">
        <v>6900930</v>
      </c>
      <c r="CC141" s="495">
        <v>6785370</v>
      </c>
      <c r="CD141" s="495">
        <v>6527925</v>
      </c>
      <c r="CE141" s="495">
        <v>6527925</v>
      </c>
      <c r="CF141" s="495">
        <v>7321005</v>
      </c>
      <c r="CG141" s="495">
        <v>7321005</v>
      </c>
      <c r="CH141" s="495">
        <v>7158420</v>
      </c>
      <c r="CI141" s="495">
        <v>7076070</v>
      </c>
      <c r="CJ141" s="495">
        <v>6678765</v>
      </c>
      <c r="CK141" s="495">
        <v>6496245</v>
      </c>
      <c r="CL141" s="495">
        <v>6714045</v>
      </c>
      <c r="CM141" s="495">
        <v>6383610</v>
      </c>
      <c r="CN141" s="495">
        <v>6191190</v>
      </c>
      <c r="CO141" s="495">
        <v>6191190</v>
      </c>
      <c r="CP141" s="495">
        <v>6191190</v>
      </c>
      <c r="CQ141" s="495">
        <v>6191190</v>
      </c>
      <c r="CR141" s="495">
        <v>6707340</v>
      </c>
      <c r="CS141" s="495">
        <v>6558075</v>
      </c>
      <c r="CT141" s="495">
        <v>6558075</v>
      </c>
      <c r="CU141" s="495">
        <v>6408810</v>
      </c>
      <c r="CV141" s="495">
        <v>6121575</v>
      </c>
      <c r="CW141" s="495">
        <v>5363955</v>
      </c>
      <c r="CX141" s="495">
        <v>0</v>
      </c>
      <c r="CY141" s="495">
        <v>0</v>
      </c>
      <c r="CZ141" s="495">
        <v>0</v>
      </c>
      <c r="DA141" s="495">
        <v>0</v>
      </c>
      <c r="DB141" s="495">
        <v>0</v>
      </c>
      <c r="DC141" s="495">
        <v>0</v>
      </c>
      <c r="DD141" s="489"/>
      <c r="DE141" s="496"/>
      <c r="DF141" s="496"/>
    </row>
    <row r="142" spans="1:110">
      <c r="A142" s="488"/>
      <c r="B142" s="489"/>
      <c r="C142" s="489"/>
      <c r="D142" s="489"/>
      <c r="E142" s="557"/>
      <c r="F142" s="561"/>
      <c r="G142" s="491" t="s">
        <v>34</v>
      </c>
      <c r="H142" s="492"/>
      <c r="I142" s="492"/>
      <c r="J142" s="492"/>
      <c r="K142" s="492"/>
      <c r="L142" s="492"/>
      <c r="M142" s="492"/>
      <c r="N142" s="492"/>
      <c r="O142" s="493"/>
      <c r="P142" s="492"/>
      <c r="Q142" s="494"/>
      <c r="R142" s="492"/>
      <c r="S142" s="492"/>
      <c r="T142" s="492"/>
      <c r="U142" s="492"/>
      <c r="V142" s="492"/>
      <c r="W142" s="492"/>
      <c r="X142" s="492"/>
      <c r="Y142" s="492"/>
      <c r="Z142" s="492"/>
      <c r="AA142" s="495"/>
      <c r="AB142" s="495"/>
      <c r="AC142" s="495"/>
      <c r="AD142" s="495"/>
      <c r="AE142" s="495"/>
      <c r="AF142" s="495"/>
      <c r="AG142" s="495"/>
      <c r="AH142" s="495"/>
      <c r="AI142" s="495"/>
      <c r="AJ142" s="495"/>
      <c r="AK142" s="495"/>
      <c r="AL142" s="495"/>
      <c r="AM142" s="495"/>
      <c r="AN142" s="495"/>
      <c r="AO142" s="495"/>
      <c r="AP142" s="495"/>
      <c r="AQ142" s="495"/>
      <c r="AR142" s="495"/>
      <c r="AS142" s="495"/>
      <c r="AT142" s="495"/>
      <c r="AU142" s="495"/>
      <c r="AV142" s="495">
        <v>2069440</v>
      </c>
      <c r="AW142" s="495">
        <v>2131380</v>
      </c>
      <c r="AX142" s="495">
        <v>2131380</v>
      </c>
      <c r="AY142" s="495">
        <v>2131380</v>
      </c>
      <c r="AZ142" s="495">
        <v>2861540</v>
      </c>
      <c r="BA142" s="495">
        <v>2768980</v>
      </c>
      <c r="BB142" s="495">
        <v>2722700</v>
      </c>
      <c r="BC142" s="495">
        <v>2720560</v>
      </c>
      <c r="BD142" s="495">
        <v>2720560</v>
      </c>
      <c r="BE142" s="495">
        <v>2720560</v>
      </c>
      <c r="BF142" s="495">
        <v>2775740</v>
      </c>
      <c r="BG142" s="495">
        <v>2875420</v>
      </c>
      <c r="BH142" s="495">
        <v>2947960</v>
      </c>
      <c r="BI142" s="495">
        <v>2716560</v>
      </c>
      <c r="BJ142" s="495">
        <v>2478040</v>
      </c>
      <c r="BK142" s="495">
        <v>2385480</v>
      </c>
      <c r="BL142" s="495">
        <v>2172120</v>
      </c>
      <c r="BM142" s="495">
        <v>2170100</v>
      </c>
      <c r="BN142" s="495">
        <v>2123820</v>
      </c>
      <c r="BO142" s="495">
        <v>2123820</v>
      </c>
      <c r="BP142" s="495">
        <v>2405960</v>
      </c>
      <c r="BQ142" s="495">
        <v>2405960</v>
      </c>
      <c r="BR142" s="495">
        <v>2405960</v>
      </c>
      <c r="BS142" s="495">
        <v>2544800</v>
      </c>
      <c r="BT142" s="495">
        <v>2397400</v>
      </c>
      <c r="BU142" s="495">
        <v>2441240</v>
      </c>
      <c r="BV142" s="495">
        <v>2852120</v>
      </c>
      <c r="BW142" s="495">
        <v>2775320</v>
      </c>
      <c r="BX142" s="495">
        <v>2941100</v>
      </c>
      <c r="BY142" s="495">
        <v>2941100</v>
      </c>
      <c r="BZ142" s="495">
        <v>3077900</v>
      </c>
      <c r="CA142" s="495">
        <v>3133100</v>
      </c>
      <c r="CB142" s="495">
        <v>3067080</v>
      </c>
      <c r="CC142" s="495">
        <v>3015720</v>
      </c>
      <c r="CD142" s="495">
        <v>2901300</v>
      </c>
      <c r="CE142" s="495">
        <v>2901300</v>
      </c>
      <c r="CF142" s="495">
        <v>3253780</v>
      </c>
      <c r="CG142" s="495">
        <v>3253780</v>
      </c>
      <c r="CH142" s="495">
        <v>3181520</v>
      </c>
      <c r="CI142" s="495">
        <v>3144920</v>
      </c>
      <c r="CJ142" s="495">
        <v>2968340</v>
      </c>
      <c r="CK142" s="495">
        <v>2887220</v>
      </c>
      <c r="CL142" s="495">
        <v>2984020</v>
      </c>
      <c r="CM142" s="495">
        <v>2837160</v>
      </c>
      <c r="CN142" s="495">
        <v>2751640</v>
      </c>
      <c r="CO142" s="495">
        <v>2751640</v>
      </c>
      <c r="CP142" s="495">
        <v>2751640</v>
      </c>
      <c r="CQ142" s="495">
        <v>2751640</v>
      </c>
      <c r="CR142" s="495">
        <v>2981040</v>
      </c>
      <c r="CS142" s="495">
        <v>2914700</v>
      </c>
      <c r="CT142" s="495">
        <v>2914700</v>
      </c>
      <c r="CU142" s="495">
        <v>2848360</v>
      </c>
      <c r="CV142" s="495">
        <v>2720700</v>
      </c>
      <c r="CW142" s="495">
        <v>2383980</v>
      </c>
      <c r="CX142" s="495">
        <v>0</v>
      </c>
      <c r="CY142" s="495">
        <v>0</v>
      </c>
      <c r="CZ142" s="495">
        <v>0</v>
      </c>
      <c r="DA142" s="495">
        <v>0</v>
      </c>
      <c r="DB142" s="495">
        <v>0</v>
      </c>
      <c r="DC142" s="495">
        <v>0</v>
      </c>
      <c r="DD142" s="489"/>
      <c r="DE142" s="496"/>
      <c r="DF142" s="496"/>
    </row>
    <row r="143" spans="1:110">
      <c r="A143" s="497"/>
      <c r="B143" s="498"/>
      <c r="C143" s="498"/>
      <c r="D143" s="498"/>
      <c r="E143" s="558"/>
      <c r="F143" s="490"/>
      <c r="G143" s="499" t="s">
        <v>696</v>
      </c>
      <c r="H143" s="500"/>
      <c r="I143" s="500"/>
      <c r="J143" s="500"/>
      <c r="K143" s="500"/>
      <c r="L143" s="500"/>
      <c r="M143" s="500"/>
      <c r="N143" s="500"/>
      <c r="O143" s="501"/>
      <c r="P143" s="500"/>
      <c r="Q143" s="502"/>
      <c r="R143" s="500"/>
      <c r="S143" s="500"/>
      <c r="T143" s="500"/>
      <c r="U143" s="500"/>
      <c r="V143" s="500"/>
      <c r="W143" s="500"/>
      <c r="X143" s="500"/>
      <c r="Y143" s="500"/>
      <c r="Z143" s="500"/>
      <c r="AA143" s="503"/>
      <c r="AB143" s="500"/>
      <c r="AC143" s="500"/>
      <c r="AD143" s="500"/>
      <c r="AE143" s="500"/>
      <c r="AF143" s="500"/>
      <c r="AG143" s="500"/>
      <c r="AH143" s="500"/>
      <c r="AI143" s="504"/>
      <c r="AJ143" s="505"/>
      <c r="AK143" s="505"/>
      <c r="AL143" s="505"/>
      <c r="AM143" s="505"/>
      <c r="AN143" s="505"/>
      <c r="AO143" s="505"/>
      <c r="AP143" s="505"/>
      <c r="AQ143" s="505"/>
      <c r="AR143" s="505"/>
      <c r="AS143" s="505"/>
      <c r="AT143" s="505"/>
      <c r="AU143" s="504"/>
      <c r="AV143" s="506">
        <v>31558960</v>
      </c>
      <c r="AW143" s="506">
        <v>32503545</v>
      </c>
      <c r="AX143" s="506">
        <v>32503545</v>
      </c>
      <c r="AY143" s="506">
        <v>32503545</v>
      </c>
      <c r="AZ143" s="506">
        <v>43638485</v>
      </c>
      <c r="BA143" s="506">
        <v>42226945</v>
      </c>
      <c r="BB143" s="506">
        <v>41521175</v>
      </c>
      <c r="BC143" s="506">
        <v>41488540</v>
      </c>
      <c r="BD143" s="506">
        <v>41488540</v>
      </c>
      <c r="BE143" s="506">
        <v>41488540</v>
      </c>
      <c r="BF143" s="506">
        <v>42330035</v>
      </c>
      <c r="BG143" s="506">
        <v>43850155</v>
      </c>
      <c r="BH143" s="506">
        <v>44956390</v>
      </c>
      <c r="BI143" s="506">
        <v>41427540</v>
      </c>
      <c r="BJ143" s="506">
        <v>37790110</v>
      </c>
      <c r="BK143" s="506">
        <v>36378570</v>
      </c>
      <c r="BL143" s="506">
        <v>33124830</v>
      </c>
      <c r="BM143" s="506">
        <v>33094025</v>
      </c>
      <c r="BN143" s="506">
        <v>32388255</v>
      </c>
      <c r="BO143" s="506">
        <v>32388255</v>
      </c>
      <c r="BP143" s="506">
        <v>36690890</v>
      </c>
      <c r="BQ143" s="506">
        <v>36690890</v>
      </c>
      <c r="BR143" s="506">
        <v>36690890</v>
      </c>
      <c r="BS143" s="506">
        <v>38808200</v>
      </c>
      <c r="BT143" s="506">
        <v>38957750</v>
      </c>
      <c r="BU143" s="506">
        <v>39670150</v>
      </c>
      <c r="BV143" s="506">
        <v>46346950</v>
      </c>
      <c r="BW143" s="506">
        <v>45098950</v>
      </c>
      <c r="BX143" s="506">
        <v>47792875</v>
      </c>
      <c r="BY143" s="506">
        <v>47792875</v>
      </c>
      <c r="BZ143" s="506">
        <v>50015875</v>
      </c>
      <c r="CA143" s="506">
        <v>50912875</v>
      </c>
      <c r="CB143" s="506">
        <v>49840050</v>
      </c>
      <c r="CC143" s="506">
        <v>49005450</v>
      </c>
      <c r="CD143" s="506">
        <v>47146125</v>
      </c>
      <c r="CE143" s="506">
        <v>47146125</v>
      </c>
      <c r="CF143" s="506">
        <v>52873925</v>
      </c>
      <c r="CG143" s="506">
        <v>52873925</v>
      </c>
      <c r="CH143" s="506">
        <v>51699700</v>
      </c>
      <c r="CI143" s="506">
        <v>51104950</v>
      </c>
      <c r="CJ143" s="506">
        <v>48235525</v>
      </c>
      <c r="CK143" s="506">
        <v>46917325</v>
      </c>
      <c r="CL143" s="506">
        <v>48490325</v>
      </c>
      <c r="CM143" s="506">
        <v>46103850</v>
      </c>
      <c r="CN143" s="506">
        <v>44714150</v>
      </c>
      <c r="CO143" s="506">
        <v>44714150</v>
      </c>
      <c r="CP143" s="506">
        <v>44714150</v>
      </c>
      <c r="CQ143" s="506">
        <v>44714150</v>
      </c>
      <c r="CR143" s="506">
        <v>48441900</v>
      </c>
      <c r="CS143" s="506">
        <v>47363875</v>
      </c>
      <c r="CT143" s="506">
        <v>47363875</v>
      </c>
      <c r="CU143" s="506">
        <v>46285850</v>
      </c>
      <c r="CV143" s="506">
        <v>44211375</v>
      </c>
      <c r="CW143" s="506">
        <v>38739675</v>
      </c>
      <c r="CX143" s="506">
        <v>0</v>
      </c>
      <c r="CY143" s="506">
        <v>0</v>
      </c>
      <c r="CZ143" s="506">
        <v>0</v>
      </c>
      <c r="DA143" s="506">
        <v>0</v>
      </c>
      <c r="DB143" s="506">
        <v>0</v>
      </c>
      <c r="DC143" s="506">
        <v>0</v>
      </c>
      <c r="DD143" s="498"/>
      <c r="DE143" s="507"/>
      <c r="DF143" s="507"/>
    </row>
    <row r="144" spans="1:110">
      <c r="A144" s="497"/>
      <c r="B144" s="498"/>
      <c r="C144" s="498"/>
      <c r="D144" s="498"/>
      <c r="E144" s="558"/>
      <c r="F144" s="490"/>
      <c r="G144" s="499" t="s">
        <v>697</v>
      </c>
      <c r="H144" s="500"/>
      <c r="I144" s="500"/>
      <c r="J144" s="500"/>
      <c r="K144" s="500"/>
      <c r="L144" s="500"/>
      <c r="M144" s="500"/>
      <c r="N144" s="500"/>
      <c r="O144" s="501"/>
      <c r="P144" s="500"/>
      <c r="Q144" s="502"/>
      <c r="R144" s="500"/>
      <c r="S144" s="500"/>
      <c r="T144" s="500"/>
      <c r="U144" s="500"/>
      <c r="V144" s="500"/>
      <c r="W144" s="500"/>
      <c r="X144" s="500"/>
      <c r="Y144" s="500"/>
      <c r="Z144" s="500"/>
      <c r="AA144" s="503"/>
      <c r="AB144" s="500"/>
      <c r="AC144" s="500"/>
      <c r="AD144" s="500"/>
      <c r="AE144" s="500"/>
      <c r="AF144" s="500"/>
      <c r="AG144" s="500"/>
      <c r="AH144" s="500"/>
      <c r="AI144" s="504"/>
      <c r="AJ144" s="505"/>
      <c r="AK144" s="505"/>
      <c r="AL144" s="505"/>
      <c r="AM144" s="505"/>
      <c r="AN144" s="505"/>
      <c r="AO144" s="505"/>
      <c r="AP144" s="505"/>
      <c r="AQ144" s="505"/>
      <c r="AR144" s="505"/>
      <c r="AS144" s="505"/>
      <c r="AT144" s="505"/>
      <c r="AU144" s="504"/>
      <c r="AV144" s="506"/>
      <c r="AW144" s="506"/>
      <c r="AX144" s="506"/>
      <c r="AY144" s="506"/>
      <c r="AZ144" s="506"/>
      <c r="BA144" s="506">
        <v>520650</v>
      </c>
      <c r="BB144" s="506"/>
      <c r="BC144" s="506">
        <v>124155</v>
      </c>
      <c r="BD144" s="506"/>
      <c r="BE144" s="506"/>
      <c r="BF144" s="506"/>
      <c r="BG144" s="506"/>
      <c r="BH144" s="506"/>
      <c r="BI144" s="506"/>
      <c r="BJ144" s="506">
        <v>-601640</v>
      </c>
      <c r="BK144" s="506">
        <v>-289250</v>
      </c>
      <c r="BL144" s="506">
        <v>52165</v>
      </c>
      <c r="BM144" s="506">
        <v>601640</v>
      </c>
      <c r="BN144" s="506">
        <v>-705770</v>
      </c>
      <c r="BO144" s="506"/>
      <c r="BP144" s="506">
        <v>1866295</v>
      </c>
      <c r="BQ144" s="506"/>
      <c r="BR144" s="506"/>
      <c r="BS144" s="506">
        <v>104130</v>
      </c>
      <c r="BT144" s="615">
        <v>-3081865</v>
      </c>
      <c r="BU144" s="506"/>
      <c r="BV144" s="506">
        <v>-603480</v>
      </c>
      <c r="BW144" s="506"/>
      <c r="BX144" s="506"/>
      <c r="BY144" s="506"/>
      <c r="BZ144" s="506"/>
      <c r="CA144" s="506"/>
      <c r="CB144" s="506"/>
      <c r="CC144" s="506"/>
      <c r="CD144" s="506"/>
      <c r="CE144" s="506"/>
      <c r="CF144" s="506"/>
      <c r="CG144" s="506"/>
      <c r="CH144" s="506"/>
      <c r="CI144" s="506"/>
      <c r="CJ144" s="506"/>
      <c r="CK144" s="506"/>
      <c r="CL144" s="506"/>
      <c r="CM144" s="506"/>
      <c r="CN144" s="506"/>
      <c r="CO144" s="506"/>
      <c r="CP144" s="506"/>
      <c r="CQ144" s="506"/>
      <c r="CR144" s="506"/>
      <c r="CS144" s="506"/>
      <c r="CT144" s="506"/>
      <c r="CU144" s="506"/>
      <c r="CV144" s="506"/>
      <c r="CW144" s="506"/>
      <c r="CX144" s="506"/>
      <c r="CY144" s="506"/>
      <c r="CZ144" s="506"/>
      <c r="DA144" s="506"/>
      <c r="DB144" s="506"/>
      <c r="DC144" s="506"/>
      <c r="DD144" s="498"/>
      <c r="DE144" s="507"/>
      <c r="DF144" s="507"/>
    </row>
    <row r="145" spans="1:108">
      <c r="A145" s="508"/>
      <c r="B145" s="509"/>
      <c r="C145" s="509"/>
      <c r="D145" s="509"/>
      <c r="E145" s="559"/>
      <c r="F145" s="490"/>
      <c r="G145" s="510" t="s">
        <v>698</v>
      </c>
      <c r="H145" s="511"/>
      <c r="I145" s="511"/>
      <c r="J145" s="511"/>
      <c r="K145" s="511"/>
      <c r="L145" s="511"/>
      <c r="M145" s="511"/>
      <c r="N145" s="511"/>
      <c r="O145" s="512"/>
      <c r="P145" s="511"/>
      <c r="Q145" s="513"/>
      <c r="R145" s="511"/>
      <c r="S145" s="511"/>
      <c r="T145" s="511"/>
      <c r="U145" s="511"/>
      <c r="V145" s="511"/>
      <c r="W145" s="511"/>
      <c r="X145" s="511"/>
      <c r="Y145" s="511"/>
      <c r="Z145" s="511"/>
      <c r="AA145" s="511"/>
      <c r="AB145" s="511"/>
      <c r="AC145" s="511"/>
      <c r="AD145" s="511"/>
      <c r="AE145" s="511"/>
      <c r="AF145" s="511"/>
      <c r="AG145" s="511"/>
      <c r="AH145" s="511"/>
      <c r="AI145" s="514"/>
      <c r="AJ145" s="515"/>
      <c r="AK145" s="515"/>
      <c r="AL145" s="515"/>
      <c r="AM145" s="515"/>
      <c r="AN145" s="515"/>
      <c r="AO145" s="515"/>
      <c r="AP145" s="515"/>
      <c r="AQ145" s="515"/>
      <c r="AR145" s="515"/>
      <c r="AS145" s="515"/>
      <c r="AT145" s="515"/>
      <c r="AU145" s="516"/>
      <c r="AV145" s="517"/>
      <c r="AW145" s="517"/>
      <c r="AX145" s="517">
        <v>75000000</v>
      </c>
      <c r="AY145" s="517">
        <v>75000000</v>
      </c>
      <c r="AZ145" s="517">
        <v>35000000</v>
      </c>
      <c r="BA145" s="517">
        <v>25000000</v>
      </c>
      <c r="BB145" s="517">
        <v>40000000</v>
      </c>
      <c r="BC145" s="517">
        <v>60000000</v>
      </c>
      <c r="BD145" s="517">
        <v>40000000</v>
      </c>
      <c r="BE145" s="517">
        <v>40000000</v>
      </c>
      <c r="BF145" s="517"/>
      <c r="BG145" s="517">
        <v>40000000</v>
      </c>
      <c r="BH145" s="517"/>
      <c r="BI145" s="517"/>
      <c r="BJ145" s="517">
        <v>160000000</v>
      </c>
      <c r="BK145" s="517"/>
      <c r="BL145" s="517">
        <v>50000000</v>
      </c>
      <c r="BM145" s="517">
        <v>50000000</v>
      </c>
      <c r="BN145" s="517">
        <v>50000000</v>
      </c>
      <c r="BO145" s="517"/>
      <c r="BP145" s="517"/>
      <c r="BQ145" s="517">
        <v>50000000</v>
      </c>
      <c r="BR145" s="517">
        <v>50000000</v>
      </c>
      <c r="BS145" s="517"/>
      <c r="BT145" s="617">
        <v>80000000</v>
      </c>
      <c r="BU145" s="517"/>
      <c r="BV145" s="517"/>
      <c r="BW145" s="517">
        <v>100000000</v>
      </c>
      <c r="BX145" s="517"/>
      <c r="BY145" s="517">
        <v>80000000</v>
      </c>
      <c r="BZ145" s="517">
        <v>60000000</v>
      </c>
      <c r="CA145" s="517"/>
      <c r="CB145" s="517"/>
      <c r="CC145" s="517">
        <v>155000000</v>
      </c>
      <c r="CD145" s="517"/>
      <c r="CE145" s="517"/>
      <c r="CF145" s="517">
        <v>100000000</v>
      </c>
      <c r="CG145" s="517">
        <v>88767563</v>
      </c>
      <c r="CH145" s="517"/>
      <c r="CI145" s="517"/>
      <c r="CJ145" s="517">
        <v>100000000</v>
      </c>
      <c r="CK145" s="517"/>
      <c r="CL145" s="517"/>
      <c r="CM145" s="517">
        <v>50000000</v>
      </c>
      <c r="CN145" s="517"/>
      <c r="CO145" s="517"/>
      <c r="CP145" s="517"/>
      <c r="CQ145" s="681">
        <v>329665403</v>
      </c>
      <c r="CR145" s="517"/>
      <c r="CS145" s="517"/>
      <c r="CT145" s="517">
        <v>100000000</v>
      </c>
      <c r="CU145" s="517"/>
      <c r="CV145" s="517"/>
      <c r="CW145" s="517"/>
      <c r="CX145" s="517"/>
      <c r="CY145" s="517"/>
      <c r="CZ145" s="517"/>
      <c r="DA145" s="517"/>
      <c r="DB145" s="517"/>
      <c r="DC145" s="517"/>
      <c r="DD145" s="509"/>
    </row>
    <row r="146" spans="1:108">
      <c r="A146" s="518"/>
      <c r="B146" s="519"/>
      <c r="C146" s="519"/>
      <c r="D146" s="519"/>
      <c r="E146" s="560"/>
      <c r="F146" s="520"/>
      <c r="G146" s="521" t="s">
        <v>699</v>
      </c>
      <c r="H146" s="522"/>
      <c r="I146" s="522"/>
      <c r="J146" s="522"/>
      <c r="K146" s="522"/>
      <c r="L146" s="522"/>
      <c r="M146" s="522"/>
      <c r="N146" s="522"/>
      <c r="O146" s="523"/>
      <c r="P146" s="522"/>
      <c r="Q146" s="524"/>
      <c r="R146" s="522"/>
      <c r="S146" s="522"/>
      <c r="T146" s="522"/>
      <c r="U146" s="522"/>
      <c r="V146" s="522"/>
      <c r="W146" s="522"/>
      <c r="X146" s="522"/>
      <c r="Y146" s="522"/>
      <c r="Z146" s="522"/>
      <c r="AA146" s="522"/>
      <c r="AB146" s="522"/>
      <c r="AC146" s="522"/>
      <c r="AD146" s="522"/>
      <c r="AE146" s="522"/>
      <c r="AF146" s="522"/>
      <c r="AG146" s="522"/>
      <c r="AH146" s="522"/>
      <c r="AI146" s="525"/>
      <c r="AJ146" s="526"/>
      <c r="AK146" s="526"/>
      <c r="AL146" s="526"/>
      <c r="AM146" s="526"/>
      <c r="AN146" s="526"/>
      <c r="AO146" s="526"/>
      <c r="AP146" s="526"/>
      <c r="AQ146" s="526"/>
      <c r="AR146" s="526"/>
      <c r="AS146" s="526"/>
      <c r="AT146" s="526"/>
      <c r="AU146" s="527"/>
      <c r="AV146" s="528">
        <v>2069440</v>
      </c>
      <c r="AW146" s="528">
        <v>4200820</v>
      </c>
      <c r="AX146" s="528">
        <v>6332200</v>
      </c>
      <c r="AY146" s="528">
        <v>2131380</v>
      </c>
      <c r="AZ146" s="528">
        <v>4992920</v>
      </c>
      <c r="BA146" s="528">
        <v>7761900</v>
      </c>
      <c r="BB146" s="528">
        <v>2722700</v>
      </c>
      <c r="BC146" s="528">
        <v>5443260</v>
      </c>
      <c r="BD146" s="528">
        <v>8163820</v>
      </c>
      <c r="BE146" s="528">
        <v>2720560</v>
      </c>
      <c r="BF146" s="528">
        <v>5496300</v>
      </c>
      <c r="BG146" s="528">
        <v>8371720</v>
      </c>
      <c r="BH146" s="528">
        <v>2947960</v>
      </c>
      <c r="BI146" s="528">
        <v>5664520</v>
      </c>
      <c r="BJ146" s="528">
        <v>8142560</v>
      </c>
      <c r="BK146" s="528">
        <v>2385480</v>
      </c>
      <c r="BL146" s="528">
        <v>4557600</v>
      </c>
      <c r="BM146" s="528">
        <v>6727700</v>
      </c>
      <c r="BN146" s="528">
        <v>2123820</v>
      </c>
      <c r="BO146" s="528">
        <v>4247640</v>
      </c>
      <c r="BP146" s="528">
        <v>6653600</v>
      </c>
      <c r="BQ146" s="528">
        <v>2405960</v>
      </c>
      <c r="BR146" s="528">
        <v>4811920</v>
      </c>
      <c r="BS146" s="528">
        <v>7356720</v>
      </c>
      <c r="BT146" s="528">
        <v>2397400</v>
      </c>
      <c r="BU146" s="528">
        <v>4838640</v>
      </c>
      <c r="BV146" s="528">
        <v>7690760</v>
      </c>
      <c r="BW146" s="528">
        <v>2775320</v>
      </c>
      <c r="BX146" s="528">
        <v>5716420</v>
      </c>
      <c r="BY146" s="528">
        <v>8657520</v>
      </c>
      <c r="BZ146" s="528">
        <v>3077900</v>
      </c>
      <c r="CA146" s="528">
        <v>6211000</v>
      </c>
      <c r="CB146" s="528">
        <v>9278080</v>
      </c>
      <c r="CC146" s="528">
        <v>3015720</v>
      </c>
      <c r="CD146" s="528">
        <v>5917020</v>
      </c>
      <c r="CE146" s="528">
        <v>8818320</v>
      </c>
      <c r="CF146" s="528">
        <v>3253780</v>
      </c>
      <c r="CG146" s="528">
        <v>6507560</v>
      </c>
      <c r="CH146" s="528">
        <v>9689080</v>
      </c>
      <c r="CI146" s="528">
        <v>3144920</v>
      </c>
      <c r="CJ146" s="528">
        <v>6113260</v>
      </c>
      <c r="CK146" s="528">
        <v>9000480</v>
      </c>
      <c r="CL146" s="528">
        <v>2984020</v>
      </c>
      <c r="CM146" s="528">
        <v>5821180</v>
      </c>
      <c r="CN146" s="528">
        <v>8572820</v>
      </c>
      <c r="CO146" s="528">
        <v>2751640</v>
      </c>
      <c r="CP146" s="528">
        <v>5503280</v>
      </c>
      <c r="CQ146" s="528">
        <v>8254920</v>
      </c>
      <c r="CR146" s="528">
        <v>2981040</v>
      </c>
      <c r="CS146" s="528">
        <v>5895740</v>
      </c>
      <c r="CT146" s="528">
        <v>8810440</v>
      </c>
      <c r="CU146" s="528">
        <v>2848360</v>
      </c>
      <c r="CV146" s="528">
        <v>5569060</v>
      </c>
      <c r="CW146" s="528">
        <v>7953040</v>
      </c>
      <c r="CX146" s="528">
        <v>0</v>
      </c>
      <c r="CY146" s="528">
        <v>0</v>
      </c>
      <c r="CZ146" s="528">
        <v>0</v>
      </c>
      <c r="DA146" s="528">
        <v>0</v>
      </c>
      <c r="DB146" s="528">
        <v>0</v>
      </c>
      <c r="DC146" s="528">
        <v>0</v>
      </c>
      <c r="DD146" s="519"/>
    </row>
    <row r="147" spans="1:108">
      <c r="A147" s="508"/>
      <c r="B147" s="509"/>
      <c r="C147" s="509"/>
      <c r="D147" s="509"/>
      <c r="E147" s="559"/>
      <c r="F147" s="529"/>
      <c r="G147" s="510" t="s">
        <v>700</v>
      </c>
      <c r="H147" s="511"/>
      <c r="I147" s="511"/>
      <c r="J147" s="511"/>
      <c r="K147" s="511"/>
      <c r="L147" s="511"/>
      <c r="M147" s="511"/>
      <c r="N147" s="511"/>
      <c r="O147" s="512"/>
      <c r="P147" s="511"/>
      <c r="Q147" s="513"/>
      <c r="R147" s="511"/>
      <c r="S147" s="511"/>
      <c r="T147" s="511"/>
      <c r="U147" s="511"/>
      <c r="V147" s="511"/>
      <c r="W147" s="511"/>
      <c r="X147" s="511"/>
      <c r="Y147" s="511"/>
      <c r="Z147" s="511"/>
      <c r="AA147" s="511"/>
      <c r="AB147" s="511"/>
      <c r="AC147" s="511"/>
      <c r="AD147" s="511"/>
      <c r="AE147" s="511"/>
      <c r="AF147" s="511"/>
      <c r="AG147" s="511"/>
      <c r="AH147" s="511"/>
      <c r="AI147" s="514"/>
      <c r="AJ147" s="515"/>
      <c r="AK147" s="515"/>
      <c r="AL147" s="515"/>
      <c r="AM147" s="515"/>
      <c r="AN147" s="515"/>
      <c r="AO147" s="515"/>
      <c r="AP147" s="515"/>
      <c r="AQ147" s="515"/>
      <c r="AR147" s="515"/>
      <c r="AS147" s="515"/>
      <c r="AT147" s="515"/>
      <c r="AU147" s="530"/>
      <c r="AV147" s="517"/>
      <c r="AW147" s="517"/>
      <c r="AX147" s="517">
        <v>1452500</v>
      </c>
      <c r="AY147" s="517"/>
      <c r="AZ147" s="517"/>
      <c r="BA147" s="517">
        <v>133500</v>
      </c>
      <c r="BB147" s="517"/>
      <c r="BC147" s="517"/>
      <c r="BD147" s="517">
        <v>11356000</v>
      </c>
      <c r="BE147" s="517"/>
      <c r="BF147" s="517"/>
      <c r="BG147" s="517">
        <v>1446000</v>
      </c>
      <c r="BH147" s="517"/>
      <c r="BI147" s="517"/>
      <c r="BJ147" s="517">
        <v>446683</v>
      </c>
      <c r="BK147" s="517"/>
      <c r="BL147" s="517"/>
      <c r="BM147" s="517">
        <v>5673750</v>
      </c>
      <c r="BN147" s="517"/>
      <c r="BO147" s="517"/>
      <c r="BP147" s="517">
        <v>6653600</v>
      </c>
      <c r="BQ147" s="517"/>
      <c r="BR147" s="517"/>
      <c r="BS147" s="517">
        <v>430673</v>
      </c>
      <c r="BT147" s="517">
        <v>32368000</v>
      </c>
      <c r="BU147" s="517"/>
      <c r="BV147" s="517"/>
      <c r="BW147" s="517">
        <v>2074154</v>
      </c>
      <c r="BX147" s="517"/>
      <c r="BY147" s="517"/>
      <c r="BZ147" s="517"/>
      <c r="CA147" s="517"/>
      <c r="CB147" s="517">
        <v>79015</v>
      </c>
      <c r="CC147" s="517"/>
      <c r="CD147" s="517"/>
      <c r="CE147" s="517"/>
      <c r="CF147" s="517">
        <v>17708000</v>
      </c>
      <c r="CG147" s="517"/>
      <c r="CH147" s="517"/>
      <c r="CI147" s="517"/>
      <c r="CJ147" s="517"/>
      <c r="CK147" s="517"/>
      <c r="CL147" s="517"/>
      <c r="CM147" s="517"/>
      <c r="CN147" s="517"/>
      <c r="CO147" s="517"/>
      <c r="CP147" s="517"/>
      <c r="CQ147" s="517"/>
      <c r="CR147" s="517"/>
      <c r="CS147" s="517"/>
      <c r="CT147" s="517"/>
      <c r="CU147" s="517"/>
      <c r="CV147" s="517"/>
      <c r="CW147" s="517"/>
      <c r="CX147" s="517"/>
      <c r="CY147" s="517"/>
      <c r="CZ147" s="517"/>
      <c r="DA147" s="517"/>
      <c r="DB147" s="517"/>
      <c r="DC147" s="517"/>
      <c r="DD147" s="509"/>
    </row>
    <row r="148" spans="1:108">
      <c r="A148" s="497"/>
      <c r="B148" s="498"/>
      <c r="C148" s="498"/>
      <c r="D148" s="498"/>
      <c r="E148" s="531"/>
      <c r="F148" s="498"/>
      <c r="G148" s="499" t="s">
        <v>701</v>
      </c>
      <c r="H148" s="500"/>
      <c r="I148" s="500"/>
      <c r="J148" s="500"/>
      <c r="K148" s="500"/>
      <c r="L148" s="500"/>
      <c r="M148" s="500"/>
      <c r="N148" s="500"/>
      <c r="O148" s="501"/>
      <c r="P148" s="500"/>
      <c r="Q148" s="502"/>
      <c r="R148" s="500"/>
      <c r="S148" s="500"/>
      <c r="T148" s="500"/>
      <c r="U148" s="500"/>
      <c r="V148" s="500"/>
      <c r="W148" s="500"/>
      <c r="X148" s="500"/>
      <c r="Y148" s="500"/>
      <c r="Z148" s="500"/>
      <c r="AA148" s="500"/>
      <c r="AB148" s="500"/>
      <c r="AC148" s="500"/>
      <c r="AD148" s="500"/>
      <c r="AE148" s="500"/>
      <c r="AF148" s="500"/>
      <c r="AG148" s="500"/>
      <c r="AH148" s="500"/>
      <c r="AI148" s="504"/>
      <c r="AJ148" s="505"/>
      <c r="AK148" s="505"/>
      <c r="AL148" s="505"/>
      <c r="AM148" s="505"/>
      <c r="AN148" s="505"/>
      <c r="AO148" s="505"/>
      <c r="AP148" s="505"/>
      <c r="AQ148" s="505"/>
      <c r="AR148" s="505"/>
      <c r="AS148" s="505"/>
      <c r="AT148" s="505"/>
      <c r="AU148" s="504"/>
      <c r="AV148" s="506">
        <v>51293768</v>
      </c>
      <c r="AW148" s="506">
        <v>83147399</v>
      </c>
      <c r="AX148" s="506">
        <v>116187894</v>
      </c>
      <c r="AY148" s="506">
        <v>73155890</v>
      </c>
      <c r="AZ148" s="506">
        <v>31172603</v>
      </c>
      <c r="BA148" s="506">
        <v>39837478</v>
      </c>
      <c r="BB148" s="506">
        <v>57491412</v>
      </c>
      <c r="BC148" s="506">
        <v>59240560</v>
      </c>
      <c r="BD148" s="506">
        <v>41075733</v>
      </c>
      <c r="BE148" s="506">
        <v>34467959</v>
      </c>
      <c r="BF148" s="506">
        <v>35989799</v>
      </c>
      <c r="BG148" s="506">
        <v>78561788</v>
      </c>
      <c r="BH148" s="506">
        <v>81359916</v>
      </c>
      <c r="BI148" s="506">
        <v>126695025</v>
      </c>
      <c r="BJ148" s="506">
        <v>168962482</v>
      </c>
      <c r="BK148" s="506">
        <v>47121188</v>
      </c>
      <c r="BL148" s="506">
        <v>83278967</v>
      </c>
      <c r="BM148" s="506">
        <v>66893316</v>
      </c>
      <c r="BN148" s="506">
        <v>45224678</v>
      </c>
      <c r="BO148" s="506">
        <v>26976040</v>
      </c>
      <c r="BP148" s="506">
        <v>59364975</v>
      </c>
      <c r="BQ148" s="506">
        <v>91531890</v>
      </c>
      <c r="BR148" s="506">
        <v>78692826</v>
      </c>
      <c r="BS148" s="506">
        <v>65732872</v>
      </c>
      <c r="BT148" s="615">
        <v>104477692</v>
      </c>
      <c r="BU148" s="506">
        <v>28508189</v>
      </c>
      <c r="BV148" s="506">
        <v>68331966</v>
      </c>
      <c r="BW148" s="506">
        <v>114592023</v>
      </c>
      <c r="BX148" s="506">
        <v>58393892</v>
      </c>
      <c r="BY148" s="506">
        <v>106186767</v>
      </c>
      <c r="BZ148" s="506">
        <v>74711506</v>
      </c>
      <c r="CA148" s="506">
        <v>64727381</v>
      </c>
      <c r="CB148" s="506">
        <v>115640256</v>
      </c>
      <c r="CC148" s="506">
        <v>165401291</v>
      </c>
      <c r="CD148" s="506">
        <v>59406741</v>
      </c>
      <c r="CE148" s="506">
        <v>106552866</v>
      </c>
      <c r="CF148" s="506">
        <v>153698991</v>
      </c>
      <c r="CG148" s="506">
        <v>88864916</v>
      </c>
      <c r="CH148" s="506">
        <v>52971278</v>
      </c>
      <c r="CI148" s="506">
        <v>104670978</v>
      </c>
      <c r="CJ148" s="506">
        <v>155775928</v>
      </c>
      <c r="CK148" s="506">
        <v>104011453</v>
      </c>
      <c r="CL148" s="506">
        <v>150928778</v>
      </c>
      <c r="CM148" s="506">
        <v>199419103</v>
      </c>
      <c r="CN148" s="506">
        <v>195522953</v>
      </c>
      <c r="CO148" s="506">
        <v>240237103</v>
      </c>
      <c r="CP148" s="506">
        <v>284951253</v>
      </c>
      <c r="CQ148" s="506">
        <v>329665403</v>
      </c>
      <c r="CR148" s="506">
        <v>44714150</v>
      </c>
      <c r="CS148" s="506">
        <v>93156050</v>
      </c>
      <c r="CT148" s="506">
        <v>140519925</v>
      </c>
      <c r="CU148" s="506">
        <v>87883800</v>
      </c>
      <c r="CV148" s="506">
        <v>134169650</v>
      </c>
      <c r="CW148" s="506">
        <v>178381025</v>
      </c>
      <c r="CX148" s="506">
        <v>0</v>
      </c>
      <c r="CY148" s="506">
        <v>0</v>
      </c>
      <c r="CZ148" s="506">
        <v>0</v>
      </c>
      <c r="DA148" s="506">
        <v>0</v>
      </c>
      <c r="DB148" s="506">
        <v>0</v>
      </c>
      <c r="DC148" s="506">
        <v>0</v>
      </c>
      <c r="DD148" s="498"/>
    </row>
    <row r="149" spans="1:108">
      <c r="A149" s="532"/>
      <c r="B149" s="533"/>
      <c r="C149" s="533"/>
      <c r="D149" s="533"/>
      <c r="E149" s="534"/>
      <c r="F149" s="533"/>
      <c r="G149" s="535" t="s">
        <v>702</v>
      </c>
      <c r="H149" s="536"/>
      <c r="I149" s="536"/>
      <c r="J149" s="536"/>
      <c r="K149" s="536"/>
      <c r="L149" s="536"/>
      <c r="M149" s="536"/>
      <c r="N149" s="536"/>
      <c r="O149" s="537"/>
      <c r="P149" s="536"/>
      <c r="Q149" s="538"/>
      <c r="R149" s="536"/>
      <c r="S149" s="536"/>
      <c r="T149" s="536"/>
      <c r="U149" s="536"/>
      <c r="V149" s="536"/>
      <c r="W149" s="536"/>
      <c r="X149" s="536"/>
      <c r="Y149" s="536"/>
      <c r="Z149" s="536"/>
      <c r="AA149" s="536"/>
      <c r="AB149" s="536"/>
      <c r="AC149" s="536"/>
      <c r="AD149" s="536"/>
      <c r="AE149" s="536"/>
      <c r="AF149" s="536"/>
      <c r="AG149" s="536"/>
      <c r="AH149" s="536"/>
      <c r="AI149" s="539"/>
      <c r="AJ149" s="540"/>
      <c r="AK149" s="540"/>
      <c r="AL149" s="540"/>
      <c r="AM149" s="540"/>
      <c r="AN149" s="540"/>
      <c r="AO149" s="540"/>
      <c r="AP149" s="540"/>
      <c r="AQ149" s="540"/>
      <c r="AR149" s="540"/>
      <c r="AS149" s="540"/>
      <c r="AT149" s="540"/>
      <c r="AU149" s="541"/>
      <c r="AV149" s="542">
        <v>294671</v>
      </c>
      <c r="AW149" s="542">
        <v>536950</v>
      </c>
      <c r="AX149" s="542">
        <v>916951</v>
      </c>
      <c r="AY149" s="542">
        <v>513168</v>
      </c>
      <c r="AZ149" s="542">
        <v>26390</v>
      </c>
      <c r="BA149" s="542">
        <v>39839</v>
      </c>
      <c r="BB149" s="542">
        <v>227973</v>
      </c>
      <c r="BC149" s="542">
        <v>222478</v>
      </c>
      <c r="BD149" s="542">
        <v>67506</v>
      </c>
      <c r="BE149" s="542">
        <v>33300</v>
      </c>
      <c r="BF149" s="542">
        <v>241954</v>
      </c>
      <c r="BG149" s="542">
        <v>393973</v>
      </c>
      <c r="BH149" s="542">
        <v>378719</v>
      </c>
      <c r="BI149" s="542">
        <v>839917</v>
      </c>
      <c r="BJ149" s="542">
        <v>1416919</v>
      </c>
      <c r="BK149" s="542">
        <v>68459</v>
      </c>
      <c r="BL149" s="542">
        <v>437354</v>
      </c>
      <c r="BM149" s="542">
        <v>309447</v>
      </c>
      <c r="BN149" s="517">
        <v>68877</v>
      </c>
      <c r="BO149" s="542">
        <v>680</v>
      </c>
      <c r="BP149" s="542">
        <v>263330</v>
      </c>
      <c r="BQ149" s="542">
        <v>470046</v>
      </c>
      <c r="BR149" s="542">
        <v>349156</v>
      </c>
      <c r="BS149" s="542">
        <v>263163</v>
      </c>
      <c r="BT149" s="616">
        <v>522612</v>
      </c>
      <c r="BU149" s="542">
        <v>153627</v>
      </c>
      <c r="BV149" s="542">
        <v>516587</v>
      </c>
      <c r="BW149" s="542">
        <v>777073</v>
      </c>
      <c r="BX149" s="542"/>
      <c r="BY149" s="542">
        <v>731864</v>
      </c>
      <c r="BZ149" s="517"/>
      <c r="CA149" s="542"/>
      <c r="CB149" s="542"/>
      <c r="CC149" s="542"/>
      <c r="CD149" s="542"/>
      <c r="CE149" s="542"/>
      <c r="CF149" s="542"/>
      <c r="CG149" s="542"/>
      <c r="CH149" s="542"/>
      <c r="CI149" s="542"/>
      <c r="CJ149" s="542"/>
      <c r="CK149" s="542"/>
      <c r="CL149" s="542"/>
      <c r="CM149" s="542"/>
      <c r="CN149" s="542"/>
      <c r="CO149" s="542"/>
      <c r="CP149" s="542"/>
      <c r="CQ149" s="542"/>
      <c r="CR149" s="542"/>
      <c r="CS149" s="542"/>
      <c r="CT149" s="542"/>
      <c r="CU149" s="542"/>
      <c r="CV149" s="542"/>
      <c r="CW149" s="542"/>
      <c r="CX149" s="542"/>
      <c r="CY149" s="542"/>
      <c r="CZ149" s="542"/>
      <c r="DA149" s="542"/>
      <c r="DB149" s="542"/>
      <c r="DC149" s="542"/>
      <c r="DD149" s="533"/>
    </row>
    <row r="150" spans="1:108">
      <c r="A150" s="497"/>
      <c r="B150" s="498"/>
      <c r="C150" s="498"/>
      <c r="D150" s="498"/>
      <c r="E150" s="497"/>
      <c r="F150" s="498"/>
      <c r="G150" s="499" t="s">
        <v>703</v>
      </c>
      <c r="H150" s="500"/>
      <c r="I150" s="500"/>
      <c r="J150" s="500"/>
      <c r="K150" s="500"/>
      <c r="L150" s="500"/>
      <c r="M150" s="500"/>
      <c r="N150" s="500"/>
      <c r="O150" s="501"/>
      <c r="P150" s="500"/>
      <c r="Q150" s="502"/>
      <c r="R150" s="500"/>
      <c r="S150" s="500"/>
      <c r="T150" s="500"/>
      <c r="U150" s="500"/>
      <c r="V150" s="500"/>
      <c r="W150" s="500"/>
      <c r="X150" s="500"/>
      <c r="Y150" s="500"/>
      <c r="Z150" s="500"/>
      <c r="AA150" s="500"/>
      <c r="AB150" s="500"/>
      <c r="AC150" s="500"/>
      <c r="AD150" s="500"/>
      <c r="AE150" s="500"/>
      <c r="AF150" s="500"/>
      <c r="AG150" s="500"/>
      <c r="AH150" s="500"/>
      <c r="AI150" s="500"/>
      <c r="AJ150" s="500"/>
      <c r="AK150" s="500"/>
      <c r="AL150" s="500"/>
      <c r="AM150" s="500"/>
      <c r="AN150" s="500"/>
      <c r="AO150" s="500"/>
      <c r="AP150" s="500"/>
      <c r="AQ150" s="500"/>
      <c r="AR150" s="500"/>
      <c r="AS150" s="500"/>
      <c r="AT150" s="500"/>
      <c r="AU150" s="543">
        <v>51293768</v>
      </c>
      <c r="AV150" s="506">
        <v>83147399</v>
      </c>
      <c r="AW150" s="506">
        <v>116187894</v>
      </c>
      <c r="AX150" s="506">
        <v>73155890</v>
      </c>
      <c r="AY150" s="506">
        <v>31172603</v>
      </c>
      <c r="AZ150" s="506">
        <v>39837478</v>
      </c>
      <c r="BA150" s="506">
        <v>57491412</v>
      </c>
      <c r="BB150" s="506">
        <v>59240560</v>
      </c>
      <c r="BC150" s="506">
        <v>41075733</v>
      </c>
      <c r="BD150" s="506">
        <v>34467959</v>
      </c>
      <c r="BE150" s="506">
        <v>35989799</v>
      </c>
      <c r="BF150" s="506">
        <v>78561788</v>
      </c>
      <c r="BG150" s="506">
        <v>81359916</v>
      </c>
      <c r="BH150" s="506">
        <v>126695025</v>
      </c>
      <c r="BI150" s="506">
        <v>168962482</v>
      </c>
      <c r="BJ150" s="506">
        <v>47121188</v>
      </c>
      <c r="BK150" s="506">
        <v>83278967</v>
      </c>
      <c r="BL150" s="506">
        <v>66893316</v>
      </c>
      <c r="BM150" s="506">
        <v>45224678</v>
      </c>
      <c r="BN150" s="506">
        <v>26976040</v>
      </c>
      <c r="BO150" s="506">
        <v>59364975</v>
      </c>
      <c r="BP150" s="506">
        <v>91531890</v>
      </c>
      <c r="BQ150" s="506">
        <v>78692826</v>
      </c>
      <c r="BR150" s="506">
        <v>65732872</v>
      </c>
      <c r="BS150" s="506">
        <v>104477692</v>
      </c>
      <c r="BT150" s="506">
        <v>28508189</v>
      </c>
      <c r="BU150" s="506">
        <v>68331966</v>
      </c>
      <c r="BV150" s="506">
        <v>114592023</v>
      </c>
      <c r="BW150" s="506">
        <v>58393892</v>
      </c>
      <c r="BX150" s="506">
        <v>106186767</v>
      </c>
      <c r="BY150" s="506">
        <v>74711506</v>
      </c>
      <c r="BZ150" s="506">
        <v>64727381</v>
      </c>
      <c r="CA150" s="506">
        <v>115640256</v>
      </c>
      <c r="CB150" s="506">
        <v>165401291</v>
      </c>
      <c r="CC150" s="506">
        <v>59406741</v>
      </c>
      <c r="CD150" s="506">
        <v>106552866</v>
      </c>
      <c r="CE150" s="506">
        <v>153698991</v>
      </c>
      <c r="CF150" s="506">
        <v>88864916</v>
      </c>
      <c r="CG150" s="506">
        <v>52971278</v>
      </c>
      <c r="CH150" s="506">
        <v>104670978</v>
      </c>
      <c r="CI150" s="506">
        <v>155775928</v>
      </c>
      <c r="CJ150" s="506">
        <v>104011453</v>
      </c>
      <c r="CK150" s="506">
        <v>150928778</v>
      </c>
      <c r="CL150" s="506">
        <v>199419103</v>
      </c>
      <c r="CM150" s="506">
        <v>195522953</v>
      </c>
      <c r="CN150" s="506">
        <v>240237103</v>
      </c>
      <c r="CO150" s="506">
        <v>284951253</v>
      </c>
      <c r="CP150" s="506">
        <v>329665403</v>
      </c>
      <c r="CQ150" s="506">
        <v>44714150</v>
      </c>
      <c r="CR150" s="506">
        <v>93156050</v>
      </c>
      <c r="CS150" s="506">
        <v>140519925</v>
      </c>
      <c r="CT150" s="506">
        <v>87883800</v>
      </c>
      <c r="CU150" s="506">
        <v>134169650</v>
      </c>
      <c r="CV150" s="506">
        <v>178381025</v>
      </c>
      <c r="CW150" s="506">
        <v>217120700</v>
      </c>
      <c r="CX150" s="506">
        <v>0</v>
      </c>
      <c r="CY150" s="506">
        <v>0</v>
      </c>
      <c r="CZ150" s="506">
        <v>0</v>
      </c>
      <c r="DA150" s="506">
        <v>0</v>
      </c>
      <c r="DB150" s="506">
        <v>0</v>
      </c>
      <c r="DC150" s="506">
        <v>0</v>
      </c>
      <c r="DD150" s="498"/>
    </row>
    <row r="151" spans="1:108" ht="15">
      <c r="A151" s="544"/>
      <c r="B151" s="545"/>
      <c r="C151" s="545"/>
      <c r="D151" s="545"/>
      <c r="E151" s="546"/>
      <c r="F151" s="547"/>
      <c r="G151" s="547"/>
      <c r="H151" s="547"/>
      <c r="I151" s="547"/>
      <c r="J151" s="547"/>
      <c r="K151" s="547"/>
      <c r="L151" s="547"/>
      <c r="M151" s="547"/>
      <c r="N151" s="547"/>
      <c r="O151" s="548"/>
      <c r="P151" s="547"/>
      <c r="Q151" s="549"/>
      <c r="R151" s="547"/>
      <c r="S151" s="547"/>
      <c r="T151" s="547"/>
      <c r="U151" s="547"/>
      <c r="V151" s="547"/>
      <c r="W151" s="547"/>
      <c r="X151" s="547"/>
      <c r="Y151" s="547"/>
      <c r="Z151" s="547"/>
      <c r="AA151" s="547"/>
      <c r="AB151" s="547"/>
      <c r="AC151" s="547"/>
      <c r="AD151" s="547"/>
      <c r="AE151" s="547"/>
      <c r="AF151" s="547"/>
      <c r="AG151" s="547"/>
      <c r="AH151" s="547"/>
      <c r="AI151" s="547"/>
      <c r="AJ151" s="550"/>
      <c r="AK151" s="550"/>
      <c r="AL151" s="550"/>
      <c r="AM151" s="550"/>
      <c r="AN151" s="550"/>
      <c r="AO151" s="550"/>
      <c r="AP151" s="550"/>
      <c r="AQ151" s="550"/>
      <c r="AR151" s="550"/>
      <c r="AS151" s="550"/>
      <c r="AT151" s="550"/>
      <c r="AU151" s="550"/>
      <c r="AV151" s="551"/>
      <c r="AW151" s="550"/>
      <c r="AX151" s="550"/>
      <c r="AY151" s="429"/>
      <c r="AZ151" s="550"/>
      <c r="BA151" s="552"/>
      <c r="BB151" s="550"/>
      <c r="BC151" s="550"/>
      <c r="BD151" s="550"/>
      <c r="BE151" s="550"/>
      <c r="BF151" s="550"/>
      <c r="BG151" s="552"/>
      <c r="BH151" s="550"/>
      <c r="BI151" s="552"/>
      <c r="BJ151" s="552"/>
      <c r="BK151" s="550"/>
      <c r="BL151" s="552"/>
      <c r="BM151" s="552"/>
      <c r="BN151" s="550"/>
      <c r="BO151" s="550"/>
      <c r="BP151" s="550"/>
      <c r="BQ151" s="550"/>
      <c r="BR151" s="550"/>
      <c r="BS151" s="550"/>
      <c r="BT151" s="550"/>
      <c r="BU151" s="552"/>
      <c r="BV151" s="552"/>
      <c r="BW151" s="629" t="s">
        <v>704</v>
      </c>
      <c r="BX151" s="627">
        <v>135894352</v>
      </c>
      <c r="BY151" s="552"/>
      <c r="BZ151" s="550"/>
      <c r="CA151" s="550"/>
      <c r="CB151" s="550"/>
      <c r="CC151" s="550"/>
      <c r="CD151" s="550"/>
      <c r="CE151" s="550"/>
      <c r="CF151" s="550"/>
      <c r="CG151" s="550"/>
      <c r="CH151" s="550"/>
      <c r="CI151" s="550"/>
      <c r="CJ151" s="429"/>
      <c r="CK151" s="429"/>
      <c r="CL151" s="429"/>
      <c r="CM151" s="429"/>
      <c r="CN151" s="429"/>
      <c r="CO151" s="429"/>
      <c r="CP151" s="429"/>
      <c r="CQ151" s="429"/>
      <c r="CR151" s="550"/>
      <c r="CS151" s="550"/>
      <c r="CT151" s="550"/>
      <c r="CU151" s="550"/>
      <c r="CV151" s="429"/>
      <c r="CW151" s="429"/>
      <c r="CX151" s="429"/>
      <c r="CY151" s="429"/>
      <c r="CZ151" s="429"/>
      <c r="DA151" s="429"/>
      <c r="DB151" s="429"/>
      <c r="DC151" s="429"/>
      <c r="DD151" s="545"/>
    </row>
    <row r="152" spans="1:108" ht="15">
      <c r="A152" s="544"/>
      <c r="B152" s="545"/>
      <c r="C152" s="545"/>
      <c r="D152" s="545"/>
      <c r="E152" s="546"/>
      <c r="F152" s="547"/>
      <c r="G152" s="547"/>
      <c r="H152" s="547"/>
      <c r="I152" s="547"/>
      <c r="J152" s="547"/>
      <c r="K152" s="547"/>
      <c r="L152" s="547"/>
      <c r="M152" s="547"/>
      <c r="N152" s="547"/>
      <c r="O152" s="548"/>
      <c r="P152" s="547"/>
      <c r="Q152" s="549"/>
      <c r="R152" s="547"/>
      <c r="S152" s="547"/>
      <c r="T152" s="547"/>
      <c r="U152" s="547"/>
      <c r="V152" s="547"/>
      <c r="W152" s="547"/>
      <c r="X152" s="547"/>
      <c r="Y152" s="547"/>
      <c r="Z152" s="547"/>
      <c r="AA152" s="547"/>
      <c r="AB152" s="547"/>
      <c r="AC152" s="547"/>
      <c r="AD152" s="547"/>
      <c r="AE152" s="547"/>
      <c r="AF152" s="547"/>
      <c r="AG152" s="547"/>
      <c r="AH152" s="547"/>
      <c r="AI152" s="547"/>
      <c r="AJ152" s="550"/>
      <c r="AK152" s="550"/>
      <c r="AL152" s="550"/>
      <c r="AM152" s="550"/>
      <c r="AN152" s="550"/>
      <c r="AO152" s="550"/>
      <c r="AP152" s="550"/>
      <c r="AQ152" s="550"/>
      <c r="AR152" s="550"/>
      <c r="AS152" s="550"/>
      <c r="AT152" s="550"/>
      <c r="AU152" s="550"/>
      <c r="AV152" s="552"/>
      <c r="AW152" s="552"/>
      <c r="AX152" s="552"/>
      <c r="AY152" s="550"/>
      <c r="AZ152" s="550"/>
      <c r="BA152" s="552"/>
      <c r="BB152" s="550"/>
      <c r="BC152" s="550"/>
      <c r="BD152" s="550"/>
      <c r="BE152" s="550"/>
      <c r="BF152" s="552"/>
      <c r="BG152" s="550"/>
      <c r="BH152" s="550"/>
      <c r="BI152" s="552"/>
      <c r="BJ152" s="550"/>
      <c r="BK152" s="550"/>
      <c r="BL152" s="552"/>
      <c r="BM152" s="550"/>
      <c r="BN152" s="550"/>
      <c r="BO152" s="550"/>
      <c r="BP152" s="550"/>
      <c r="BQ152" s="550"/>
      <c r="BR152" s="550"/>
      <c r="BS152" s="550"/>
      <c r="BT152" s="552"/>
      <c r="BU152" s="552"/>
      <c r="BV152" s="550"/>
      <c r="BW152" s="550"/>
      <c r="BX152" s="628">
        <v>29707585</v>
      </c>
      <c r="BY152" s="550"/>
      <c r="BZ152" s="550"/>
      <c r="CA152" s="550"/>
      <c r="CB152" s="550"/>
      <c r="CC152" s="550"/>
      <c r="CD152" s="550"/>
      <c r="CE152" s="550"/>
      <c r="CF152" s="550"/>
      <c r="CG152" s="550"/>
      <c r="CH152" s="550"/>
      <c r="CI152" s="550"/>
      <c r="CJ152" s="550"/>
      <c r="CK152" s="550"/>
      <c r="CL152" s="550"/>
      <c r="CM152" s="550"/>
      <c r="CN152" s="550"/>
      <c r="CO152" s="550"/>
      <c r="CP152" s="550"/>
      <c r="CQ152" s="550"/>
      <c r="CR152" s="550"/>
      <c r="CS152" s="550"/>
      <c r="CT152" s="550"/>
      <c r="CU152" s="550"/>
      <c r="CV152" s="550"/>
      <c r="CW152" s="550"/>
      <c r="CX152" s="550"/>
      <c r="CY152" s="550"/>
      <c r="CZ152" s="550"/>
      <c r="DA152" s="550"/>
      <c r="DB152" s="550"/>
      <c r="DC152" s="550"/>
      <c r="DD152" s="545"/>
    </row>
    <row r="153" spans="1:108" ht="15">
      <c r="A153" s="544"/>
      <c r="B153" s="545"/>
      <c r="C153" s="545"/>
      <c r="D153" s="545"/>
      <c r="E153" s="546"/>
      <c r="F153" s="547"/>
      <c r="G153" s="547"/>
      <c r="H153" s="547"/>
      <c r="I153" s="547"/>
      <c r="J153" s="547"/>
      <c r="K153" s="547"/>
      <c r="L153" s="547"/>
      <c r="M153" s="547"/>
      <c r="N153" s="547"/>
      <c r="O153" s="548"/>
      <c r="P153" s="547"/>
      <c r="Q153" s="549"/>
      <c r="R153" s="547"/>
      <c r="S153" s="547"/>
      <c r="T153" s="547"/>
      <c r="U153" s="547"/>
      <c r="V153" s="547"/>
      <c r="W153" s="547"/>
      <c r="X153" s="547"/>
      <c r="Y153" s="547"/>
      <c r="Z153" s="547"/>
      <c r="AA153" s="547"/>
      <c r="AB153" s="547"/>
      <c r="AC153" s="547"/>
      <c r="AD153" s="547"/>
      <c r="AE153" s="547"/>
      <c r="AF153" s="547"/>
      <c r="AG153" s="547"/>
      <c r="AH153" s="547"/>
      <c r="AI153" s="547"/>
      <c r="AJ153" s="550"/>
      <c r="AK153" s="550"/>
      <c r="AL153" s="550"/>
      <c r="AM153" s="550"/>
      <c r="AN153" s="550"/>
      <c r="AO153" s="550"/>
      <c r="AP153" s="550"/>
      <c r="AQ153" s="550"/>
      <c r="AR153" s="550"/>
      <c r="AS153" s="550"/>
      <c r="AT153" s="550"/>
      <c r="AU153" s="550"/>
      <c r="AV153" s="550"/>
      <c r="AW153" s="550"/>
      <c r="AX153" s="550"/>
      <c r="AY153" s="550"/>
      <c r="AZ153" s="550"/>
      <c r="BA153" s="550"/>
      <c r="BB153" s="550"/>
      <c r="BC153" s="550"/>
      <c r="BD153" s="550"/>
      <c r="BE153" s="550"/>
      <c r="BF153" s="550"/>
      <c r="BG153" s="550"/>
      <c r="BH153" s="550"/>
      <c r="BI153" s="550"/>
      <c r="BJ153" s="550"/>
      <c r="BK153" s="550"/>
      <c r="BL153" s="550"/>
      <c r="BM153" s="550"/>
      <c r="BN153" s="550"/>
      <c r="BO153" s="550"/>
      <c r="BP153" s="550"/>
      <c r="BQ153" s="550"/>
      <c r="BR153" s="550"/>
      <c r="BS153" s="550"/>
      <c r="BT153" s="550"/>
      <c r="BU153" s="550"/>
      <c r="BV153" s="550"/>
      <c r="BW153" s="550"/>
      <c r="BX153" s="550"/>
      <c r="BY153" s="550"/>
      <c r="BZ153" s="550"/>
      <c r="CA153" s="550"/>
      <c r="CB153" s="550"/>
      <c r="CC153" s="550"/>
      <c r="CD153" s="550"/>
      <c r="CE153" s="550"/>
      <c r="CF153" s="550"/>
      <c r="CG153" s="550"/>
      <c r="CH153" s="550"/>
      <c r="CI153" s="550"/>
      <c r="CJ153" s="550"/>
      <c r="CK153" s="550"/>
      <c r="CL153" s="550"/>
      <c r="CM153" s="550"/>
      <c r="CN153" s="550"/>
      <c r="CO153" s="550"/>
      <c r="CP153" s="550"/>
      <c r="CQ153" s="550"/>
      <c r="CR153" s="550"/>
      <c r="CS153" s="550"/>
      <c r="CT153" s="550"/>
      <c r="CU153" s="550"/>
      <c r="CV153" s="550"/>
      <c r="CW153" s="550"/>
      <c r="CX153" s="550"/>
      <c r="CY153" s="550"/>
      <c r="CZ153" s="550"/>
      <c r="DA153" s="550"/>
      <c r="DB153" s="550"/>
      <c r="DC153" s="550"/>
      <c r="DD153" s="545"/>
    </row>
    <row r="154" spans="1:108" ht="15">
      <c r="A154" s="544"/>
      <c r="B154" s="545"/>
      <c r="C154" s="545"/>
      <c r="D154" s="545"/>
      <c r="E154" s="546"/>
      <c r="F154" s="547"/>
      <c r="G154" s="547"/>
      <c r="H154" s="547"/>
      <c r="I154" s="547"/>
      <c r="J154" s="547"/>
      <c r="K154" s="547"/>
      <c r="L154" s="547"/>
      <c r="M154" s="547"/>
      <c r="N154" s="547"/>
      <c r="O154" s="548"/>
      <c r="P154" s="547"/>
      <c r="Q154" s="549"/>
      <c r="R154" s="547"/>
      <c r="S154" s="547"/>
      <c r="T154" s="547"/>
      <c r="U154" s="547"/>
      <c r="V154" s="547"/>
      <c r="W154" s="547"/>
      <c r="X154" s="547"/>
      <c r="Y154" s="547"/>
      <c r="Z154" s="547"/>
      <c r="AA154" s="547"/>
      <c r="AB154" s="547"/>
      <c r="AC154" s="547"/>
      <c r="AD154" s="547"/>
      <c r="AE154" s="547"/>
      <c r="AF154" s="547"/>
      <c r="AG154" s="547"/>
      <c r="AH154" s="547"/>
      <c r="AI154" s="547"/>
      <c r="AJ154" s="550"/>
      <c r="AK154" s="550"/>
      <c r="AL154" s="550"/>
      <c r="AM154" s="550"/>
      <c r="AN154" s="550"/>
      <c r="AO154" s="550"/>
      <c r="AP154" s="550"/>
      <c r="AQ154" s="550"/>
      <c r="AR154" s="550"/>
      <c r="AS154" s="550"/>
      <c r="AT154" s="550"/>
      <c r="AU154" s="550"/>
      <c r="AV154" s="550"/>
      <c r="AW154" s="550"/>
      <c r="AX154" s="550"/>
      <c r="AY154" s="550"/>
      <c r="AZ154" s="550"/>
      <c r="BA154" s="550"/>
      <c r="BB154" s="550"/>
      <c r="BC154" s="550"/>
      <c r="BD154" s="550"/>
      <c r="BE154" s="550"/>
      <c r="BF154" s="550"/>
      <c r="BG154" s="550"/>
      <c r="BH154" s="550"/>
      <c r="BI154" s="550"/>
      <c r="BJ154" s="550"/>
      <c r="BK154" s="550"/>
      <c r="BL154" s="550"/>
      <c r="BM154" s="550"/>
      <c r="BN154" s="550"/>
      <c r="BO154" s="550"/>
      <c r="BP154" s="550"/>
      <c r="BQ154" s="550"/>
      <c r="BR154" s="550"/>
      <c r="BS154" s="550"/>
      <c r="BT154" s="550"/>
      <c r="BU154" s="550"/>
      <c r="BV154" s="550"/>
      <c r="BW154" s="550"/>
      <c r="BX154" s="550"/>
      <c r="BY154" s="550"/>
      <c r="BZ154" s="550"/>
      <c r="CA154" s="550"/>
      <c r="CB154" s="550"/>
      <c r="CC154" s="550"/>
      <c r="CD154" s="550"/>
      <c r="CE154" s="550"/>
      <c r="CF154" s="550"/>
      <c r="CG154" s="550"/>
      <c r="CH154" s="550"/>
      <c r="CI154" s="550"/>
      <c r="CJ154" s="550"/>
      <c r="CK154" s="550"/>
      <c r="CL154" s="550"/>
      <c r="CM154" s="550"/>
      <c r="CN154" s="550"/>
      <c r="CO154" s="550"/>
      <c r="CP154" s="550"/>
      <c r="CQ154" s="550"/>
      <c r="CR154" s="550"/>
      <c r="CS154" s="550"/>
      <c r="CT154" s="550"/>
      <c r="CU154" s="550"/>
      <c r="CV154" s="550"/>
      <c r="CW154" s="550"/>
      <c r="CX154" s="550"/>
      <c r="CY154" s="550"/>
      <c r="CZ154" s="550"/>
      <c r="DA154" s="550"/>
      <c r="DB154" s="550"/>
      <c r="DC154" s="550"/>
      <c r="DD154" s="545"/>
    </row>
    <row r="155" spans="1:108" ht="15">
      <c r="A155" s="544"/>
      <c r="B155" s="545"/>
      <c r="C155" s="545"/>
      <c r="D155" s="545"/>
      <c r="E155" s="546"/>
      <c r="F155" s="547"/>
      <c r="G155" s="553"/>
      <c r="H155" s="547"/>
      <c r="I155" s="547"/>
      <c r="J155" s="547"/>
      <c r="K155" s="547"/>
      <c r="L155" s="547"/>
      <c r="M155" s="547"/>
      <c r="N155" s="547"/>
      <c r="O155" s="548"/>
      <c r="P155" s="547"/>
      <c r="Q155" s="549"/>
      <c r="R155" s="547"/>
      <c r="S155" s="547"/>
      <c r="T155" s="547"/>
      <c r="U155" s="547"/>
      <c r="V155" s="547"/>
      <c r="W155" s="547"/>
      <c r="X155" s="547"/>
      <c r="Y155" s="547"/>
      <c r="Z155" s="547"/>
      <c r="AA155" s="547"/>
      <c r="AB155" s="547"/>
      <c r="AC155" s="547"/>
      <c r="AD155" s="547"/>
      <c r="AE155" s="547"/>
      <c r="AF155" s="547"/>
      <c r="AG155" s="547"/>
      <c r="AH155" s="547"/>
      <c r="AI155" s="547"/>
      <c r="AJ155" s="550"/>
      <c r="AK155" s="550"/>
      <c r="AL155" s="550"/>
      <c r="AM155" s="550"/>
      <c r="AN155" s="550"/>
      <c r="AO155" s="550"/>
      <c r="AP155" s="550"/>
      <c r="AQ155" s="550"/>
      <c r="AR155" s="550"/>
      <c r="AS155" s="550"/>
      <c r="AT155" s="550"/>
      <c r="AU155" s="550"/>
      <c r="AV155" s="550"/>
      <c r="AW155" s="550"/>
      <c r="AX155" s="550"/>
      <c r="AY155" s="550"/>
      <c r="AZ155" s="550"/>
      <c r="BA155" s="550"/>
      <c r="BB155" s="550"/>
      <c r="BC155" s="550"/>
      <c r="BD155" s="550"/>
      <c r="BE155" s="550"/>
      <c r="BF155" s="550"/>
      <c r="BG155" s="550"/>
      <c r="BH155" s="550"/>
      <c r="BI155" s="550"/>
      <c r="BJ155" s="550"/>
      <c r="BK155" s="550"/>
      <c r="BL155" s="550"/>
      <c r="BM155" s="550"/>
      <c r="BN155" s="550"/>
      <c r="BO155" s="550"/>
      <c r="BP155" s="550"/>
      <c r="BQ155" s="550"/>
      <c r="BR155" s="550"/>
      <c r="BS155" s="550"/>
      <c r="BT155" s="550"/>
      <c r="BU155" s="550"/>
      <c r="BV155" s="550"/>
      <c r="BW155" s="550"/>
      <c r="BX155" s="550"/>
      <c r="BY155" s="550"/>
      <c r="BZ155" s="550"/>
      <c r="CA155" s="550"/>
      <c r="CB155" s="550"/>
      <c r="CC155" s="550"/>
      <c r="CD155" s="550"/>
      <c r="CE155" s="550"/>
      <c r="CF155" s="550"/>
      <c r="CG155" s="550"/>
      <c r="CH155" s="550"/>
      <c r="CI155" s="550"/>
      <c r="CJ155" s="550"/>
      <c r="CK155" s="550"/>
      <c r="CL155" s="550"/>
      <c r="CM155" s="550"/>
      <c r="CN155" s="550"/>
      <c r="CO155" s="550"/>
      <c r="CP155" s="550"/>
      <c r="CQ155" s="550"/>
      <c r="CR155" s="550"/>
      <c r="CS155" s="550"/>
      <c r="CT155" s="550"/>
      <c r="CU155" s="550"/>
      <c r="CV155" s="550"/>
      <c r="CW155" s="550"/>
      <c r="CX155" s="550"/>
      <c r="CY155" s="550"/>
      <c r="CZ155" s="550"/>
      <c r="DA155" s="550"/>
      <c r="DB155" s="550"/>
      <c r="DC155" s="550"/>
      <c r="DD155" s="545"/>
    </row>
    <row r="156" spans="1:108" ht="15">
      <c r="A156" s="544"/>
      <c r="B156" s="545"/>
      <c r="C156" s="545"/>
      <c r="D156" s="545"/>
      <c r="E156" s="546"/>
      <c r="F156" s="547"/>
      <c r="G156" s="547"/>
      <c r="H156" s="547"/>
      <c r="I156" s="547"/>
      <c r="J156" s="547"/>
      <c r="K156" s="547"/>
      <c r="L156" s="547"/>
      <c r="M156" s="547"/>
      <c r="N156" s="547"/>
      <c r="O156" s="548"/>
      <c r="P156" s="547"/>
      <c r="Q156" s="549"/>
      <c r="R156" s="547"/>
      <c r="S156" s="547"/>
      <c r="T156" s="547"/>
      <c r="U156" s="547"/>
      <c r="V156" s="547"/>
      <c r="W156" s="547"/>
      <c r="X156" s="547"/>
      <c r="Y156" s="547"/>
      <c r="Z156" s="547"/>
      <c r="AA156" s="547"/>
      <c r="AB156" s="547"/>
      <c r="AC156" s="547"/>
      <c r="AD156" s="547"/>
      <c r="AE156" s="547"/>
      <c r="AF156" s="547"/>
      <c r="AG156" s="547"/>
      <c r="AH156" s="547"/>
      <c r="AI156" s="547"/>
      <c r="AJ156" s="550"/>
      <c r="AK156" s="550"/>
      <c r="AL156" s="550"/>
      <c r="AM156" s="550"/>
      <c r="AN156" s="550"/>
      <c r="AO156" s="550"/>
      <c r="AP156" s="550"/>
      <c r="AQ156" s="550"/>
      <c r="AR156" s="550"/>
      <c r="AS156" s="550"/>
      <c r="AT156" s="550"/>
      <c r="AU156" s="550"/>
      <c r="AV156" s="550"/>
      <c r="AW156" s="550"/>
      <c r="AX156" s="550"/>
      <c r="AY156" s="550"/>
      <c r="AZ156" s="550"/>
      <c r="BA156" s="550"/>
      <c r="BB156" s="550"/>
      <c r="BC156" s="550"/>
      <c r="BD156" s="550"/>
      <c r="BE156" s="550"/>
      <c r="BF156" s="550"/>
      <c r="BG156" s="550"/>
      <c r="BH156" s="550"/>
      <c r="BI156" s="550"/>
      <c r="BJ156" s="550"/>
      <c r="BK156" s="550"/>
      <c r="BL156" s="550"/>
      <c r="BM156" s="550"/>
      <c r="BN156" s="550"/>
      <c r="BO156" s="550"/>
      <c r="BP156" s="550"/>
      <c r="BQ156" s="550"/>
      <c r="BR156" s="550"/>
      <c r="BS156" s="550"/>
      <c r="BT156" s="550"/>
      <c r="BU156" s="550"/>
      <c r="BV156" s="550"/>
      <c r="BW156" s="550"/>
      <c r="BX156" s="550"/>
      <c r="BY156" s="550"/>
      <c r="BZ156" s="550"/>
      <c r="CA156" s="550"/>
      <c r="CB156" s="550"/>
      <c r="CC156" s="550"/>
      <c r="CD156" s="550"/>
      <c r="CE156" s="550"/>
      <c r="CF156" s="550"/>
      <c r="CG156" s="550"/>
      <c r="CH156" s="550"/>
      <c r="CI156" s="550"/>
      <c r="CJ156" s="550"/>
      <c r="CK156" s="550"/>
      <c r="CL156" s="550"/>
      <c r="CM156" s="550"/>
      <c r="CN156" s="550"/>
      <c r="CO156" s="550"/>
      <c r="CP156" s="550"/>
      <c r="CQ156" s="550"/>
      <c r="CR156" s="550"/>
      <c r="CS156" s="550"/>
      <c r="CT156" s="550"/>
      <c r="CU156" s="550"/>
      <c r="CV156" s="550"/>
      <c r="CW156" s="550"/>
      <c r="CX156" s="550"/>
      <c r="CY156" s="550"/>
      <c r="CZ156" s="550"/>
      <c r="DA156" s="550"/>
      <c r="DB156" s="550"/>
      <c r="DC156" s="550"/>
      <c r="DD156" s="545"/>
    </row>
    <row r="157" spans="1:108" ht="15">
      <c r="A157" s="544"/>
      <c r="B157" s="545"/>
      <c r="C157" s="545"/>
      <c r="D157" s="545"/>
      <c r="E157" s="546"/>
      <c r="F157" s="547"/>
      <c r="G157" s="547"/>
      <c r="H157" s="547"/>
      <c r="I157" s="547"/>
      <c r="J157" s="547"/>
      <c r="K157" s="547"/>
      <c r="L157" s="547"/>
      <c r="M157" s="547"/>
      <c r="N157" s="547"/>
      <c r="O157" s="548"/>
      <c r="P157" s="547"/>
      <c r="Q157" s="549"/>
      <c r="R157" s="547"/>
      <c r="S157" s="547"/>
      <c r="T157" s="547"/>
      <c r="U157" s="547"/>
      <c r="V157" s="547"/>
      <c r="W157" s="547"/>
      <c r="X157" s="547"/>
      <c r="Y157" s="547"/>
      <c r="Z157" s="547"/>
      <c r="AA157" s="547"/>
      <c r="AB157" s="547"/>
      <c r="AC157" s="547"/>
      <c r="AD157" s="547"/>
      <c r="AE157" s="547"/>
      <c r="AF157" s="547"/>
      <c r="AG157" s="547"/>
      <c r="AH157" s="547"/>
      <c r="AI157" s="547"/>
      <c r="AJ157" s="550"/>
      <c r="AK157" s="550"/>
      <c r="AL157" s="550"/>
      <c r="AM157" s="550"/>
      <c r="AN157" s="550"/>
      <c r="AO157" s="550">
        <v>14685</v>
      </c>
      <c r="AP157" s="550"/>
      <c r="AQ157" s="550"/>
      <c r="AR157" s="550"/>
      <c r="AS157" s="550"/>
      <c r="AT157" s="550"/>
      <c r="AU157" s="550"/>
      <c r="AV157" s="550"/>
      <c r="AW157" s="550"/>
      <c r="AX157" s="550"/>
      <c r="AY157" s="550"/>
      <c r="AZ157" s="550"/>
      <c r="BA157" s="550"/>
      <c r="BB157" s="550"/>
      <c r="BC157" s="550"/>
      <c r="BD157" s="550"/>
      <c r="BE157" s="550"/>
      <c r="BF157" s="550"/>
      <c r="BG157" s="550"/>
      <c r="BH157" s="550"/>
      <c r="BI157" s="550"/>
      <c r="BJ157" s="550"/>
      <c r="BK157" s="550"/>
      <c r="BL157" s="550"/>
      <c r="BM157" s="550"/>
      <c r="BN157" s="550"/>
      <c r="BO157" s="550"/>
      <c r="BP157" s="550"/>
      <c r="BQ157" s="550"/>
      <c r="BR157" s="550"/>
      <c r="BS157" s="550"/>
      <c r="BT157" s="550"/>
      <c r="BU157" s="550"/>
      <c r="BV157" s="550"/>
      <c r="BW157" s="550"/>
      <c r="BX157" s="550"/>
      <c r="BY157" s="550"/>
      <c r="BZ157" s="550"/>
      <c r="CA157" s="550"/>
      <c r="CB157" s="550"/>
      <c r="CC157" s="550"/>
      <c r="CD157" s="550"/>
      <c r="CE157" s="550"/>
      <c r="CF157" s="550"/>
      <c r="CG157" s="550"/>
      <c r="CH157" s="550"/>
      <c r="CI157" s="550"/>
      <c r="CJ157" s="550"/>
      <c r="CK157" s="550"/>
      <c r="CL157" s="550"/>
      <c r="CM157" s="550"/>
      <c r="CN157" s="550"/>
      <c r="CO157" s="550"/>
      <c r="CP157" s="550"/>
      <c r="CQ157" s="550"/>
      <c r="CR157" s="550"/>
      <c r="CS157" s="550"/>
      <c r="CT157" s="550"/>
      <c r="CU157" s="550"/>
      <c r="CV157" s="550"/>
      <c r="CW157" s="550"/>
      <c r="CX157" s="550"/>
      <c r="CY157" s="550"/>
      <c r="CZ157" s="550"/>
      <c r="DA157" s="550"/>
      <c r="DB157" s="550"/>
      <c r="DC157" s="550"/>
      <c r="DD157" s="545"/>
    </row>
    <row r="158" spans="1:108" ht="15">
      <c r="A158" s="544"/>
      <c r="B158" s="545"/>
      <c r="C158" s="545"/>
      <c r="D158" s="545"/>
      <c r="E158" s="546"/>
      <c r="F158" s="547"/>
      <c r="G158" s="547"/>
      <c r="H158" s="547"/>
      <c r="I158" s="547"/>
      <c r="J158" s="547"/>
      <c r="K158" s="547"/>
      <c r="L158" s="547"/>
      <c r="M158" s="547"/>
      <c r="N158" s="547"/>
      <c r="O158" s="548"/>
      <c r="P158" s="547"/>
      <c r="Q158" s="549"/>
      <c r="R158" s="547"/>
      <c r="S158" s="547"/>
      <c r="T158" s="547"/>
      <c r="U158" s="547"/>
      <c r="V158" s="547"/>
      <c r="W158" s="547"/>
      <c r="X158" s="547"/>
      <c r="Y158" s="547"/>
      <c r="Z158" s="547"/>
      <c r="AA158" s="547"/>
      <c r="AB158" s="547"/>
      <c r="AC158" s="547"/>
      <c r="AD158" s="547"/>
      <c r="AE158" s="547"/>
      <c r="AF158" s="547"/>
      <c r="AG158" s="547"/>
      <c r="AH158" s="547"/>
      <c r="AI158" s="547"/>
      <c r="AJ158" s="550"/>
      <c r="AK158" s="550"/>
      <c r="AL158" s="550"/>
      <c r="AM158" s="550"/>
      <c r="AN158" s="550"/>
      <c r="AO158" s="550"/>
      <c r="AP158" s="550"/>
      <c r="AQ158" s="550"/>
      <c r="AR158" s="550"/>
      <c r="AS158" s="550"/>
      <c r="AT158" s="550"/>
      <c r="AU158" s="550"/>
      <c r="AV158" s="550"/>
      <c r="AW158" s="550"/>
      <c r="AX158" s="550"/>
      <c r="AY158" s="550"/>
      <c r="AZ158" s="550"/>
      <c r="BA158" s="550"/>
      <c r="BB158" s="550"/>
      <c r="BC158" s="550"/>
      <c r="BD158" s="550"/>
      <c r="BE158" s="550"/>
      <c r="BF158" s="550"/>
      <c r="BG158" s="550"/>
      <c r="BH158" s="550"/>
      <c r="BI158" s="550"/>
      <c r="BJ158" s="550"/>
      <c r="BK158" s="550"/>
      <c r="BL158" s="550"/>
      <c r="BM158" s="550"/>
      <c r="BN158" s="550"/>
      <c r="BO158" s="550"/>
      <c r="BP158" s="550"/>
      <c r="BQ158" s="550"/>
      <c r="BR158" s="550"/>
      <c r="BS158" s="550"/>
      <c r="BT158" s="550"/>
      <c r="BU158" s="550"/>
      <c r="BV158" s="550"/>
      <c r="BW158" s="550"/>
      <c r="BX158" s="550"/>
      <c r="BY158" s="550"/>
      <c r="BZ158" s="550"/>
      <c r="CA158" s="550"/>
      <c r="CB158" s="550"/>
      <c r="CC158" s="550"/>
      <c r="CD158" s="550"/>
      <c r="CE158" s="550"/>
      <c r="CF158" s="550"/>
      <c r="CG158" s="550"/>
      <c r="CH158" s="550"/>
      <c r="CI158" s="550"/>
      <c r="CJ158" s="550"/>
      <c r="CK158" s="550"/>
      <c r="CL158" s="550"/>
      <c r="CM158" s="550"/>
      <c r="CN158" s="550"/>
      <c r="CO158" s="550"/>
      <c r="CP158" s="550"/>
      <c r="CQ158" s="550"/>
      <c r="CR158" s="550"/>
      <c r="CS158" s="550"/>
      <c r="CT158" s="550"/>
      <c r="CU158" s="550"/>
      <c r="CV158" s="550"/>
      <c r="CW158" s="550"/>
      <c r="CX158" s="550"/>
      <c r="CY158" s="550"/>
      <c r="CZ158" s="550"/>
      <c r="DA158" s="550"/>
      <c r="DB158" s="550"/>
      <c r="DC158" s="550"/>
      <c r="DD158" s="545"/>
    </row>
    <row r="159" spans="1:108" ht="15">
      <c r="A159" s="544"/>
      <c r="B159" s="545"/>
      <c r="C159" s="545"/>
      <c r="D159" s="545"/>
      <c r="E159" s="546"/>
      <c r="F159" s="547"/>
      <c r="G159" s="547"/>
      <c r="H159" s="547"/>
      <c r="I159" s="547"/>
      <c r="J159" s="547"/>
      <c r="K159" s="547"/>
      <c r="L159" s="547"/>
      <c r="M159" s="547"/>
      <c r="N159" s="547"/>
      <c r="O159" s="548"/>
      <c r="P159" s="547"/>
      <c r="Q159" s="549"/>
      <c r="R159" s="547"/>
      <c r="S159" s="547"/>
      <c r="T159" s="547"/>
      <c r="U159" s="547"/>
      <c r="V159" s="547"/>
      <c r="W159" s="547"/>
      <c r="X159" s="547"/>
      <c r="Y159" s="547"/>
      <c r="Z159" s="547"/>
      <c r="AA159" s="547"/>
      <c r="AB159" s="547"/>
      <c r="AC159" s="547"/>
      <c r="AD159" s="547"/>
      <c r="AE159" s="547"/>
      <c r="AF159" s="547"/>
      <c r="AG159" s="547"/>
      <c r="AH159" s="547"/>
      <c r="AI159" s="547"/>
      <c r="AJ159" s="550"/>
      <c r="AK159" s="550"/>
      <c r="AL159" s="550"/>
      <c r="AM159" s="550"/>
      <c r="AN159" s="550"/>
      <c r="AO159" s="550"/>
      <c r="AP159" s="550"/>
      <c r="AQ159" s="550"/>
      <c r="AR159" s="550"/>
      <c r="AS159" s="550"/>
      <c r="AT159" s="550"/>
      <c r="AU159" s="550"/>
      <c r="AV159" s="550"/>
      <c r="AW159" s="550"/>
      <c r="AX159" s="550"/>
      <c r="AY159" s="550"/>
      <c r="AZ159" s="550"/>
      <c r="BA159" s="550"/>
      <c r="BB159" s="550"/>
      <c r="BC159" s="550"/>
      <c r="BD159" s="550"/>
      <c r="BE159" s="550"/>
      <c r="BF159" s="550"/>
      <c r="BG159" s="550"/>
      <c r="BH159" s="550"/>
      <c r="BI159" s="550"/>
      <c r="BJ159" s="550"/>
      <c r="BK159" s="550"/>
      <c r="BL159" s="550"/>
      <c r="BM159" s="550"/>
      <c r="BN159" s="550"/>
      <c r="BO159" s="550"/>
      <c r="BP159" s="550"/>
      <c r="BQ159" s="550"/>
      <c r="BR159" s="550"/>
      <c r="BS159" s="550"/>
      <c r="BT159" s="550"/>
      <c r="BU159" s="550"/>
      <c r="BV159" s="550"/>
      <c r="BW159" s="550"/>
      <c r="BX159" s="550"/>
      <c r="BY159" s="550"/>
      <c r="BZ159" s="550"/>
      <c r="CA159" s="550"/>
      <c r="CB159" s="550"/>
      <c r="CC159" s="550"/>
      <c r="CD159" s="550"/>
      <c r="CE159" s="550"/>
      <c r="CF159" s="550"/>
      <c r="CG159" s="550"/>
      <c r="CH159" s="550"/>
      <c r="CI159" s="550"/>
      <c r="CJ159" s="550"/>
      <c r="CK159" s="550"/>
      <c r="CL159" s="550"/>
      <c r="CM159" s="550"/>
      <c r="CN159" s="550"/>
      <c r="CO159" s="550"/>
      <c r="CP159" s="550"/>
      <c r="CQ159" s="550"/>
      <c r="CR159" s="550"/>
      <c r="CS159" s="550"/>
      <c r="CT159" s="550"/>
      <c r="CU159" s="550"/>
      <c r="CV159" s="550"/>
      <c r="CW159" s="550"/>
      <c r="CX159" s="550"/>
      <c r="CY159" s="550"/>
      <c r="CZ159" s="550"/>
      <c r="DA159" s="550"/>
      <c r="DB159" s="550"/>
      <c r="DC159" s="550"/>
      <c r="DD159" s="545"/>
    </row>
    <row r="160" spans="1:108" ht="15">
      <c r="A160" s="544"/>
      <c r="B160" s="545"/>
      <c r="C160" s="545"/>
      <c r="D160" s="545"/>
      <c r="E160" s="546"/>
      <c r="F160" s="547"/>
      <c r="G160" s="547"/>
      <c r="H160" s="547"/>
      <c r="I160" s="547"/>
      <c r="J160" s="547"/>
      <c r="K160" s="547"/>
      <c r="L160" s="547"/>
      <c r="M160" s="547"/>
      <c r="N160" s="547"/>
      <c r="O160" s="548"/>
      <c r="P160" s="547"/>
      <c r="Q160" s="549"/>
      <c r="R160" s="547"/>
      <c r="S160" s="547"/>
      <c r="T160" s="547"/>
      <c r="U160" s="547"/>
      <c r="V160" s="547"/>
      <c r="W160" s="547"/>
      <c r="X160" s="547"/>
      <c r="Y160" s="547"/>
      <c r="Z160" s="547"/>
      <c r="AA160" s="547"/>
      <c r="AB160" s="547"/>
      <c r="AC160" s="547"/>
      <c r="AD160" s="547"/>
      <c r="AE160" s="547"/>
      <c r="AF160" s="547"/>
      <c r="AG160" s="547"/>
      <c r="AH160" s="547"/>
      <c r="AI160" s="547"/>
      <c r="AJ160" s="550"/>
      <c r="AK160" s="550"/>
      <c r="AL160" s="550"/>
      <c r="AM160" s="550"/>
      <c r="AN160" s="550"/>
      <c r="AO160" s="550"/>
      <c r="AP160" s="550"/>
      <c r="AQ160" s="550"/>
      <c r="AR160" s="550"/>
      <c r="AS160" s="550"/>
      <c r="AT160" s="550"/>
      <c r="AU160" s="550"/>
      <c r="AV160" s="550"/>
      <c r="AW160" s="550"/>
      <c r="AX160" s="550"/>
      <c r="AY160" s="550"/>
      <c r="AZ160" s="550"/>
      <c r="BA160" s="550"/>
      <c r="BB160" s="550"/>
      <c r="BC160" s="550"/>
      <c r="BD160" s="550"/>
      <c r="BE160" s="550"/>
      <c r="BF160" s="550"/>
      <c r="BG160" s="550"/>
      <c r="BH160" s="550"/>
      <c r="BI160" s="550"/>
      <c r="BJ160" s="550"/>
      <c r="BK160" s="550"/>
      <c r="BL160" s="550"/>
      <c r="BM160" s="550"/>
      <c r="BN160" s="550"/>
      <c r="BO160" s="550"/>
      <c r="BP160" s="550"/>
      <c r="BQ160" s="550"/>
      <c r="BR160" s="550"/>
      <c r="BS160" s="550"/>
      <c r="BT160" s="550"/>
      <c r="BU160" s="550"/>
      <c r="BV160" s="550"/>
      <c r="BW160" s="550"/>
      <c r="BX160" s="550"/>
      <c r="BY160" s="550"/>
      <c r="BZ160" s="550"/>
      <c r="CA160" s="550"/>
      <c r="CB160" s="550"/>
      <c r="CC160" s="550"/>
      <c r="CD160" s="550"/>
      <c r="CE160" s="550"/>
      <c r="CF160" s="550"/>
      <c r="CG160" s="550"/>
      <c r="CH160" s="550"/>
      <c r="CI160" s="550"/>
      <c r="CJ160" s="550"/>
      <c r="CK160" s="550"/>
      <c r="CL160" s="550"/>
      <c r="CM160" s="550"/>
      <c r="CN160" s="550"/>
      <c r="CO160" s="550"/>
      <c r="CP160" s="550"/>
      <c r="CQ160" s="550"/>
      <c r="CR160" s="550"/>
      <c r="CS160" s="550"/>
      <c r="CT160" s="550"/>
      <c r="CU160" s="550"/>
      <c r="CV160" s="550"/>
      <c r="CW160" s="550"/>
      <c r="CX160" s="550"/>
      <c r="CY160" s="550"/>
      <c r="CZ160" s="550"/>
      <c r="DA160" s="550"/>
      <c r="DB160" s="550"/>
      <c r="DC160" s="550"/>
      <c r="DD160" s="545"/>
    </row>
    <row r="161" spans="1:108" ht="15">
      <c r="A161" s="544"/>
      <c r="B161" s="545"/>
      <c r="C161" s="545"/>
      <c r="D161" s="545"/>
      <c r="E161" s="546"/>
      <c r="F161" s="547"/>
      <c r="G161" s="547"/>
      <c r="H161" s="547"/>
      <c r="I161" s="547"/>
      <c r="J161" s="547"/>
      <c r="K161" s="547"/>
      <c r="L161" s="547"/>
      <c r="M161" s="547"/>
      <c r="N161" s="547"/>
      <c r="O161" s="548"/>
      <c r="P161" s="547"/>
      <c r="Q161" s="549"/>
      <c r="R161" s="547"/>
      <c r="S161" s="547"/>
      <c r="T161" s="547"/>
      <c r="U161" s="547"/>
      <c r="V161" s="547"/>
      <c r="W161" s="547"/>
      <c r="X161" s="547"/>
      <c r="Y161" s="547"/>
      <c r="Z161" s="547"/>
      <c r="AA161" s="547"/>
      <c r="AB161" s="547"/>
      <c r="AC161" s="547"/>
      <c r="AD161" s="547"/>
      <c r="AE161" s="547"/>
      <c r="AF161" s="547"/>
      <c r="AG161" s="547"/>
      <c r="AH161" s="547"/>
      <c r="AI161" s="547"/>
      <c r="AJ161" s="550"/>
      <c r="AK161" s="550"/>
      <c r="AL161" s="550"/>
      <c r="AM161" s="550"/>
      <c r="AN161" s="550"/>
      <c r="AO161" s="550"/>
      <c r="AP161" s="550"/>
      <c r="AQ161" s="550"/>
      <c r="AR161" s="550"/>
      <c r="AS161" s="550"/>
      <c r="AT161" s="550"/>
      <c r="AU161" s="550"/>
      <c r="AV161" s="550"/>
      <c r="AW161" s="550"/>
      <c r="AX161" s="550"/>
      <c r="AY161" s="550"/>
      <c r="AZ161" s="550"/>
      <c r="BA161" s="550"/>
      <c r="BB161" s="550"/>
      <c r="BC161" s="550"/>
      <c r="BD161" s="550"/>
      <c r="BE161" s="550"/>
      <c r="BF161" s="550"/>
      <c r="BG161" s="550"/>
      <c r="BH161" s="550"/>
      <c r="BI161" s="550"/>
      <c r="BJ161" s="550"/>
      <c r="BK161" s="550"/>
      <c r="BL161" s="550"/>
      <c r="BM161" s="550"/>
      <c r="BN161" s="550"/>
      <c r="BO161" s="550"/>
      <c r="BP161" s="550"/>
      <c r="BQ161" s="550"/>
      <c r="BR161" s="550"/>
      <c r="BS161" s="550"/>
      <c r="BT161" s="550"/>
      <c r="BU161" s="550"/>
      <c r="BV161" s="550"/>
      <c r="BW161" s="550"/>
      <c r="BX161" s="550"/>
      <c r="BY161" s="550"/>
      <c r="BZ161" s="550"/>
      <c r="CA161" s="550"/>
      <c r="CB161" s="550"/>
      <c r="CC161" s="550"/>
      <c r="CD161" s="550"/>
      <c r="CE161" s="550"/>
      <c r="CF161" s="550"/>
      <c r="CG161" s="550"/>
      <c r="CH161" s="550"/>
      <c r="CI161" s="550"/>
      <c r="CJ161" s="550"/>
      <c r="CK161" s="550"/>
      <c r="CL161" s="550"/>
      <c r="CM161" s="550"/>
      <c r="CN161" s="550"/>
      <c r="CO161" s="550"/>
      <c r="CP161" s="550"/>
      <c r="CQ161" s="550"/>
      <c r="CR161" s="550"/>
      <c r="CS161" s="550"/>
      <c r="CT161" s="550"/>
      <c r="CU161" s="550"/>
      <c r="CV161" s="550"/>
      <c r="CW161" s="550"/>
      <c r="CX161" s="550"/>
      <c r="CY161" s="550"/>
      <c r="CZ161" s="550"/>
      <c r="DA161" s="550"/>
      <c r="DB161" s="550"/>
      <c r="DC161" s="550"/>
      <c r="DD161" s="545"/>
    </row>
    <row r="162" spans="1:108" ht="15">
      <c r="A162" s="544"/>
      <c r="B162" s="545"/>
      <c r="C162" s="545"/>
      <c r="D162" s="545"/>
      <c r="E162" s="546"/>
      <c r="F162" s="547"/>
      <c r="G162" s="547"/>
      <c r="H162" s="547"/>
      <c r="I162" s="547"/>
      <c r="J162" s="547"/>
      <c r="K162" s="547"/>
      <c r="L162" s="547"/>
      <c r="M162" s="547"/>
      <c r="N162" s="547"/>
      <c r="O162" s="548"/>
      <c r="P162" s="547"/>
      <c r="Q162" s="549"/>
      <c r="R162" s="547"/>
      <c r="S162" s="547"/>
      <c r="T162" s="547"/>
      <c r="U162" s="547"/>
      <c r="V162" s="547"/>
      <c r="W162" s="547"/>
      <c r="X162" s="547"/>
      <c r="Y162" s="547"/>
      <c r="Z162" s="547"/>
      <c r="AA162" s="547"/>
      <c r="AB162" s="547"/>
      <c r="AC162" s="547"/>
      <c r="AD162" s="547"/>
      <c r="AE162" s="547"/>
      <c r="AF162" s="547"/>
      <c r="AG162" s="547"/>
      <c r="AH162" s="547"/>
      <c r="AI162" s="547"/>
      <c r="AJ162" s="550"/>
      <c r="AK162" s="550"/>
      <c r="AL162" s="550"/>
      <c r="AM162" s="550"/>
      <c r="AN162" s="550"/>
      <c r="AO162" s="550"/>
      <c r="AP162" s="550"/>
      <c r="AQ162" s="550"/>
      <c r="AR162" s="550"/>
      <c r="AS162" s="550"/>
      <c r="AT162" s="550"/>
      <c r="AU162" s="550"/>
      <c r="AV162" s="550"/>
      <c r="AW162" s="550"/>
      <c r="AX162" s="550"/>
      <c r="AY162" s="550"/>
      <c r="AZ162" s="550"/>
      <c r="BA162" s="550"/>
      <c r="BB162" s="550"/>
      <c r="BC162" s="550"/>
      <c r="BD162" s="550"/>
      <c r="BE162" s="550"/>
      <c r="BF162" s="550"/>
      <c r="BG162" s="550"/>
      <c r="BH162" s="550"/>
      <c r="BI162" s="550"/>
      <c r="BJ162" s="550"/>
      <c r="BK162" s="550"/>
      <c r="BL162" s="550"/>
      <c r="BM162" s="550"/>
      <c r="BN162" s="550"/>
      <c r="BO162" s="550"/>
      <c r="BP162" s="550"/>
      <c r="BQ162" s="550"/>
      <c r="BR162" s="550"/>
      <c r="BS162" s="550"/>
      <c r="BT162" s="550"/>
      <c r="BU162" s="550"/>
      <c r="BV162" s="550"/>
      <c r="BW162" s="550"/>
      <c r="BX162" s="550"/>
      <c r="BY162" s="550"/>
      <c r="BZ162" s="550"/>
      <c r="CA162" s="550"/>
      <c r="CB162" s="550"/>
      <c r="CC162" s="550"/>
      <c r="CD162" s="550"/>
      <c r="CE162" s="550"/>
      <c r="CF162" s="550"/>
      <c r="CG162" s="550"/>
      <c r="CH162" s="550"/>
      <c r="CI162" s="550"/>
      <c r="CJ162" s="550"/>
      <c r="CK162" s="550"/>
      <c r="CL162" s="550"/>
      <c r="CM162" s="550"/>
      <c r="CN162" s="550"/>
      <c r="CO162" s="550"/>
      <c r="CP162" s="550"/>
      <c r="CQ162" s="550"/>
      <c r="CR162" s="550"/>
      <c r="CS162" s="550"/>
      <c r="CT162" s="550"/>
      <c r="CU162" s="550"/>
      <c r="CV162" s="550"/>
      <c r="CW162" s="550"/>
      <c r="CX162" s="550"/>
      <c r="CY162" s="550"/>
      <c r="CZ162" s="550"/>
      <c r="DA162" s="550"/>
      <c r="DB162" s="550"/>
      <c r="DC162" s="550"/>
      <c r="DD162" s="545"/>
    </row>
    <row r="163" spans="1:108" ht="15">
      <c r="A163" s="544"/>
      <c r="B163" s="545"/>
      <c r="C163" s="545"/>
      <c r="D163" s="545"/>
      <c r="E163" s="546"/>
      <c r="F163" s="547"/>
      <c r="G163" s="547"/>
      <c r="H163" s="547"/>
      <c r="I163" s="547"/>
      <c r="J163" s="547"/>
      <c r="K163" s="547"/>
      <c r="L163" s="547"/>
      <c r="M163" s="547"/>
      <c r="N163" s="547"/>
      <c r="O163" s="548"/>
      <c r="P163" s="547"/>
      <c r="Q163" s="549"/>
      <c r="R163" s="547"/>
      <c r="S163" s="547"/>
      <c r="T163" s="547"/>
      <c r="U163" s="547"/>
      <c r="V163" s="547"/>
      <c r="W163" s="547"/>
      <c r="X163" s="547"/>
      <c r="Y163" s="547"/>
      <c r="Z163" s="547"/>
      <c r="AA163" s="547"/>
      <c r="AB163" s="547"/>
      <c r="AC163" s="547"/>
      <c r="AD163" s="547"/>
      <c r="AE163" s="547"/>
      <c r="AF163" s="547"/>
      <c r="AG163" s="547"/>
      <c r="AH163" s="547"/>
      <c r="AI163" s="547"/>
      <c r="AJ163" s="550"/>
      <c r="AK163" s="550"/>
      <c r="AL163" s="550"/>
      <c r="AM163" s="550"/>
      <c r="AN163" s="550"/>
      <c r="AO163" s="550"/>
      <c r="AP163" s="550"/>
      <c r="AQ163" s="550"/>
      <c r="AR163" s="550"/>
      <c r="AS163" s="550"/>
      <c r="AT163" s="550"/>
      <c r="AU163" s="550"/>
      <c r="AV163" s="550"/>
      <c r="AW163" s="550"/>
      <c r="AX163" s="550"/>
      <c r="AY163" s="550"/>
      <c r="AZ163" s="550"/>
      <c r="BA163" s="550"/>
      <c r="BB163" s="550"/>
      <c r="BC163" s="550"/>
      <c r="BD163" s="550"/>
      <c r="BE163" s="550"/>
      <c r="BF163" s="550"/>
      <c r="BG163" s="550"/>
      <c r="BH163" s="550"/>
      <c r="BI163" s="550"/>
      <c r="BJ163" s="550"/>
      <c r="BK163" s="550"/>
      <c r="BL163" s="550"/>
      <c r="BM163" s="550"/>
      <c r="BN163" s="550"/>
      <c r="BO163" s="550"/>
      <c r="BP163" s="550"/>
      <c r="BQ163" s="550"/>
      <c r="BR163" s="550"/>
      <c r="BS163" s="550"/>
      <c r="BT163" s="550"/>
      <c r="BU163" s="550"/>
      <c r="BV163" s="550"/>
      <c r="BW163" s="550"/>
      <c r="BX163" s="550"/>
      <c r="BY163" s="550"/>
      <c r="BZ163" s="550"/>
      <c r="CA163" s="550"/>
      <c r="CB163" s="550"/>
      <c r="CC163" s="550"/>
      <c r="CD163" s="550"/>
      <c r="CE163" s="550"/>
      <c r="CF163" s="550"/>
      <c r="CG163" s="550"/>
      <c r="CH163" s="550"/>
      <c r="CI163" s="550"/>
      <c r="CJ163" s="550"/>
      <c r="CK163" s="550"/>
      <c r="CL163" s="550"/>
      <c r="CM163" s="550"/>
      <c r="CN163" s="550"/>
      <c r="CO163" s="550"/>
      <c r="CP163" s="550"/>
      <c r="CQ163" s="550"/>
      <c r="CR163" s="550"/>
      <c r="CS163" s="550"/>
      <c r="CT163" s="550"/>
      <c r="CU163" s="550"/>
      <c r="CV163" s="550"/>
      <c r="CW163" s="550"/>
      <c r="CX163" s="550"/>
      <c r="CY163" s="550"/>
      <c r="CZ163" s="550"/>
      <c r="DA163" s="550"/>
      <c r="DB163" s="550"/>
      <c r="DC163" s="550"/>
      <c r="DD163" s="545"/>
    </row>
    <row r="164" spans="1:108" ht="15">
      <c r="A164" s="544"/>
      <c r="B164" s="545"/>
      <c r="C164" s="545"/>
      <c r="D164" s="545"/>
      <c r="E164" s="546"/>
      <c r="F164" s="547"/>
      <c r="G164" s="547"/>
      <c r="H164" s="547"/>
      <c r="I164" s="547"/>
      <c r="J164" s="547"/>
      <c r="K164" s="547"/>
      <c r="L164" s="547"/>
      <c r="M164" s="547"/>
      <c r="N164" s="547"/>
      <c r="O164" s="548"/>
      <c r="P164" s="547"/>
      <c r="Q164" s="549"/>
      <c r="R164" s="547"/>
      <c r="S164" s="547"/>
      <c r="T164" s="547"/>
      <c r="U164" s="547"/>
      <c r="V164" s="547"/>
      <c r="W164" s="547"/>
      <c r="X164" s="547"/>
      <c r="Y164" s="547"/>
      <c r="Z164" s="547"/>
      <c r="AA164" s="547"/>
      <c r="AB164" s="547"/>
      <c r="AC164" s="547"/>
      <c r="AD164" s="547"/>
      <c r="AE164" s="547"/>
      <c r="AF164" s="547"/>
      <c r="AG164" s="547"/>
      <c r="AH164" s="547"/>
      <c r="AI164" s="547"/>
      <c r="AJ164" s="550"/>
      <c r="AK164" s="550"/>
      <c r="AL164" s="550"/>
      <c r="AM164" s="550"/>
      <c r="AN164" s="550"/>
      <c r="AO164" s="550"/>
      <c r="AP164" s="550"/>
      <c r="AQ164" s="550"/>
      <c r="AR164" s="550"/>
      <c r="AS164" s="550"/>
      <c r="AT164" s="550"/>
      <c r="AU164" s="550"/>
      <c r="AV164" s="550"/>
      <c r="AW164" s="550"/>
      <c r="AX164" s="550"/>
      <c r="AY164" s="550"/>
      <c r="AZ164" s="550"/>
      <c r="BA164" s="550"/>
      <c r="BB164" s="550"/>
      <c r="BC164" s="550"/>
      <c r="BD164" s="550"/>
      <c r="BE164" s="550"/>
      <c r="BF164" s="550"/>
      <c r="BG164" s="550"/>
      <c r="BH164" s="550"/>
      <c r="BI164" s="550"/>
      <c r="BJ164" s="550"/>
      <c r="BK164" s="550"/>
      <c r="BL164" s="550"/>
      <c r="BM164" s="550"/>
      <c r="BN164" s="550"/>
      <c r="BO164" s="550"/>
      <c r="BP164" s="550"/>
      <c r="BQ164" s="550"/>
      <c r="BR164" s="550"/>
      <c r="BS164" s="550"/>
      <c r="BT164" s="550"/>
      <c r="BU164" s="550"/>
      <c r="BV164" s="550"/>
      <c r="BW164" s="550"/>
      <c r="BX164" s="550"/>
      <c r="BY164" s="550"/>
      <c r="BZ164" s="550"/>
      <c r="CA164" s="550"/>
      <c r="CB164" s="550"/>
      <c r="CC164" s="550"/>
      <c r="CD164" s="550"/>
      <c r="CE164" s="550"/>
      <c r="CF164" s="550"/>
      <c r="CG164" s="550"/>
      <c r="CH164" s="550"/>
      <c r="CI164" s="550"/>
      <c r="CJ164" s="550"/>
      <c r="CK164" s="550"/>
      <c r="CL164" s="550"/>
      <c r="CM164" s="550"/>
      <c r="CN164" s="550"/>
      <c r="CO164" s="550"/>
      <c r="CP164" s="550"/>
      <c r="CQ164" s="550"/>
      <c r="CR164" s="550"/>
      <c r="CS164" s="550"/>
      <c r="CT164" s="550"/>
      <c r="CU164" s="550"/>
      <c r="CV164" s="550"/>
      <c r="CW164" s="550"/>
      <c r="CX164" s="550"/>
      <c r="CY164" s="550"/>
      <c r="CZ164" s="550"/>
      <c r="DA164" s="550"/>
      <c r="DB164" s="550"/>
      <c r="DC164" s="550"/>
      <c r="DD164" s="545"/>
    </row>
    <row r="165" spans="1:108" ht="15">
      <c r="A165" s="544"/>
      <c r="B165" s="545"/>
      <c r="C165" s="545"/>
      <c r="D165" s="545"/>
      <c r="E165" s="546"/>
      <c r="F165" s="547"/>
      <c r="G165" s="547"/>
      <c r="H165" s="547"/>
      <c r="I165" s="547"/>
      <c r="J165" s="547"/>
      <c r="K165" s="547"/>
      <c r="L165" s="547"/>
      <c r="M165" s="547"/>
      <c r="N165" s="547"/>
      <c r="O165" s="548"/>
      <c r="P165" s="547"/>
      <c r="Q165" s="549"/>
      <c r="R165" s="547"/>
      <c r="S165" s="547"/>
      <c r="T165" s="547"/>
      <c r="U165" s="547"/>
      <c r="V165" s="547"/>
      <c r="W165" s="547"/>
      <c r="X165" s="547"/>
      <c r="Y165" s="547"/>
      <c r="Z165" s="547"/>
      <c r="AA165" s="547"/>
      <c r="AB165" s="547"/>
      <c r="AC165" s="547"/>
      <c r="AD165" s="547"/>
      <c r="AE165" s="547"/>
      <c r="AF165" s="547"/>
      <c r="AG165" s="547"/>
      <c r="AH165" s="547"/>
      <c r="AI165" s="547"/>
      <c r="AJ165" s="550"/>
      <c r="AK165" s="550"/>
      <c r="AL165" s="550"/>
      <c r="AM165" s="550"/>
      <c r="AN165" s="550"/>
      <c r="AO165" s="550"/>
      <c r="AP165" s="550"/>
      <c r="AQ165" s="550"/>
      <c r="AR165" s="550"/>
      <c r="AS165" s="550"/>
      <c r="AT165" s="550"/>
      <c r="AU165" s="550"/>
      <c r="AV165" s="550"/>
      <c r="AW165" s="550"/>
      <c r="AX165" s="550"/>
      <c r="AY165" s="550"/>
      <c r="AZ165" s="550"/>
      <c r="BA165" s="550"/>
      <c r="BB165" s="550"/>
      <c r="BC165" s="550"/>
      <c r="BD165" s="550"/>
      <c r="BE165" s="550"/>
      <c r="BF165" s="550"/>
      <c r="BG165" s="550"/>
      <c r="BH165" s="550"/>
      <c r="BI165" s="550"/>
      <c r="BJ165" s="550"/>
      <c r="BK165" s="550"/>
      <c r="BL165" s="550"/>
      <c r="BM165" s="550"/>
      <c r="BN165" s="550"/>
      <c r="BO165" s="550"/>
      <c r="BP165" s="550"/>
      <c r="BQ165" s="550"/>
      <c r="BR165" s="550"/>
      <c r="BS165" s="550"/>
      <c r="BT165" s="550"/>
      <c r="BU165" s="550"/>
      <c r="BV165" s="550"/>
      <c r="BW165" s="550"/>
      <c r="BX165" s="550"/>
      <c r="BY165" s="550"/>
      <c r="BZ165" s="550"/>
      <c r="CA165" s="550"/>
      <c r="CB165" s="550"/>
      <c r="CC165" s="550"/>
      <c r="CD165" s="550"/>
      <c r="CE165" s="550"/>
      <c r="CF165" s="550"/>
      <c r="CG165" s="550"/>
      <c r="CH165" s="550"/>
      <c r="CI165" s="550"/>
      <c r="CJ165" s="550"/>
      <c r="CK165" s="550"/>
      <c r="CL165" s="550"/>
      <c r="CM165" s="550"/>
      <c r="CN165" s="550"/>
      <c r="CO165" s="550"/>
      <c r="CP165" s="550"/>
      <c r="CQ165" s="550"/>
      <c r="CR165" s="550"/>
      <c r="CS165" s="550"/>
      <c r="CT165" s="550"/>
      <c r="CU165" s="550"/>
      <c r="CV165" s="550"/>
      <c r="CW165" s="550"/>
      <c r="CX165" s="550"/>
      <c r="CY165" s="550"/>
      <c r="CZ165" s="550"/>
      <c r="DA165" s="550"/>
      <c r="DB165" s="550"/>
      <c r="DC165" s="550"/>
      <c r="DD165" s="545"/>
    </row>
    <row r="166" spans="1:108" ht="15">
      <c r="A166" s="544"/>
      <c r="B166" s="545"/>
      <c r="C166" s="545"/>
      <c r="D166" s="545"/>
      <c r="E166" s="546"/>
      <c r="F166" s="547"/>
      <c r="G166" s="547"/>
      <c r="H166" s="547"/>
      <c r="I166" s="547"/>
      <c r="J166" s="547"/>
      <c r="K166" s="547"/>
      <c r="L166" s="547"/>
      <c r="M166" s="547"/>
      <c r="N166" s="547"/>
      <c r="O166" s="548"/>
      <c r="P166" s="547"/>
      <c r="Q166" s="549"/>
      <c r="R166" s="547"/>
      <c r="S166" s="547"/>
      <c r="T166" s="547"/>
      <c r="U166" s="547"/>
      <c r="V166" s="547"/>
      <c r="W166" s="547"/>
      <c r="X166" s="547"/>
      <c r="Y166" s="547"/>
      <c r="Z166" s="547"/>
      <c r="AA166" s="547"/>
      <c r="AB166" s="547"/>
      <c r="AC166" s="547"/>
      <c r="AD166" s="547"/>
      <c r="AE166" s="547"/>
      <c r="AF166" s="547"/>
      <c r="AG166" s="547"/>
      <c r="AH166" s="547"/>
      <c r="AI166" s="547"/>
      <c r="AJ166" s="550"/>
      <c r="AK166" s="550"/>
      <c r="AL166" s="550"/>
      <c r="AM166" s="550"/>
      <c r="AN166" s="550"/>
      <c r="AO166" s="550"/>
      <c r="AP166" s="550"/>
      <c r="AQ166" s="550"/>
      <c r="AR166" s="550"/>
      <c r="AS166" s="550"/>
      <c r="AT166" s="550"/>
      <c r="AU166" s="550"/>
      <c r="AV166" s="550"/>
      <c r="AW166" s="550"/>
      <c r="AX166" s="550"/>
      <c r="AY166" s="550"/>
      <c r="AZ166" s="550"/>
      <c r="BA166" s="550"/>
      <c r="BB166" s="550"/>
      <c r="BC166" s="550"/>
      <c r="BD166" s="550"/>
      <c r="BE166" s="550"/>
      <c r="BF166" s="550"/>
      <c r="BG166" s="550"/>
      <c r="BH166" s="550"/>
      <c r="BI166" s="550"/>
      <c r="BJ166" s="550"/>
      <c r="BK166" s="550"/>
      <c r="BL166" s="550"/>
      <c r="BM166" s="550"/>
      <c r="BN166" s="550"/>
      <c r="BO166" s="550"/>
      <c r="BP166" s="550"/>
      <c r="BQ166" s="550"/>
      <c r="BR166" s="550"/>
      <c r="BS166" s="550"/>
      <c r="BT166" s="550"/>
      <c r="BU166" s="550"/>
      <c r="BV166" s="550"/>
      <c r="BW166" s="550"/>
      <c r="BX166" s="550"/>
      <c r="BY166" s="550"/>
      <c r="BZ166" s="550"/>
      <c r="CA166" s="550"/>
      <c r="CB166" s="550"/>
      <c r="CC166" s="550"/>
      <c r="CD166" s="550"/>
      <c r="CE166" s="550"/>
      <c r="CF166" s="550"/>
      <c r="CG166" s="550"/>
      <c r="CH166" s="550"/>
      <c r="CI166" s="550"/>
      <c r="CJ166" s="550"/>
      <c r="CK166" s="550"/>
      <c r="CL166" s="550"/>
      <c r="CM166" s="550"/>
      <c r="CN166" s="550"/>
      <c r="CO166" s="550"/>
      <c r="CP166" s="550"/>
      <c r="CQ166" s="550"/>
      <c r="CR166" s="550"/>
      <c r="CS166" s="550"/>
      <c r="CT166" s="550"/>
      <c r="CU166" s="550"/>
      <c r="CV166" s="550"/>
      <c r="CW166" s="550"/>
      <c r="CX166" s="550"/>
      <c r="CY166" s="550"/>
      <c r="CZ166" s="550"/>
      <c r="DA166" s="550"/>
      <c r="DB166" s="550"/>
      <c r="DC166" s="550"/>
      <c r="DD166" s="545"/>
    </row>
    <row r="167" spans="1:108" ht="15">
      <c r="A167" s="544"/>
      <c r="B167" s="545"/>
      <c r="C167" s="545"/>
      <c r="D167" s="545"/>
      <c r="E167" s="546"/>
      <c r="F167" s="547"/>
      <c r="G167" s="547"/>
      <c r="H167" s="547"/>
      <c r="I167" s="547"/>
      <c r="J167" s="547"/>
      <c r="K167" s="547"/>
      <c r="L167" s="547"/>
      <c r="M167" s="547"/>
      <c r="N167" s="547"/>
      <c r="O167" s="548"/>
      <c r="P167" s="547"/>
      <c r="Q167" s="549"/>
      <c r="R167" s="547"/>
      <c r="S167" s="547"/>
      <c r="T167" s="547"/>
      <c r="U167" s="547"/>
      <c r="V167" s="547"/>
      <c r="W167" s="547"/>
      <c r="X167" s="547"/>
      <c r="Y167" s="547"/>
      <c r="Z167" s="547"/>
      <c r="AA167" s="547"/>
      <c r="AB167" s="547"/>
      <c r="AC167" s="547"/>
      <c r="AD167" s="547"/>
      <c r="AE167" s="547"/>
      <c r="AF167" s="547"/>
      <c r="AG167" s="547"/>
      <c r="AH167" s="547"/>
      <c r="AI167" s="547"/>
      <c r="AJ167" s="550"/>
      <c r="AK167" s="550"/>
      <c r="AL167" s="550"/>
      <c r="AM167" s="550"/>
      <c r="AN167" s="550"/>
      <c r="AO167" s="550"/>
      <c r="AP167" s="550"/>
      <c r="AQ167" s="550"/>
      <c r="AR167" s="550"/>
      <c r="AS167" s="550"/>
      <c r="AT167" s="550"/>
      <c r="AU167" s="550"/>
      <c r="AV167" s="550"/>
      <c r="AW167" s="550"/>
      <c r="AX167" s="550"/>
      <c r="AY167" s="550"/>
      <c r="AZ167" s="550"/>
      <c r="BA167" s="550"/>
      <c r="BB167" s="550"/>
      <c r="BC167" s="550"/>
      <c r="BD167" s="550"/>
      <c r="BE167" s="550"/>
      <c r="BF167" s="550"/>
      <c r="BG167" s="550"/>
      <c r="BH167" s="550"/>
      <c r="BI167" s="550"/>
      <c r="BJ167" s="550"/>
      <c r="BK167" s="550"/>
      <c r="BL167" s="550"/>
      <c r="BM167" s="550"/>
      <c r="BN167" s="550"/>
      <c r="BO167" s="550"/>
      <c r="BP167" s="550"/>
      <c r="BQ167" s="550"/>
      <c r="BR167" s="550"/>
      <c r="BS167" s="550"/>
      <c r="BT167" s="550"/>
      <c r="BU167" s="550"/>
      <c r="BV167" s="550"/>
      <c r="BW167" s="550"/>
      <c r="BX167" s="550"/>
      <c r="BY167" s="550"/>
      <c r="BZ167" s="550"/>
      <c r="CA167" s="550"/>
      <c r="CB167" s="550"/>
      <c r="CC167" s="550"/>
      <c r="CD167" s="550"/>
      <c r="CE167" s="550"/>
      <c r="CF167" s="550"/>
      <c r="CG167" s="550"/>
      <c r="CH167" s="550"/>
      <c r="CI167" s="550"/>
      <c r="CJ167" s="550"/>
      <c r="CK167" s="550"/>
      <c r="CL167" s="550"/>
      <c r="CM167" s="550"/>
      <c r="CN167" s="550"/>
      <c r="CO167" s="550"/>
      <c r="CP167" s="550"/>
      <c r="CQ167" s="550"/>
      <c r="CR167" s="550"/>
      <c r="CS167" s="550"/>
      <c r="CT167" s="550"/>
      <c r="CU167" s="550"/>
      <c r="CV167" s="550"/>
      <c r="CW167" s="550"/>
      <c r="CX167" s="550"/>
      <c r="CY167" s="550"/>
      <c r="CZ167" s="550"/>
      <c r="DA167" s="550"/>
      <c r="DB167" s="550"/>
      <c r="DC167" s="550"/>
      <c r="DD167" s="545"/>
    </row>
    <row r="168" spans="1:108" ht="15">
      <c r="A168" s="544"/>
      <c r="B168" s="545"/>
      <c r="C168" s="545"/>
      <c r="D168" s="545"/>
      <c r="E168" s="546"/>
      <c r="F168" s="547"/>
      <c r="G168" s="547"/>
      <c r="H168" s="547"/>
      <c r="I168" s="547"/>
      <c r="J168" s="547"/>
      <c r="K168" s="547"/>
      <c r="L168" s="547"/>
      <c r="M168" s="547"/>
      <c r="N168" s="547"/>
      <c r="O168" s="548"/>
      <c r="P168" s="547"/>
      <c r="Q168" s="549"/>
      <c r="R168" s="547"/>
      <c r="S168" s="547"/>
      <c r="T168" s="547"/>
      <c r="U168" s="547"/>
      <c r="V168" s="547"/>
      <c r="W168" s="547"/>
      <c r="X168" s="547"/>
      <c r="Y168" s="547"/>
      <c r="Z168" s="547"/>
      <c r="AA168" s="547"/>
      <c r="AB168" s="547"/>
      <c r="AC168" s="547"/>
      <c r="AD168" s="547"/>
      <c r="AE168" s="547"/>
      <c r="AF168" s="547"/>
      <c r="AG168" s="547"/>
      <c r="AH168" s="547"/>
      <c r="AI168" s="547"/>
      <c r="AJ168" s="550"/>
      <c r="AK168" s="550"/>
      <c r="AL168" s="550"/>
      <c r="AM168" s="550"/>
      <c r="AN168" s="550"/>
      <c r="AO168" s="550"/>
      <c r="AP168" s="550"/>
      <c r="AQ168" s="550"/>
      <c r="AR168" s="550"/>
      <c r="AS168" s="550"/>
      <c r="AT168" s="550"/>
      <c r="AU168" s="550"/>
      <c r="AV168" s="550"/>
      <c r="AW168" s="550"/>
      <c r="AX168" s="550"/>
      <c r="AY168" s="550"/>
      <c r="AZ168" s="550"/>
      <c r="BA168" s="550"/>
      <c r="BB168" s="550"/>
      <c r="BC168" s="550"/>
      <c r="BD168" s="550"/>
      <c r="BE168" s="550"/>
      <c r="BF168" s="550"/>
      <c r="BG168" s="550"/>
      <c r="BH168" s="550"/>
      <c r="BI168" s="550"/>
      <c r="BJ168" s="550"/>
      <c r="BK168" s="550"/>
      <c r="BL168" s="550"/>
      <c r="BM168" s="550"/>
      <c r="BN168" s="550"/>
      <c r="BO168" s="550"/>
      <c r="BP168" s="550"/>
      <c r="BQ168" s="550"/>
      <c r="BR168" s="550"/>
      <c r="BS168" s="550"/>
      <c r="BT168" s="550"/>
      <c r="BU168" s="550"/>
      <c r="BV168" s="550"/>
      <c r="BW168" s="550"/>
      <c r="BX168" s="550"/>
      <c r="BY168" s="550"/>
      <c r="BZ168" s="550"/>
      <c r="CA168" s="550"/>
      <c r="CB168" s="550"/>
      <c r="CC168" s="550"/>
      <c r="CD168" s="550"/>
      <c r="CE168" s="550"/>
      <c r="CF168" s="550"/>
      <c r="CG168" s="550"/>
      <c r="CH168" s="550"/>
      <c r="CI168" s="550"/>
      <c r="CJ168" s="550"/>
      <c r="CK168" s="550"/>
      <c r="CL168" s="550"/>
      <c r="CM168" s="550"/>
      <c r="CN168" s="550"/>
      <c r="CO168" s="550"/>
      <c r="CP168" s="550"/>
      <c r="CQ168" s="550"/>
      <c r="CR168" s="550"/>
      <c r="CS168" s="550"/>
      <c r="CT168" s="550"/>
      <c r="CU168" s="550"/>
      <c r="CV168" s="550"/>
      <c r="CW168" s="550"/>
      <c r="CX168" s="550"/>
      <c r="CY168" s="550"/>
      <c r="CZ168" s="550"/>
      <c r="DA168" s="550"/>
      <c r="DB168" s="550"/>
      <c r="DC168" s="550"/>
      <c r="DD168" s="545"/>
    </row>
    <row r="169" spans="1:108" ht="15">
      <c r="A169" s="544"/>
      <c r="B169" s="545"/>
      <c r="C169" s="545"/>
      <c r="D169" s="545"/>
      <c r="E169" s="546"/>
      <c r="F169" s="547"/>
      <c r="G169" s="547"/>
      <c r="H169" s="547"/>
      <c r="I169" s="547"/>
      <c r="J169" s="547"/>
      <c r="K169" s="547"/>
      <c r="L169" s="547"/>
      <c r="M169" s="547"/>
      <c r="N169" s="547"/>
      <c r="O169" s="548"/>
      <c r="P169" s="547"/>
      <c r="Q169" s="549"/>
      <c r="R169" s="547"/>
      <c r="S169" s="547"/>
      <c r="T169" s="547"/>
      <c r="U169" s="547"/>
      <c r="V169" s="547"/>
      <c r="W169" s="547"/>
      <c r="X169" s="547"/>
      <c r="Y169" s="547"/>
      <c r="Z169" s="547"/>
      <c r="AA169" s="547"/>
      <c r="AB169" s="547"/>
      <c r="AC169" s="547"/>
      <c r="AD169" s="547"/>
      <c r="AE169" s="547"/>
      <c r="AF169" s="547"/>
      <c r="AG169" s="547"/>
      <c r="AH169" s="547"/>
      <c r="AI169" s="547"/>
      <c r="AJ169" s="550"/>
      <c r="AK169" s="550"/>
      <c r="AL169" s="550"/>
      <c r="AM169" s="550"/>
      <c r="AN169" s="550"/>
      <c r="AO169" s="550"/>
      <c r="AP169" s="550"/>
      <c r="AQ169" s="550"/>
      <c r="AR169" s="550"/>
      <c r="AS169" s="550"/>
      <c r="AT169" s="550"/>
      <c r="AU169" s="550"/>
      <c r="AV169" s="550"/>
      <c r="AW169" s="550"/>
      <c r="AX169" s="550"/>
      <c r="AY169" s="550"/>
      <c r="AZ169" s="550"/>
      <c r="BA169" s="550"/>
      <c r="BB169" s="550"/>
      <c r="BC169" s="550"/>
      <c r="BD169" s="550"/>
      <c r="BE169" s="550"/>
      <c r="BF169" s="550"/>
      <c r="BG169" s="550"/>
      <c r="BH169" s="550"/>
      <c r="BI169" s="550"/>
      <c r="BJ169" s="550"/>
      <c r="BK169" s="550"/>
      <c r="BL169" s="550"/>
      <c r="BM169" s="550"/>
      <c r="BN169" s="550"/>
      <c r="BO169" s="550"/>
      <c r="BP169" s="550"/>
      <c r="BQ169" s="550"/>
      <c r="BR169" s="550"/>
      <c r="BS169" s="550"/>
      <c r="BT169" s="550"/>
      <c r="BU169" s="550"/>
      <c r="BV169" s="550"/>
      <c r="BW169" s="550"/>
      <c r="BX169" s="550"/>
      <c r="BY169" s="550"/>
      <c r="BZ169" s="550"/>
      <c r="CA169" s="550"/>
      <c r="CB169" s="550"/>
      <c r="CC169" s="550"/>
      <c r="CD169" s="550"/>
      <c r="CE169" s="550"/>
      <c r="CF169" s="550"/>
      <c r="CG169" s="550"/>
      <c r="CH169" s="550"/>
      <c r="CI169" s="550"/>
      <c r="CJ169" s="550"/>
      <c r="CK169" s="550"/>
      <c r="CL169" s="550"/>
      <c r="CM169" s="550"/>
      <c r="CN169" s="550"/>
      <c r="CO169" s="550"/>
      <c r="CP169" s="550"/>
      <c r="CQ169" s="550"/>
      <c r="CR169" s="550"/>
      <c r="CS169" s="550"/>
      <c r="CT169" s="550"/>
      <c r="CU169" s="550"/>
      <c r="CV169" s="550"/>
      <c r="CW169" s="550"/>
      <c r="CX169" s="550"/>
      <c r="CY169" s="550"/>
      <c r="CZ169" s="550"/>
      <c r="DA169" s="550"/>
      <c r="DB169" s="550"/>
      <c r="DC169" s="550"/>
      <c r="DD169" s="545"/>
    </row>
    <row r="170" spans="1:108" ht="15">
      <c r="A170" s="544"/>
      <c r="B170" s="545"/>
      <c r="C170" s="545"/>
      <c r="D170" s="545"/>
      <c r="E170" s="546"/>
      <c r="F170" s="547"/>
      <c r="G170" s="547"/>
      <c r="H170" s="547"/>
      <c r="I170" s="547"/>
      <c r="J170" s="547"/>
      <c r="K170" s="547"/>
      <c r="L170" s="547"/>
      <c r="M170" s="547"/>
      <c r="N170" s="547"/>
      <c r="O170" s="548"/>
      <c r="P170" s="547"/>
      <c r="Q170" s="549"/>
      <c r="R170" s="547"/>
      <c r="S170" s="547"/>
      <c r="T170" s="547"/>
      <c r="U170" s="547"/>
      <c r="V170" s="547"/>
      <c r="W170" s="547"/>
      <c r="X170" s="547"/>
      <c r="Y170" s="547"/>
      <c r="Z170" s="547"/>
      <c r="AA170" s="547"/>
      <c r="AB170" s="547"/>
      <c r="AC170" s="547"/>
      <c r="AD170" s="547"/>
      <c r="AE170" s="547"/>
      <c r="AF170" s="547"/>
      <c r="AG170" s="547"/>
      <c r="AH170" s="547"/>
      <c r="AI170" s="547"/>
      <c r="AJ170" s="550"/>
      <c r="AK170" s="550"/>
      <c r="AL170" s="550"/>
      <c r="AM170" s="550"/>
      <c r="AN170" s="550"/>
      <c r="AO170" s="550"/>
      <c r="AP170" s="550"/>
      <c r="AQ170" s="550"/>
      <c r="AR170" s="550"/>
      <c r="AS170" s="550"/>
      <c r="AT170" s="550"/>
      <c r="AU170" s="550"/>
      <c r="AV170" s="550"/>
      <c r="AW170" s="550"/>
      <c r="AX170" s="550"/>
      <c r="AY170" s="550"/>
      <c r="AZ170" s="550"/>
      <c r="BA170" s="550"/>
      <c r="BB170" s="550"/>
      <c r="BC170" s="550"/>
      <c r="BD170" s="550"/>
      <c r="BE170" s="550"/>
      <c r="BF170" s="550"/>
      <c r="BG170" s="550"/>
      <c r="BH170" s="550"/>
      <c r="BI170" s="550"/>
      <c r="BJ170" s="550"/>
      <c r="BK170" s="550"/>
      <c r="BL170" s="550"/>
      <c r="BM170" s="550"/>
      <c r="BN170" s="550"/>
      <c r="BO170" s="550"/>
      <c r="BP170" s="550"/>
      <c r="BQ170" s="550"/>
      <c r="BR170" s="550"/>
      <c r="BS170" s="550"/>
      <c r="BT170" s="550"/>
      <c r="BU170" s="550"/>
      <c r="BV170" s="550"/>
      <c r="BW170" s="550"/>
      <c r="BX170" s="550"/>
      <c r="BY170" s="550"/>
      <c r="BZ170" s="550"/>
      <c r="CA170" s="550"/>
      <c r="CB170" s="550"/>
      <c r="CC170" s="550"/>
      <c r="CD170" s="550"/>
      <c r="CE170" s="550"/>
      <c r="CF170" s="550"/>
      <c r="CG170" s="550"/>
      <c r="CH170" s="550"/>
      <c r="CI170" s="550"/>
      <c r="CJ170" s="550"/>
      <c r="CK170" s="550"/>
      <c r="CL170" s="550"/>
      <c r="CM170" s="550"/>
      <c r="CN170" s="550"/>
      <c r="CO170" s="550"/>
      <c r="CP170" s="550"/>
      <c r="CQ170" s="550"/>
      <c r="CR170" s="550"/>
      <c r="CS170" s="550"/>
      <c r="CT170" s="550"/>
      <c r="CU170" s="550"/>
      <c r="CV170" s="550"/>
      <c r="CW170" s="550"/>
      <c r="CX170" s="550"/>
      <c r="CY170" s="550"/>
      <c r="CZ170" s="550"/>
      <c r="DA170" s="550"/>
      <c r="DB170" s="550"/>
      <c r="DC170" s="550"/>
      <c r="DD170" s="545"/>
    </row>
    <row r="171" spans="1:108" ht="15">
      <c r="A171" s="544"/>
      <c r="B171" s="545"/>
      <c r="C171" s="545"/>
      <c r="D171" s="545"/>
      <c r="E171" s="546"/>
      <c r="F171" s="547"/>
      <c r="G171" s="547"/>
      <c r="H171" s="547"/>
      <c r="I171" s="547"/>
      <c r="J171" s="547"/>
      <c r="K171" s="547"/>
      <c r="L171" s="547"/>
      <c r="M171" s="547"/>
      <c r="N171" s="547"/>
      <c r="O171" s="548"/>
      <c r="P171" s="547"/>
      <c r="Q171" s="549"/>
      <c r="R171" s="547"/>
      <c r="S171" s="547"/>
      <c r="T171" s="547"/>
      <c r="U171" s="547"/>
      <c r="V171" s="547"/>
      <c r="W171" s="547"/>
      <c r="X171" s="547"/>
      <c r="Y171" s="547"/>
      <c r="Z171" s="547"/>
      <c r="AA171" s="547"/>
      <c r="AB171" s="547"/>
      <c r="AC171" s="547"/>
      <c r="AD171" s="547"/>
      <c r="AE171" s="547"/>
      <c r="AF171" s="547"/>
      <c r="AG171" s="547"/>
      <c r="AH171" s="547"/>
      <c r="AI171" s="547"/>
      <c r="AJ171" s="550"/>
      <c r="AK171" s="550"/>
      <c r="AL171" s="550"/>
      <c r="AM171" s="550"/>
      <c r="AN171" s="550"/>
      <c r="AO171" s="550"/>
      <c r="AP171" s="550"/>
      <c r="AQ171" s="550"/>
      <c r="AR171" s="550"/>
      <c r="AS171" s="550"/>
      <c r="AT171" s="550"/>
      <c r="AU171" s="550"/>
      <c r="AV171" s="550"/>
      <c r="AW171" s="550"/>
      <c r="AX171" s="550"/>
      <c r="AY171" s="550"/>
      <c r="AZ171" s="550"/>
      <c r="BA171" s="550"/>
      <c r="BB171" s="550"/>
      <c r="BC171" s="550"/>
      <c r="BD171" s="550"/>
      <c r="BE171" s="550"/>
      <c r="BF171" s="550"/>
      <c r="BG171" s="550"/>
      <c r="BH171" s="550"/>
      <c r="BI171" s="550"/>
      <c r="BJ171" s="550"/>
      <c r="BK171" s="550"/>
      <c r="BL171" s="550"/>
      <c r="BM171" s="550"/>
      <c r="BN171" s="550"/>
      <c r="BO171" s="550"/>
      <c r="BP171" s="550"/>
      <c r="BQ171" s="550"/>
      <c r="BR171" s="550"/>
      <c r="BS171" s="550"/>
      <c r="BT171" s="550"/>
      <c r="BU171" s="550"/>
      <c r="BV171" s="550"/>
      <c r="BW171" s="550"/>
      <c r="BX171" s="550"/>
      <c r="BY171" s="550"/>
      <c r="BZ171" s="550"/>
      <c r="CA171" s="550"/>
      <c r="CB171" s="550"/>
      <c r="CC171" s="550"/>
      <c r="CD171" s="550"/>
      <c r="CE171" s="550"/>
      <c r="CF171" s="550"/>
      <c r="CG171" s="550"/>
      <c r="CH171" s="550"/>
      <c r="CI171" s="550"/>
      <c r="CJ171" s="550"/>
      <c r="CK171" s="550"/>
      <c r="CL171" s="550"/>
      <c r="CM171" s="550"/>
      <c r="CN171" s="550"/>
      <c r="CO171" s="550"/>
      <c r="CP171" s="550"/>
      <c r="CQ171" s="550"/>
      <c r="CR171" s="550"/>
      <c r="CS171" s="550"/>
      <c r="CT171" s="550"/>
      <c r="CU171" s="550"/>
      <c r="CV171" s="550"/>
      <c r="CW171" s="550"/>
      <c r="CX171" s="550"/>
      <c r="CY171" s="550"/>
      <c r="CZ171" s="550"/>
      <c r="DA171" s="550"/>
      <c r="DB171" s="550"/>
      <c r="DC171" s="550"/>
      <c r="DD171" s="545"/>
    </row>
    <row r="172" spans="1:108" ht="15">
      <c r="A172" s="544"/>
      <c r="B172" s="545"/>
      <c r="C172" s="545"/>
      <c r="D172" s="545"/>
      <c r="E172" s="546"/>
      <c r="F172" s="547"/>
      <c r="G172" s="547"/>
      <c r="H172" s="547"/>
      <c r="I172" s="547"/>
      <c r="J172" s="547"/>
      <c r="K172" s="547"/>
      <c r="L172" s="547"/>
      <c r="M172" s="547"/>
      <c r="N172" s="547"/>
      <c r="O172" s="548"/>
      <c r="P172" s="547"/>
      <c r="Q172" s="549"/>
      <c r="R172" s="547"/>
      <c r="S172" s="547"/>
      <c r="T172" s="547"/>
      <c r="U172" s="547"/>
      <c r="V172" s="547"/>
      <c r="W172" s="547"/>
      <c r="X172" s="547"/>
      <c r="Y172" s="547"/>
      <c r="Z172" s="547"/>
      <c r="AA172" s="547"/>
      <c r="AB172" s="547"/>
      <c r="AC172" s="547"/>
      <c r="AD172" s="547"/>
      <c r="AE172" s="547"/>
      <c r="AF172" s="547"/>
      <c r="AG172" s="547"/>
      <c r="AH172" s="547"/>
      <c r="AI172" s="547"/>
      <c r="AJ172" s="550"/>
      <c r="AK172" s="550"/>
      <c r="AL172" s="550"/>
      <c r="AM172" s="550"/>
      <c r="AN172" s="550"/>
      <c r="AO172" s="550"/>
      <c r="AP172" s="550"/>
      <c r="AQ172" s="550"/>
      <c r="AR172" s="550"/>
      <c r="AS172" s="550"/>
      <c r="AT172" s="550"/>
      <c r="AU172" s="550"/>
      <c r="AV172" s="550"/>
      <c r="AW172" s="550"/>
      <c r="AX172" s="550"/>
      <c r="AY172" s="550"/>
      <c r="AZ172" s="550"/>
      <c r="BA172" s="550"/>
      <c r="BB172" s="550"/>
      <c r="BC172" s="550"/>
      <c r="BD172" s="550"/>
      <c r="BE172" s="550"/>
      <c r="BF172" s="550"/>
      <c r="BG172" s="550"/>
      <c r="BH172" s="550"/>
      <c r="BI172" s="550"/>
      <c r="BJ172" s="550"/>
      <c r="BK172" s="550"/>
      <c r="BL172" s="550"/>
      <c r="BM172" s="550"/>
      <c r="BN172" s="550"/>
      <c r="BO172" s="550"/>
      <c r="BP172" s="550"/>
      <c r="BQ172" s="550"/>
      <c r="BR172" s="550"/>
      <c r="BS172" s="550"/>
      <c r="BT172" s="550"/>
      <c r="BU172" s="550"/>
      <c r="BV172" s="550"/>
      <c r="BW172" s="550"/>
      <c r="BX172" s="550"/>
      <c r="BY172" s="550"/>
      <c r="BZ172" s="550"/>
      <c r="CA172" s="550"/>
      <c r="CB172" s="550"/>
      <c r="CC172" s="550"/>
      <c r="CD172" s="550"/>
      <c r="CE172" s="550"/>
      <c r="CF172" s="550"/>
      <c r="CG172" s="550"/>
      <c r="CH172" s="550"/>
      <c r="CI172" s="550"/>
      <c r="CJ172" s="550"/>
      <c r="CK172" s="550"/>
      <c r="CL172" s="550"/>
      <c r="CM172" s="550"/>
      <c r="CN172" s="550"/>
      <c r="CO172" s="550"/>
      <c r="CP172" s="550"/>
      <c r="CQ172" s="550"/>
      <c r="CR172" s="550"/>
      <c r="CS172" s="550"/>
      <c r="CT172" s="550"/>
      <c r="CU172" s="550"/>
      <c r="CV172" s="550"/>
      <c r="CW172" s="550"/>
      <c r="CX172" s="550"/>
      <c r="CY172" s="550"/>
      <c r="CZ172" s="550"/>
      <c r="DA172" s="550"/>
      <c r="DB172" s="550"/>
      <c r="DC172" s="550"/>
      <c r="DD172" s="545"/>
    </row>
    <row r="173" spans="1:108" ht="15">
      <c r="A173" s="544"/>
      <c r="B173" s="545"/>
      <c r="C173" s="545"/>
      <c r="D173" s="545"/>
      <c r="E173" s="546"/>
      <c r="F173" s="547"/>
      <c r="G173" s="547"/>
      <c r="H173" s="547"/>
      <c r="I173" s="547"/>
      <c r="J173" s="547"/>
      <c r="K173" s="547"/>
      <c r="L173" s="547"/>
      <c r="M173" s="547"/>
      <c r="N173" s="547"/>
      <c r="O173" s="548"/>
      <c r="P173" s="547"/>
      <c r="Q173" s="549"/>
      <c r="R173" s="547"/>
      <c r="S173" s="547"/>
      <c r="T173" s="547"/>
      <c r="U173" s="547"/>
      <c r="V173" s="547"/>
      <c r="W173" s="547"/>
      <c r="X173" s="547"/>
      <c r="Y173" s="547"/>
      <c r="Z173" s="547"/>
      <c r="AA173" s="547"/>
      <c r="AB173" s="547"/>
      <c r="AC173" s="547"/>
      <c r="AD173" s="547"/>
      <c r="AE173" s="547"/>
      <c r="AF173" s="547"/>
      <c r="AG173" s="547"/>
      <c r="AH173" s="547"/>
      <c r="AI173" s="547"/>
      <c r="AJ173" s="550"/>
      <c r="AK173" s="550"/>
      <c r="AL173" s="550"/>
      <c r="AM173" s="550"/>
      <c r="AN173" s="550"/>
      <c r="AO173" s="550"/>
      <c r="AP173" s="550"/>
      <c r="AQ173" s="550"/>
      <c r="AR173" s="550"/>
      <c r="AS173" s="550"/>
      <c r="AT173" s="550"/>
      <c r="AU173" s="550"/>
      <c r="AV173" s="550"/>
      <c r="AW173" s="550"/>
      <c r="AX173" s="550"/>
      <c r="AY173" s="550"/>
      <c r="AZ173" s="550"/>
      <c r="BA173" s="550"/>
      <c r="BB173" s="550"/>
      <c r="BC173" s="550"/>
      <c r="BD173" s="550"/>
      <c r="BE173" s="550"/>
      <c r="BF173" s="550"/>
      <c r="BG173" s="550"/>
      <c r="BH173" s="550"/>
      <c r="BI173" s="550"/>
      <c r="BJ173" s="550"/>
      <c r="BK173" s="550"/>
      <c r="BL173" s="550"/>
      <c r="BM173" s="550"/>
      <c r="BN173" s="550"/>
      <c r="BO173" s="550"/>
      <c r="BP173" s="550"/>
      <c r="BQ173" s="550"/>
      <c r="BR173" s="550"/>
      <c r="BS173" s="550"/>
      <c r="BT173" s="550"/>
      <c r="BU173" s="550"/>
      <c r="BV173" s="550"/>
      <c r="BW173" s="550"/>
      <c r="BX173" s="550"/>
      <c r="BY173" s="550"/>
      <c r="BZ173" s="550"/>
      <c r="CA173" s="550"/>
      <c r="CB173" s="550"/>
      <c r="CC173" s="550"/>
      <c r="CD173" s="550"/>
      <c r="CE173" s="550"/>
      <c r="CF173" s="550"/>
      <c r="CG173" s="550"/>
      <c r="CH173" s="550"/>
      <c r="CI173" s="550"/>
      <c r="CJ173" s="550"/>
      <c r="CK173" s="550"/>
      <c r="CL173" s="550"/>
      <c r="CM173" s="550"/>
      <c r="CN173" s="550"/>
      <c r="CO173" s="550"/>
      <c r="CP173" s="550"/>
      <c r="CQ173" s="550"/>
      <c r="CR173" s="550"/>
      <c r="CS173" s="550"/>
      <c r="CT173" s="550"/>
      <c r="CU173" s="550"/>
      <c r="CV173" s="550"/>
      <c r="CW173" s="550"/>
      <c r="CX173" s="550"/>
      <c r="CY173" s="550"/>
      <c r="CZ173" s="550"/>
      <c r="DA173" s="550"/>
      <c r="DB173" s="550"/>
      <c r="DC173" s="550"/>
      <c r="DD173" s="545"/>
    </row>
    <row r="174" spans="1:108" ht="15">
      <c r="A174" s="544"/>
      <c r="B174" s="545"/>
      <c r="C174" s="545"/>
      <c r="D174" s="545"/>
      <c r="E174" s="546"/>
      <c r="F174" s="547"/>
      <c r="G174" s="547"/>
      <c r="H174" s="547"/>
      <c r="I174" s="547"/>
      <c r="J174" s="547"/>
      <c r="K174" s="547"/>
      <c r="L174" s="547"/>
      <c r="M174" s="547"/>
      <c r="N174" s="547"/>
      <c r="O174" s="548"/>
      <c r="P174" s="547"/>
      <c r="Q174" s="549"/>
      <c r="R174" s="547"/>
      <c r="S174" s="547"/>
      <c r="T174" s="547"/>
      <c r="U174" s="547"/>
      <c r="V174" s="547"/>
      <c r="W174" s="547"/>
      <c r="X174" s="547"/>
      <c r="Y174" s="547"/>
      <c r="Z174" s="547"/>
      <c r="AA174" s="547"/>
      <c r="AB174" s="547"/>
      <c r="AC174" s="547"/>
      <c r="AD174" s="547"/>
      <c r="AE174" s="547"/>
      <c r="AF174" s="547"/>
      <c r="AG174" s="547"/>
      <c r="AH174" s="547"/>
      <c r="AI174" s="547"/>
      <c r="AJ174" s="550"/>
      <c r="AK174" s="550"/>
      <c r="AL174" s="550"/>
      <c r="AM174" s="550"/>
      <c r="AN174" s="550"/>
      <c r="AO174" s="550"/>
      <c r="AP174" s="550"/>
      <c r="AQ174" s="550"/>
      <c r="AR174" s="550"/>
      <c r="AS174" s="550"/>
      <c r="AT174" s="550"/>
      <c r="AU174" s="550"/>
      <c r="AV174" s="550"/>
      <c r="AW174" s="550"/>
      <c r="AX174" s="550"/>
      <c r="AY174" s="550"/>
      <c r="AZ174" s="550"/>
      <c r="BA174" s="550"/>
      <c r="BB174" s="550"/>
      <c r="BC174" s="550"/>
      <c r="BD174" s="550"/>
      <c r="BE174" s="550"/>
      <c r="BF174" s="550"/>
      <c r="BG174" s="550"/>
      <c r="BH174" s="550"/>
      <c r="BI174" s="550"/>
      <c r="BJ174" s="550"/>
      <c r="BK174" s="550"/>
      <c r="BL174" s="550"/>
      <c r="BM174" s="550"/>
      <c r="BN174" s="550"/>
      <c r="BO174" s="550"/>
      <c r="BP174" s="550"/>
      <c r="BQ174" s="550"/>
      <c r="BR174" s="550"/>
      <c r="BS174" s="550"/>
      <c r="BT174" s="550"/>
      <c r="BU174" s="550"/>
      <c r="BV174" s="550"/>
      <c r="BW174" s="550"/>
      <c r="BX174" s="550"/>
      <c r="BY174" s="550"/>
      <c r="BZ174" s="550"/>
      <c r="CA174" s="550"/>
      <c r="CB174" s="550"/>
      <c r="CC174" s="550"/>
      <c r="CD174" s="550"/>
      <c r="CE174" s="550"/>
      <c r="CF174" s="550"/>
      <c r="CG174" s="550"/>
      <c r="CH174" s="550"/>
      <c r="CI174" s="550"/>
      <c r="CJ174" s="550"/>
      <c r="CK174" s="550"/>
      <c r="CL174" s="550"/>
      <c r="CM174" s="550"/>
      <c r="CN174" s="550"/>
      <c r="CO174" s="550"/>
      <c r="CP174" s="550"/>
      <c r="CQ174" s="550"/>
      <c r="CR174" s="550"/>
      <c r="CS174" s="550"/>
      <c r="CT174" s="550"/>
      <c r="CU174" s="550"/>
      <c r="CV174" s="550"/>
      <c r="CW174" s="550"/>
      <c r="CX174" s="550"/>
      <c r="CY174" s="550"/>
      <c r="CZ174" s="550"/>
      <c r="DA174" s="550"/>
      <c r="DB174" s="550"/>
      <c r="DC174" s="550"/>
      <c r="DD174" s="545"/>
    </row>
    <row r="175" spans="1:108" ht="15">
      <c r="A175" s="544"/>
      <c r="B175" s="545"/>
      <c r="C175" s="545"/>
      <c r="D175" s="545"/>
      <c r="E175" s="546"/>
      <c r="F175" s="547"/>
      <c r="G175" s="547"/>
      <c r="H175" s="547"/>
      <c r="I175" s="547"/>
      <c r="J175" s="547"/>
      <c r="K175" s="547"/>
      <c r="L175" s="547"/>
      <c r="M175" s="547"/>
      <c r="N175" s="547"/>
      <c r="O175" s="548"/>
      <c r="P175" s="547"/>
      <c r="Q175" s="549"/>
      <c r="R175" s="547"/>
      <c r="S175" s="547"/>
      <c r="T175" s="547"/>
      <c r="U175" s="547"/>
      <c r="V175" s="547"/>
      <c r="W175" s="547"/>
      <c r="X175" s="547"/>
      <c r="Y175" s="547"/>
      <c r="Z175" s="547"/>
      <c r="AA175" s="547"/>
      <c r="AB175" s="547"/>
      <c r="AC175" s="547"/>
      <c r="AD175" s="547"/>
      <c r="AE175" s="547"/>
      <c r="AF175" s="547"/>
      <c r="AG175" s="547"/>
      <c r="AH175" s="547"/>
      <c r="AI175" s="547"/>
      <c r="AJ175" s="550"/>
      <c r="AK175" s="550"/>
      <c r="AL175" s="550"/>
      <c r="AM175" s="550"/>
      <c r="AN175" s="550"/>
      <c r="AO175" s="550"/>
      <c r="AP175" s="550"/>
      <c r="AQ175" s="550"/>
      <c r="AR175" s="550"/>
      <c r="AS175" s="550"/>
      <c r="AT175" s="550"/>
      <c r="AU175" s="550"/>
      <c r="AV175" s="550"/>
      <c r="AW175" s="550"/>
      <c r="AX175" s="550"/>
      <c r="AY175" s="550"/>
      <c r="AZ175" s="550"/>
      <c r="BA175" s="550"/>
      <c r="BB175" s="550"/>
      <c r="BC175" s="550"/>
      <c r="BD175" s="550"/>
      <c r="BE175" s="550"/>
      <c r="BF175" s="550"/>
      <c r="BG175" s="550"/>
      <c r="BH175" s="550"/>
      <c r="BI175" s="550"/>
      <c r="BJ175" s="550"/>
      <c r="BK175" s="550"/>
      <c r="BL175" s="550"/>
      <c r="BM175" s="550"/>
      <c r="BN175" s="550"/>
      <c r="BO175" s="550"/>
      <c r="BP175" s="550"/>
      <c r="BQ175" s="550"/>
      <c r="BR175" s="550"/>
      <c r="BS175" s="550"/>
      <c r="BT175" s="550"/>
      <c r="BU175" s="550"/>
      <c r="BV175" s="550"/>
      <c r="BW175" s="550"/>
      <c r="BX175" s="550"/>
      <c r="BY175" s="550"/>
      <c r="BZ175" s="550"/>
      <c r="CA175" s="550"/>
      <c r="CB175" s="550"/>
      <c r="CC175" s="550"/>
      <c r="CD175" s="550"/>
      <c r="CE175" s="550"/>
      <c r="CF175" s="550"/>
      <c r="CG175" s="550"/>
      <c r="CH175" s="550"/>
      <c r="CI175" s="550"/>
      <c r="CJ175" s="550"/>
      <c r="CK175" s="550"/>
      <c r="CL175" s="550"/>
      <c r="CM175" s="550"/>
      <c r="CN175" s="550"/>
      <c r="CO175" s="550"/>
      <c r="CP175" s="550"/>
      <c r="CQ175" s="550"/>
      <c r="CR175" s="550"/>
      <c r="CS175" s="550"/>
      <c r="CT175" s="550"/>
      <c r="CU175" s="550"/>
      <c r="CV175" s="550"/>
      <c r="CW175" s="550"/>
      <c r="CX175" s="550"/>
      <c r="CY175" s="550"/>
      <c r="CZ175" s="550"/>
      <c r="DA175" s="550"/>
      <c r="DB175" s="550"/>
      <c r="DC175" s="550"/>
      <c r="DD175" s="545"/>
    </row>
    <row r="176" spans="1:108" ht="15">
      <c r="A176" s="544"/>
      <c r="B176" s="545"/>
      <c r="C176" s="545"/>
      <c r="D176" s="545"/>
      <c r="E176" s="546"/>
      <c r="F176" s="547"/>
      <c r="G176" s="547"/>
      <c r="H176" s="547"/>
      <c r="I176" s="547"/>
      <c r="J176" s="547"/>
      <c r="K176" s="547"/>
      <c r="L176" s="547"/>
      <c r="M176" s="547"/>
      <c r="N176" s="547"/>
      <c r="O176" s="548"/>
      <c r="P176" s="547"/>
      <c r="Q176" s="549"/>
      <c r="R176" s="547"/>
      <c r="S176" s="547"/>
      <c r="T176" s="547"/>
      <c r="U176" s="547"/>
      <c r="V176" s="547"/>
      <c r="W176" s="547"/>
      <c r="X176" s="547"/>
      <c r="Y176" s="547"/>
      <c r="Z176" s="547"/>
      <c r="AA176" s="547"/>
      <c r="AB176" s="547"/>
      <c r="AC176" s="547"/>
      <c r="AD176" s="547"/>
      <c r="AE176" s="547"/>
      <c r="AF176" s="547"/>
      <c r="AG176" s="547"/>
      <c r="AH176" s="547"/>
      <c r="AI176" s="547"/>
      <c r="AJ176" s="550"/>
      <c r="AK176" s="550"/>
      <c r="AL176" s="550"/>
      <c r="AM176" s="550"/>
      <c r="AN176" s="550"/>
      <c r="AO176" s="550"/>
      <c r="AP176" s="550"/>
      <c r="AQ176" s="550"/>
      <c r="AR176" s="550"/>
      <c r="AS176" s="550"/>
      <c r="AT176" s="550"/>
      <c r="AU176" s="550"/>
      <c r="AV176" s="550"/>
      <c r="AW176" s="550"/>
      <c r="AX176" s="550"/>
      <c r="AY176" s="550"/>
      <c r="AZ176" s="550"/>
      <c r="BA176" s="550"/>
      <c r="BB176" s="550"/>
      <c r="BC176" s="550"/>
      <c r="BD176" s="550"/>
      <c r="BE176" s="550"/>
      <c r="BF176" s="550"/>
      <c r="BG176" s="550"/>
      <c r="BH176" s="550"/>
      <c r="BI176" s="550"/>
      <c r="BJ176" s="550"/>
      <c r="BK176" s="550"/>
      <c r="BL176" s="550"/>
      <c r="BM176" s="550"/>
      <c r="BN176" s="550"/>
      <c r="BO176" s="550"/>
      <c r="BP176" s="550"/>
      <c r="BQ176" s="550"/>
      <c r="BR176" s="550"/>
      <c r="BS176" s="550"/>
      <c r="BT176" s="550"/>
      <c r="BU176" s="550"/>
      <c r="BV176" s="550"/>
      <c r="BW176" s="550"/>
      <c r="BX176" s="550"/>
      <c r="BY176" s="550"/>
      <c r="BZ176" s="550"/>
      <c r="CA176" s="550"/>
      <c r="CB176" s="550"/>
      <c r="CC176" s="550"/>
      <c r="CD176" s="550"/>
      <c r="CE176" s="550"/>
      <c r="CF176" s="550"/>
      <c r="CG176" s="550"/>
      <c r="CH176" s="550"/>
      <c r="CI176" s="550"/>
      <c r="CJ176" s="550"/>
      <c r="CK176" s="550"/>
      <c r="CL176" s="550"/>
      <c r="CM176" s="550"/>
      <c r="CN176" s="550"/>
      <c r="CO176" s="550"/>
      <c r="CP176" s="550"/>
      <c r="CQ176" s="550"/>
      <c r="CR176" s="550"/>
      <c r="CS176" s="550"/>
      <c r="CT176" s="550"/>
      <c r="CU176" s="550"/>
      <c r="CV176" s="550"/>
      <c r="CW176" s="550"/>
      <c r="CX176" s="550"/>
      <c r="CY176" s="550"/>
      <c r="CZ176" s="550"/>
      <c r="DA176" s="550"/>
      <c r="DB176" s="550"/>
      <c r="DC176" s="550"/>
      <c r="DD176" s="545"/>
    </row>
    <row r="177" spans="1:108" ht="15">
      <c r="A177" s="544"/>
      <c r="B177" s="545"/>
      <c r="C177" s="545"/>
      <c r="D177" s="545"/>
      <c r="E177" s="546"/>
      <c r="F177" s="547"/>
      <c r="G177" s="547"/>
      <c r="H177" s="547"/>
      <c r="I177" s="547"/>
      <c r="J177" s="547"/>
      <c r="K177" s="547"/>
      <c r="L177" s="547"/>
      <c r="M177" s="547"/>
      <c r="N177" s="547"/>
      <c r="O177" s="548"/>
      <c r="P177" s="547"/>
      <c r="Q177" s="549"/>
      <c r="R177" s="547"/>
      <c r="S177" s="547"/>
      <c r="T177" s="547"/>
      <c r="U177" s="547"/>
      <c r="V177" s="547"/>
      <c r="W177" s="547"/>
      <c r="X177" s="547"/>
      <c r="Y177" s="547"/>
      <c r="Z177" s="547"/>
      <c r="AA177" s="547"/>
      <c r="AB177" s="547"/>
      <c r="AC177" s="547"/>
      <c r="AD177" s="547"/>
      <c r="AE177" s="547"/>
      <c r="AF177" s="547"/>
      <c r="AG177" s="547"/>
      <c r="AH177" s="547"/>
      <c r="AI177" s="547"/>
      <c r="AJ177" s="550"/>
      <c r="AK177" s="550"/>
      <c r="AL177" s="550"/>
      <c r="AM177" s="550"/>
      <c r="AN177" s="550"/>
      <c r="AO177" s="550"/>
      <c r="AP177" s="550"/>
      <c r="AQ177" s="550"/>
      <c r="AR177" s="550"/>
      <c r="AS177" s="550"/>
      <c r="AT177" s="550"/>
      <c r="AU177" s="550"/>
      <c r="AV177" s="550"/>
      <c r="AW177" s="550"/>
      <c r="AX177" s="550"/>
      <c r="AY177" s="550"/>
      <c r="AZ177" s="550"/>
      <c r="BA177" s="550"/>
      <c r="BB177" s="550"/>
      <c r="BC177" s="550"/>
      <c r="BD177" s="550"/>
      <c r="BE177" s="550"/>
      <c r="BF177" s="550"/>
      <c r="BG177" s="550"/>
      <c r="BH177" s="550"/>
      <c r="BI177" s="550"/>
      <c r="BJ177" s="550"/>
      <c r="BK177" s="550"/>
      <c r="BL177" s="550"/>
      <c r="BM177" s="550"/>
      <c r="BN177" s="550"/>
      <c r="BO177" s="550"/>
      <c r="BP177" s="550"/>
      <c r="BQ177" s="550"/>
      <c r="BR177" s="550"/>
      <c r="BS177" s="550"/>
      <c r="BT177" s="550"/>
      <c r="BU177" s="550"/>
      <c r="BV177" s="550"/>
      <c r="BW177" s="550"/>
      <c r="BX177" s="550"/>
      <c r="BY177" s="550"/>
      <c r="BZ177" s="550"/>
      <c r="CA177" s="550"/>
      <c r="CB177" s="550"/>
      <c r="CC177" s="550"/>
      <c r="CD177" s="550"/>
      <c r="CE177" s="550"/>
      <c r="CF177" s="550"/>
      <c r="CG177" s="550"/>
      <c r="CH177" s="550"/>
      <c r="CI177" s="550"/>
      <c r="CJ177" s="550"/>
      <c r="CK177" s="550"/>
      <c r="CL177" s="550"/>
      <c r="CM177" s="550"/>
      <c r="CN177" s="550"/>
      <c r="CO177" s="550"/>
      <c r="CP177" s="550"/>
      <c r="CQ177" s="550"/>
      <c r="CR177" s="550"/>
      <c r="CS177" s="550"/>
      <c r="CT177" s="550"/>
      <c r="CU177" s="550"/>
      <c r="CV177" s="550"/>
      <c r="CW177" s="550"/>
      <c r="CX177" s="550"/>
      <c r="CY177" s="550"/>
      <c r="CZ177" s="550"/>
      <c r="DA177" s="550"/>
      <c r="DB177" s="550"/>
      <c r="DC177" s="550"/>
      <c r="DD177" s="545"/>
    </row>
    <row r="178" spans="1:108" ht="15">
      <c r="A178" s="544"/>
      <c r="B178" s="545"/>
      <c r="C178" s="545"/>
      <c r="D178" s="545"/>
      <c r="E178" s="546"/>
      <c r="F178" s="547"/>
      <c r="G178" s="547"/>
      <c r="H178" s="547"/>
      <c r="I178" s="547"/>
      <c r="J178" s="547"/>
      <c r="K178" s="547"/>
      <c r="L178" s="547"/>
      <c r="M178" s="547"/>
      <c r="N178" s="547"/>
      <c r="O178" s="548"/>
      <c r="P178" s="547"/>
      <c r="Q178" s="549"/>
      <c r="R178" s="547"/>
      <c r="S178" s="547"/>
      <c r="T178" s="547"/>
      <c r="U178" s="547"/>
      <c r="V178" s="547"/>
      <c r="W178" s="547"/>
      <c r="X178" s="547"/>
      <c r="Y178" s="547"/>
      <c r="Z178" s="547"/>
      <c r="AA178" s="547"/>
      <c r="AB178" s="547"/>
      <c r="AC178" s="547"/>
      <c r="AD178" s="547"/>
      <c r="AE178" s="547"/>
      <c r="AF178" s="547"/>
      <c r="AG178" s="547"/>
      <c r="AH178" s="547"/>
      <c r="AI178" s="547"/>
      <c r="AJ178" s="550"/>
      <c r="AK178" s="550"/>
      <c r="AL178" s="550"/>
      <c r="AM178" s="550"/>
      <c r="AN178" s="550"/>
      <c r="AO178" s="550"/>
      <c r="AP178" s="550"/>
      <c r="AQ178" s="550"/>
      <c r="AR178" s="550"/>
      <c r="AS178" s="550"/>
      <c r="AT178" s="550"/>
      <c r="AU178" s="550"/>
      <c r="AV178" s="550"/>
      <c r="AW178" s="550"/>
      <c r="AX178" s="550"/>
      <c r="AY178" s="550"/>
      <c r="AZ178" s="550"/>
      <c r="BA178" s="550"/>
      <c r="BB178" s="550"/>
      <c r="BC178" s="550"/>
      <c r="BD178" s="550"/>
      <c r="BE178" s="550"/>
      <c r="BF178" s="550"/>
      <c r="BG178" s="550"/>
      <c r="BH178" s="550"/>
      <c r="BI178" s="550"/>
      <c r="BJ178" s="550"/>
      <c r="BK178" s="550"/>
      <c r="BL178" s="550"/>
      <c r="BM178" s="550"/>
      <c r="BN178" s="550"/>
      <c r="BO178" s="550"/>
      <c r="BP178" s="550"/>
      <c r="BQ178" s="550"/>
      <c r="BR178" s="550"/>
      <c r="BS178" s="550"/>
      <c r="BT178" s="550"/>
      <c r="BU178" s="550"/>
      <c r="BV178" s="550"/>
      <c r="BW178" s="550"/>
      <c r="BX178" s="550"/>
      <c r="BY178" s="550"/>
      <c r="BZ178" s="550"/>
      <c r="CA178" s="550"/>
      <c r="CB178" s="550"/>
      <c r="CC178" s="550"/>
      <c r="CD178" s="550"/>
      <c r="CE178" s="550"/>
      <c r="CF178" s="550"/>
      <c r="CG178" s="550"/>
      <c r="CH178" s="550"/>
      <c r="CI178" s="550"/>
      <c r="CJ178" s="550"/>
      <c r="CK178" s="550"/>
      <c r="CL178" s="550"/>
      <c r="CM178" s="550"/>
      <c r="CN178" s="550"/>
      <c r="CO178" s="550"/>
      <c r="CP178" s="550"/>
      <c r="CQ178" s="550"/>
      <c r="CR178" s="550"/>
      <c r="CS178" s="550"/>
      <c r="CT178" s="550"/>
      <c r="CU178" s="550"/>
      <c r="CV178" s="550"/>
      <c r="CW178" s="550"/>
      <c r="CX178" s="550"/>
      <c r="CY178" s="550"/>
      <c r="CZ178" s="550"/>
      <c r="DA178" s="550"/>
      <c r="DB178" s="550"/>
      <c r="DC178" s="550"/>
      <c r="DD178" s="545"/>
    </row>
    <row r="179" spans="1:108" ht="15">
      <c r="A179" s="544"/>
      <c r="B179" s="545"/>
      <c r="C179" s="545"/>
      <c r="D179" s="545"/>
      <c r="E179" s="546"/>
      <c r="F179" s="547"/>
      <c r="G179" s="547"/>
      <c r="H179" s="547"/>
      <c r="I179" s="547"/>
      <c r="J179" s="547"/>
      <c r="K179" s="547"/>
      <c r="L179" s="547"/>
      <c r="M179" s="547"/>
      <c r="N179" s="547"/>
      <c r="O179" s="548"/>
      <c r="P179" s="547"/>
      <c r="Q179" s="549"/>
      <c r="R179" s="547"/>
      <c r="S179" s="547"/>
      <c r="T179" s="547"/>
      <c r="U179" s="547"/>
      <c r="V179" s="547"/>
      <c r="W179" s="547"/>
      <c r="X179" s="547"/>
      <c r="Y179" s="547"/>
      <c r="Z179" s="547"/>
      <c r="AA179" s="547"/>
      <c r="AB179" s="547"/>
      <c r="AC179" s="547"/>
      <c r="AD179" s="547"/>
      <c r="AE179" s="547"/>
      <c r="AF179" s="547"/>
      <c r="AG179" s="547"/>
      <c r="AH179" s="547"/>
      <c r="AI179" s="547"/>
      <c r="AJ179" s="550"/>
      <c r="AK179" s="550"/>
      <c r="AL179" s="550"/>
      <c r="AM179" s="550"/>
      <c r="AN179" s="550"/>
      <c r="AO179" s="550"/>
      <c r="AP179" s="550"/>
      <c r="AQ179" s="550"/>
      <c r="AR179" s="550"/>
      <c r="AS179" s="550"/>
      <c r="AT179" s="550"/>
      <c r="AU179" s="550"/>
      <c r="AV179" s="550"/>
      <c r="AW179" s="550"/>
      <c r="AX179" s="550"/>
      <c r="AY179" s="550"/>
      <c r="AZ179" s="550"/>
      <c r="BA179" s="550"/>
      <c r="BB179" s="550"/>
      <c r="BC179" s="550"/>
      <c r="BD179" s="550"/>
      <c r="BE179" s="550"/>
      <c r="BF179" s="550"/>
      <c r="BG179" s="550"/>
      <c r="BH179" s="550"/>
      <c r="BI179" s="550"/>
      <c r="BJ179" s="550"/>
      <c r="BK179" s="550"/>
      <c r="BL179" s="550"/>
      <c r="BM179" s="550"/>
      <c r="BN179" s="550"/>
      <c r="BO179" s="550"/>
      <c r="BP179" s="550"/>
      <c r="BQ179" s="550"/>
      <c r="BR179" s="550"/>
      <c r="BS179" s="550"/>
      <c r="BT179" s="550"/>
      <c r="BU179" s="550"/>
      <c r="BV179" s="550"/>
      <c r="BW179" s="550"/>
      <c r="BX179" s="550"/>
      <c r="BY179" s="550"/>
      <c r="BZ179" s="550"/>
      <c r="CA179" s="550"/>
      <c r="CB179" s="550"/>
      <c r="CC179" s="550"/>
      <c r="CD179" s="550"/>
      <c r="CE179" s="550"/>
      <c r="CF179" s="550"/>
      <c r="CG179" s="550"/>
      <c r="CH179" s="550"/>
      <c r="CI179" s="550"/>
      <c r="CJ179" s="550"/>
      <c r="CK179" s="550"/>
      <c r="CL179" s="550"/>
      <c r="CM179" s="550"/>
      <c r="CN179" s="550"/>
      <c r="CO179" s="550"/>
      <c r="CP179" s="550"/>
      <c r="CQ179" s="550"/>
      <c r="CR179" s="550"/>
      <c r="CS179" s="550"/>
      <c r="CT179" s="550"/>
      <c r="CU179" s="550"/>
      <c r="CV179" s="550"/>
      <c r="CW179" s="550"/>
      <c r="CX179" s="550"/>
      <c r="CY179" s="550"/>
      <c r="CZ179" s="550"/>
      <c r="DA179" s="550"/>
      <c r="DB179" s="550"/>
      <c r="DC179" s="550"/>
      <c r="DD179" s="545"/>
    </row>
    <row r="180" spans="1:108" ht="15">
      <c r="A180" s="544"/>
      <c r="B180" s="545"/>
      <c r="C180" s="545"/>
      <c r="D180" s="545"/>
      <c r="E180" s="546"/>
      <c r="F180" s="547"/>
      <c r="G180" s="547"/>
      <c r="H180" s="547"/>
      <c r="I180" s="547"/>
      <c r="J180" s="547"/>
      <c r="K180" s="547"/>
      <c r="L180" s="547"/>
      <c r="M180" s="547"/>
      <c r="N180" s="547"/>
      <c r="O180" s="548"/>
      <c r="P180" s="547"/>
      <c r="Q180" s="549"/>
      <c r="R180" s="547"/>
      <c r="S180" s="547"/>
      <c r="T180" s="547"/>
      <c r="U180" s="547"/>
      <c r="V180" s="547"/>
      <c r="W180" s="547"/>
      <c r="X180" s="547"/>
      <c r="Y180" s="547"/>
      <c r="Z180" s="547"/>
      <c r="AA180" s="547"/>
      <c r="AB180" s="547"/>
      <c r="AC180" s="547"/>
      <c r="AD180" s="547"/>
      <c r="AE180" s="547"/>
      <c r="AF180" s="547"/>
      <c r="AG180" s="547"/>
      <c r="AH180" s="547"/>
      <c r="AI180" s="547"/>
      <c r="AJ180" s="550"/>
      <c r="AK180" s="550"/>
      <c r="AL180" s="550"/>
      <c r="AM180" s="550"/>
      <c r="AN180" s="550"/>
      <c r="AO180" s="550"/>
      <c r="AP180" s="550"/>
      <c r="AQ180" s="550"/>
      <c r="AR180" s="550"/>
      <c r="AS180" s="550"/>
      <c r="AT180" s="550"/>
      <c r="AU180" s="550"/>
      <c r="AV180" s="550"/>
      <c r="AW180" s="550"/>
      <c r="AX180" s="550"/>
      <c r="AY180" s="550"/>
      <c r="AZ180" s="550"/>
      <c r="BA180" s="550"/>
      <c r="BB180" s="550"/>
      <c r="BC180" s="550"/>
      <c r="BD180" s="550"/>
      <c r="BE180" s="550"/>
      <c r="BF180" s="550"/>
      <c r="BG180" s="550"/>
      <c r="BH180" s="550"/>
      <c r="BI180" s="550"/>
      <c r="BJ180" s="550"/>
      <c r="BK180" s="550"/>
      <c r="BL180" s="550"/>
      <c r="BM180" s="550"/>
      <c r="BN180" s="550"/>
      <c r="BO180" s="550"/>
      <c r="BP180" s="550"/>
      <c r="BQ180" s="550"/>
      <c r="BR180" s="550"/>
      <c r="BS180" s="550"/>
      <c r="BT180" s="550"/>
      <c r="BU180" s="550"/>
      <c r="BV180" s="550"/>
      <c r="BW180" s="550"/>
      <c r="BX180" s="550"/>
      <c r="BY180" s="550"/>
      <c r="BZ180" s="550"/>
      <c r="CA180" s="550"/>
      <c r="CB180" s="550"/>
      <c r="CC180" s="550"/>
      <c r="CD180" s="550"/>
      <c r="CE180" s="550"/>
      <c r="CF180" s="550"/>
      <c r="CG180" s="550"/>
      <c r="CH180" s="550"/>
      <c r="CI180" s="550"/>
      <c r="CJ180" s="550"/>
      <c r="CK180" s="550"/>
      <c r="CL180" s="550"/>
      <c r="CM180" s="550"/>
      <c r="CN180" s="550"/>
      <c r="CO180" s="550"/>
      <c r="CP180" s="550"/>
      <c r="CQ180" s="550"/>
      <c r="CR180" s="550"/>
      <c r="CS180" s="550"/>
      <c r="CT180" s="550"/>
      <c r="CU180" s="550"/>
      <c r="CV180" s="550"/>
      <c r="CW180" s="550"/>
      <c r="CX180" s="550"/>
      <c r="CY180" s="550"/>
      <c r="CZ180" s="550"/>
      <c r="DA180" s="550"/>
      <c r="DB180" s="550"/>
      <c r="DC180" s="550"/>
      <c r="DD180" s="545"/>
    </row>
    <row r="181" spans="1:108" ht="15">
      <c r="A181" s="544"/>
      <c r="B181" s="545"/>
      <c r="C181" s="545"/>
      <c r="D181" s="545"/>
      <c r="E181" s="546"/>
      <c r="F181" s="547"/>
      <c r="G181" s="547"/>
      <c r="H181" s="547"/>
      <c r="I181" s="547"/>
      <c r="J181" s="547"/>
      <c r="K181" s="547"/>
      <c r="L181" s="547"/>
      <c r="M181" s="547"/>
      <c r="N181" s="547"/>
      <c r="O181" s="548"/>
      <c r="P181" s="547"/>
      <c r="Q181" s="549"/>
      <c r="R181" s="547"/>
      <c r="S181" s="547"/>
      <c r="T181" s="547"/>
      <c r="U181" s="547"/>
      <c r="V181" s="547"/>
      <c r="W181" s="547"/>
      <c r="X181" s="547"/>
      <c r="Y181" s="547"/>
      <c r="Z181" s="547"/>
      <c r="AA181" s="547"/>
      <c r="AB181" s="547"/>
      <c r="AC181" s="547"/>
      <c r="AD181" s="547"/>
      <c r="AE181" s="547"/>
      <c r="AF181" s="547"/>
      <c r="AG181" s="547"/>
      <c r="AH181" s="547"/>
      <c r="AI181" s="547"/>
      <c r="AJ181" s="550"/>
      <c r="AK181" s="550"/>
      <c r="AL181" s="550"/>
      <c r="AM181" s="550"/>
      <c r="AN181" s="550"/>
      <c r="AO181" s="550"/>
      <c r="AP181" s="550"/>
      <c r="AQ181" s="550"/>
      <c r="AR181" s="550"/>
      <c r="AS181" s="550"/>
      <c r="AT181" s="550"/>
      <c r="AU181" s="550"/>
      <c r="AV181" s="550"/>
      <c r="AW181" s="550"/>
      <c r="AX181" s="550"/>
      <c r="AY181" s="550"/>
      <c r="AZ181" s="550"/>
      <c r="BA181" s="550"/>
      <c r="BB181" s="550"/>
      <c r="BC181" s="550"/>
      <c r="BD181" s="550"/>
      <c r="BE181" s="550"/>
      <c r="BF181" s="550"/>
      <c r="BG181" s="550"/>
      <c r="BH181" s="550"/>
      <c r="BI181" s="550"/>
      <c r="BJ181" s="550"/>
      <c r="BK181" s="550"/>
      <c r="BL181" s="550"/>
      <c r="BM181" s="550"/>
      <c r="BN181" s="550"/>
      <c r="BO181" s="550"/>
      <c r="BP181" s="550"/>
      <c r="BQ181" s="550"/>
      <c r="BR181" s="550"/>
      <c r="BS181" s="550"/>
      <c r="BT181" s="550"/>
      <c r="BU181" s="550"/>
      <c r="BV181" s="550"/>
      <c r="BW181" s="550"/>
      <c r="BX181" s="550"/>
      <c r="BY181" s="550"/>
      <c r="BZ181" s="550"/>
      <c r="CA181" s="550"/>
      <c r="CB181" s="550"/>
      <c r="CC181" s="550"/>
      <c r="CD181" s="550"/>
      <c r="CE181" s="550"/>
      <c r="CF181" s="550"/>
      <c r="CG181" s="550"/>
      <c r="CH181" s="550"/>
      <c r="CI181" s="550"/>
      <c r="CJ181" s="550"/>
      <c r="CK181" s="550"/>
      <c r="CL181" s="550"/>
      <c r="CM181" s="550"/>
      <c r="CN181" s="550"/>
      <c r="CO181" s="550"/>
      <c r="CP181" s="550"/>
      <c r="CQ181" s="550"/>
      <c r="CR181" s="550"/>
      <c r="CS181" s="550"/>
      <c r="CT181" s="550"/>
      <c r="CU181" s="550"/>
      <c r="CV181" s="550"/>
      <c r="CW181" s="550"/>
      <c r="CX181" s="550"/>
      <c r="CY181" s="550"/>
      <c r="CZ181" s="550"/>
      <c r="DA181" s="550"/>
      <c r="DB181" s="550"/>
      <c r="DC181" s="550"/>
      <c r="DD181" s="545"/>
    </row>
    <row r="182" spans="1:108" ht="15">
      <c r="A182" s="544"/>
      <c r="B182" s="545"/>
      <c r="C182" s="545"/>
      <c r="D182" s="545"/>
      <c r="E182" s="546"/>
      <c r="F182" s="547"/>
      <c r="G182" s="547"/>
      <c r="H182" s="547"/>
      <c r="I182" s="547"/>
      <c r="J182" s="547"/>
      <c r="K182" s="547"/>
      <c r="L182" s="547"/>
      <c r="M182" s="547"/>
      <c r="N182" s="547"/>
      <c r="O182" s="548"/>
      <c r="P182" s="547"/>
      <c r="Q182" s="549"/>
      <c r="R182" s="547"/>
      <c r="S182" s="547"/>
      <c r="T182" s="547"/>
      <c r="U182" s="547"/>
      <c r="V182" s="547"/>
      <c r="W182" s="547"/>
      <c r="X182" s="547"/>
      <c r="Y182" s="547"/>
      <c r="Z182" s="547"/>
      <c r="AA182" s="547"/>
      <c r="AB182" s="547"/>
      <c r="AC182" s="547"/>
      <c r="AD182" s="547"/>
      <c r="AE182" s="547"/>
      <c r="AF182" s="547"/>
      <c r="AG182" s="547"/>
      <c r="AH182" s="547"/>
      <c r="AI182" s="547"/>
      <c r="AJ182" s="550"/>
      <c r="AK182" s="550"/>
      <c r="AL182" s="550"/>
      <c r="AM182" s="550"/>
      <c r="AN182" s="550"/>
      <c r="AO182" s="550"/>
      <c r="AP182" s="550"/>
      <c r="AQ182" s="550"/>
      <c r="AR182" s="550"/>
      <c r="AS182" s="550"/>
      <c r="AT182" s="550"/>
      <c r="AU182" s="550"/>
      <c r="AV182" s="550"/>
      <c r="AW182" s="550"/>
      <c r="AX182" s="550"/>
      <c r="AY182" s="550"/>
      <c r="AZ182" s="550"/>
      <c r="BA182" s="550"/>
      <c r="BB182" s="550"/>
      <c r="BC182" s="550"/>
      <c r="BD182" s="550"/>
      <c r="BE182" s="550"/>
      <c r="BF182" s="550"/>
      <c r="BG182" s="550"/>
      <c r="BH182" s="550"/>
      <c r="BI182" s="550"/>
      <c r="BJ182" s="550"/>
      <c r="BK182" s="550"/>
      <c r="BL182" s="550"/>
      <c r="BM182" s="550"/>
      <c r="BN182" s="550"/>
      <c r="BO182" s="550"/>
      <c r="BP182" s="550"/>
      <c r="BQ182" s="550"/>
      <c r="BR182" s="550"/>
      <c r="BS182" s="550"/>
      <c r="BT182" s="550"/>
      <c r="BU182" s="550"/>
      <c r="BV182" s="550"/>
      <c r="BW182" s="550"/>
      <c r="BX182" s="550"/>
      <c r="BY182" s="550"/>
      <c r="BZ182" s="550"/>
      <c r="CA182" s="550"/>
      <c r="CB182" s="550"/>
      <c r="CC182" s="550"/>
      <c r="CD182" s="550"/>
      <c r="CE182" s="550"/>
      <c r="CF182" s="550"/>
      <c r="CG182" s="550"/>
      <c r="CH182" s="550"/>
      <c r="CI182" s="550"/>
      <c r="CJ182" s="550"/>
      <c r="CK182" s="550"/>
      <c r="CL182" s="550"/>
      <c r="CM182" s="550"/>
      <c r="CN182" s="550"/>
      <c r="CO182" s="550"/>
      <c r="CP182" s="550"/>
      <c r="CQ182" s="550"/>
      <c r="CR182" s="550"/>
      <c r="CS182" s="550"/>
      <c r="CT182" s="550"/>
      <c r="CU182" s="550"/>
      <c r="CV182" s="550"/>
      <c r="CW182" s="550"/>
      <c r="CX182" s="550"/>
      <c r="CY182" s="550"/>
      <c r="CZ182" s="550"/>
      <c r="DA182" s="550"/>
      <c r="DB182" s="550"/>
      <c r="DC182" s="550"/>
      <c r="DD182" s="545"/>
    </row>
    <row r="183" spans="1:108" ht="15">
      <c r="A183" s="544"/>
      <c r="B183" s="545"/>
      <c r="C183" s="545"/>
      <c r="D183" s="545"/>
      <c r="E183" s="546"/>
      <c r="F183" s="547"/>
      <c r="G183" s="547"/>
      <c r="H183" s="547"/>
      <c r="I183" s="547"/>
      <c r="J183" s="547"/>
      <c r="K183" s="547"/>
      <c r="L183" s="547"/>
      <c r="M183" s="547"/>
      <c r="N183" s="547"/>
      <c r="O183" s="548"/>
      <c r="P183" s="547"/>
      <c r="Q183" s="549"/>
      <c r="R183" s="547"/>
      <c r="S183" s="547"/>
      <c r="T183" s="547"/>
      <c r="U183" s="547"/>
      <c r="V183" s="547"/>
      <c r="W183" s="547"/>
      <c r="X183" s="547"/>
      <c r="Y183" s="547"/>
      <c r="Z183" s="547"/>
      <c r="AA183" s="547"/>
      <c r="AB183" s="547"/>
      <c r="AC183" s="547"/>
      <c r="AD183" s="547"/>
      <c r="AE183" s="547"/>
      <c r="AF183" s="547"/>
      <c r="AG183" s="547"/>
      <c r="AH183" s="547"/>
      <c r="AI183" s="547"/>
      <c r="AJ183" s="550"/>
      <c r="AK183" s="550"/>
      <c r="AL183" s="550"/>
      <c r="AM183" s="550"/>
      <c r="AN183" s="550"/>
      <c r="AO183" s="550"/>
      <c r="AP183" s="550"/>
      <c r="AQ183" s="550"/>
      <c r="AR183" s="550"/>
      <c r="AS183" s="550"/>
      <c r="AT183" s="550"/>
      <c r="AU183" s="550"/>
      <c r="AV183" s="550"/>
      <c r="AW183" s="550"/>
      <c r="AX183" s="550"/>
      <c r="AY183" s="550"/>
      <c r="AZ183" s="550"/>
      <c r="BA183" s="550"/>
      <c r="BB183" s="550"/>
      <c r="BC183" s="550"/>
      <c r="BD183" s="550"/>
      <c r="BE183" s="550"/>
      <c r="BF183" s="550"/>
      <c r="BG183" s="550"/>
      <c r="BH183" s="550"/>
      <c r="BI183" s="550"/>
      <c r="BJ183" s="550"/>
      <c r="BK183" s="550"/>
      <c r="BL183" s="550"/>
      <c r="BM183" s="550"/>
      <c r="BN183" s="550"/>
      <c r="BO183" s="550"/>
      <c r="BP183" s="550"/>
      <c r="BQ183" s="550"/>
      <c r="BR183" s="550"/>
      <c r="BS183" s="550"/>
      <c r="BT183" s="550"/>
      <c r="BU183" s="550"/>
      <c r="BV183" s="550"/>
      <c r="BW183" s="550"/>
      <c r="BX183" s="550"/>
      <c r="BY183" s="550"/>
      <c r="BZ183" s="550"/>
      <c r="CA183" s="550"/>
      <c r="CB183" s="550"/>
      <c r="CC183" s="550"/>
      <c r="CD183" s="550"/>
      <c r="CE183" s="550"/>
      <c r="CF183" s="550"/>
      <c r="CG183" s="550"/>
      <c r="CH183" s="550"/>
      <c r="CI183" s="550"/>
      <c r="CJ183" s="550"/>
      <c r="CK183" s="550"/>
      <c r="CL183" s="550"/>
      <c r="CM183" s="550"/>
      <c r="CN183" s="550"/>
      <c r="CO183" s="550"/>
      <c r="CP183" s="550"/>
      <c r="CQ183" s="550"/>
      <c r="CR183" s="550"/>
      <c r="CS183" s="550"/>
      <c r="CT183" s="550"/>
      <c r="CU183" s="550"/>
      <c r="CV183" s="550"/>
      <c r="CW183" s="550"/>
      <c r="CX183" s="550"/>
      <c r="CY183" s="550"/>
      <c r="CZ183" s="550"/>
      <c r="DA183" s="550"/>
      <c r="DB183" s="550"/>
      <c r="DC183" s="550"/>
      <c r="DD183" s="545"/>
    </row>
    <row r="184" spans="1:108" ht="15">
      <c r="A184" s="544"/>
      <c r="B184" s="545"/>
      <c r="C184" s="545"/>
      <c r="D184" s="545"/>
      <c r="E184" s="546"/>
      <c r="F184" s="547"/>
      <c r="G184" s="547"/>
      <c r="H184" s="547"/>
      <c r="I184" s="547"/>
      <c r="J184" s="547"/>
      <c r="K184" s="547"/>
      <c r="L184" s="547"/>
      <c r="M184" s="547"/>
      <c r="N184" s="547"/>
      <c r="O184" s="548"/>
      <c r="P184" s="547"/>
      <c r="Q184" s="549"/>
      <c r="R184" s="547"/>
      <c r="S184" s="547"/>
      <c r="T184" s="547"/>
      <c r="U184" s="547"/>
      <c r="V184" s="547"/>
      <c r="W184" s="547"/>
      <c r="X184" s="547"/>
      <c r="Y184" s="547"/>
      <c r="Z184" s="547"/>
      <c r="AA184" s="547"/>
      <c r="AB184" s="547"/>
      <c r="AC184" s="547"/>
      <c r="AD184" s="547"/>
      <c r="AE184" s="547"/>
      <c r="AF184" s="547"/>
      <c r="AG184" s="547"/>
      <c r="AH184" s="547"/>
      <c r="AI184" s="547"/>
      <c r="AJ184" s="550"/>
      <c r="AK184" s="550"/>
      <c r="AL184" s="550"/>
      <c r="AM184" s="550"/>
      <c r="AN184" s="550"/>
      <c r="AO184" s="550"/>
      <c r="AP184" s="550"/>
      <c r="AQ184" s="550"/>
      <c r="AR184" s="550"/>
      <c r="AS184" s="550"/>
      <c r="AT184" s="550"/>
      <c r="AU184" s="550"/>
      <c r="AV184" s="550"/>
      <c r="AW184" s="550"/>
      <c r="AX184" s="550"/>
      <c r="AY184" s="550"/>
      <c r="AZ184" s="550"/>
      <c r="BA184" s="550"/>
      <c r="BB184" s="550"/>
      <c r="BC184" s="550"/>
      <c r="BD184" s="550"/>
      <c r="BE184" s="550"/>
      <c r="BF184" s="550"/>
      <c r="BG184" s="550"/>
      <c r="BH184" s="550"/>
      <c r="BI184" s="550"/>
      <c r="BJ184" s="550"/>
      <c r="BK184" s="550"/>
      <c r="BL184" s="550"/>
      <c r="BM184" s="550"/>
      <c r="BN184" s="550"/>
      <c r="BO184" s="550"/>
      <c r="BP184" s="550"/>
      <c r="BQ184" s="550"/>
      <c r="BR184" s="550"/>
      <c r="BS184" s="550"/>
      <c r="BT184" s="550"/>
      <c r="BU184" s="550"/>
      <c r="BV184" s="550"/>
      <c r="BW184" s="550"/>
      <c r="BX184" s="550"/>
      <c r="BY184" s="550"/>
      <c r="BZ184" s="550"/>
      <c r="CA184" s="550"/>
      <c r="CB184" s="550"/>
      <c r="CC184" s="550"/>
      <c r="CD184" s="550"/>
      <c r="CE184" s="550"/>
      <c r="CF184" s="550"/>
      <c r="CG184" s="550"/>
      <c r="CH184" s="550"/>
      <c r="CI184" s="550"/>
      <c r="CJ184" s="550"/>
      <c r="CK184" s="550"/>
      <c r="CL184" s="550"/>
      <c r="CM184" s="550"/>
      <c r="CN184" s="550"/>
      <c r="CO184" s="550"/>
      <c r="CP184" s="550"/>
      <c r="CQ184" s="550"/>
      <c r="CR184" s="550"/>
      <c r="CS184" s="550"/>
      <c r="CT184" s="550"/>
      <c r="CU184" s="550"/>
      <c r="CV184" s="550"/>
      <c r="CW184" s="550"/>
      <c r="CX184" s="550"/>
      <c r="CY184" s="550"/>
      <c r="CZ184" s="550"/>
      <c r="DA184" s="550"/>
      <c r="DB184" s="550"/>
      <c r="DC184" s="550"/>
      <c r="DD184" s="545"/>
    </row>
    <row r="185" spans="1:108" ht="15">
      <c r="A185" s="544"/>
      <c r="B185" s="545"/>
      <c r="C185" s="545"/>
      <c r="D185" s="545"/>
      <c r="E185" s="546"/>
      <c r="F185" s="547"/>
      <c r="G185" s="547"/>
      <c r="H185" s="547"/>
      <c r="I185" s="547"/>
      <c r="J185" s="547"/>
      <c r="K185" s="547"/>
      <c r="L185" s="547"/>
      <c r="M185" s="547"/>
      <c r="N185" s="547"/>
      <c r="O185" s="548"/>
      <c r="P185" s="547"/>
      <c r="Q185" s="549"/>
      <c r="R185" s="547"/>
      <c r="S185" s="547"/>
      <c r="T185" s="547"/>
      <c r="U185" s="547"/>
      <c r="V185" s="547"/>
      <c r="W185" s="547"/>
      <c r="X185" s="547"/>
      <c r="Y185" s="547"/>
      <c r="Z185" s="547"/>
      <c r="AA185" s="547"/>
      <c r="AB185" s="547"/>
      <c r="AC185" s="547"/>
      <c r="AD185" s="547"/>
      <c r="AE185" s="547"/>
      <c r="AF185" s="547"/>
      <c r="AG185" s="547"/>
      <c r="AH185" s="547"/>
      <c r="AI185" s="547"/>
      <c r="AJ185" s="550"/>
      <c r="AK185" s="550"/>
      <c r="AL185" s="550"/>
      <c r="AM185" s="550"/>
      <c r="AN185" s="550"/>
      <c r="AO185" s="550"/>
      <c r="AP185" s="550"/>
      <c r="AQ185" s="550"/>
      <c r="AR185" s="550"/>
      <c r="AS185" s="550"/>
      <c r="AT185" s="550"/>
      <c r="AU185" s="550"/>
      <c r="AV185" s="550"/>
      <c r="AW185" s="550"/>
      <c r="AX185" s="550"/>
      <c r="AY185" s="550"/>
      <c r="AZ185" s="550"/>
      <c r="BA185" s="550"/>
      <c r="BB185" s="550"/>
      <c r="BC185" s="550"/>
      <c r="BD185" s="550"/>
      <c r="BE185" s="550"/>
      <c r="BF185" s="550"/>
      <c r="BG185" s="550"/>
      <c r="BH185" s="550"/>
      <c r="BI185" s="550"/>
      <c r="BJ185" s="550"/>
      <c r="BK185" s="550"/>
      <c r="BL185" s="550"/>
      <c r="BM185" s="550"/>
      <c r="BN185" s="550"/>
      <c r="BO185" s="550"/>
      <c r="BP185" s="550"/>
      <c r="BQ185" s="550"/>
      <c r="BR185" s="550"/>
      <c r="BS185" s="550"/>
      <c r="BT185" s="550"/>
      <c r="BU185" s="550"/>
      <c r="BV185" s="550"/>
      <c r="BW185" s="550"/>
      <c r="BX185" s="550"/>
      <c r="BY185" s="550"/>
      <c r="BZ185" s="550"/>
      <c r="CA185" s="550"/>
      <c r="CB185" s="550"/>
      <c r="CC185" s="550"/>
      <c r="CD185" s="550"/>
      <c r="CE185" s="550"/>
      <c r="CF185" s="550"/>
      <c r="CG185" s="550"/>
      <c r="CH185" s="550"/>
      <c r="CI185" s="550"/>
      <c r="CJ185" s="550"/>
      <c r="CK185" s="550"/>
      <c r="CL185" s="550"/>
      <c r="CM185" s="550"/>
      <c r="CN185" s="550"/>
      <c r="CO185" s="550"/>
      <c r="CP185" s="550"/>
      <c r="CQ185" s="550"/>
      <c r="CR185" s="550"/>
      <c r="CS185" s="550"/>
      <c r="CT185" s="550"/>
      <c r="CU185" s="550"/>
      <c r="CV185" s="550"/>
      <c r="CW185" s="550"/>
      <c r="CX185" s="550"/>
      <c r="CY185" s="550"/>
      <c r="CZ185" s="550"/>
      <c r="DA185" s="550"/>
      <c r="DB185" s="550"/>
      <c r="DC185" s="550"/>
      <c r="DD185" s="545"/>
    </row>
    <row r="186" spans="1:108" ht="15">
      <c r="A186" s="544"/>
      <c r="B186" s="545"/>
      <c r="C186" s="545"/>
      <c r="D186" s="545"/>
      <c r="E186" s="546"/>
      <c r="F186" s="547"/>
      <c r="G186" s="547"/>
      <c r="H186" s="547"/>
      <c r="I186" s="547"/>
      <c r="J186" s="547"/>
      <c r="K186" s="547"/>
      <c r="L186" s="547"/>
      <c r="M186" s="547"/>
      <c r="N186" s="547"/>
      <c r="O186" s="548"/>
      <c r="P186" s="547"/>
      <c r="Q186" s="549"/>
      <c r="R186" s="547"/>
      <c r="S186" s="547"/>
      <c r="T186" s="547"/>
      <c r="U186" s="547"/>
      <c r="V186" s="547"/>
      <c r="W186" s="547"/>
      <c r="X186" s="547"/>
      <c r="Y186" s="547"/>
      <c r="Z186" s="547"/>
      <c r="AA186" s="547"/>
      <c r="AB186" s="547"/>
      <c r="AC186" s="547"/>
      <c r="AD186" s="547"/>
      <c r="AE186" s="547"/>
      <c r="AF186" s="547"/>
      <c r="AG186" s="547"/>
      <c r="AH186" s="547"/>
      <c r="AI186" s="547"/>
      <c r="AJ186" s="550"/>
      <c r="AK186" s="550"/>
      <c r="AL186" s="550"/>
      <c r="AM186" s="550"/>
      <c r="AN186" s="550"/>
      <c r="AO186" s="550"/>
      <c r="AP186" s="550"/>
      <c r="AQ186" s="550"/>
      <c r="AR186" s="550"/>
      <c r="AS186" s="550"/>
      <c r="AT186" s="550"/>
      <c r="AU186" s="550"/>
      <c r="AV186" s="550"/>
      <c r="AW186" s="550"/>
      <c r="AX186" s="550"/>
      <c r="AY186" s="550"/>
      <c r="AZ186" s="550"/>
      <c r="BA186" s="550"/>
      <c r="BB186" s="550"/>
      <c r="BC186" s="550"/>
      <c r="BD186" s="550"/>
      <c r="BE186" s="550"/>
      <c r="BF186" s="550"/>
      <c r="BG186" s="550"/>
      <c r="BH186" s="550"/>
      <c r="BI186" s="550"/>
      <c r="BJ186" s="550"/>
      <c r="BK186" s="550"/>
      <c r="BL186" s="550"/>
      <c r="BM186" s="550"/>
      <c r="BN186" s="550"/>
      <c r="BO186" s="550"/>
      <c r="BP186" s="550"/>
      <c r="BQ186" s="550"/>
      <c r="BR186" s="550"/>
      <c r="BS186" s="550"/>
      <c r="BT186" s="550"/>
      <c r="BU186" s="550"/>
      <c r="BV186" s="550"/>
      <c r="BW186" s="550"/>
      <c r="BX186" s="550"/>
      <c r="BY186" s="550"/>
      <c r="BZ186" s="550"/>
      <c r="CA186" s="550"/>
      <c r="CB186" s="550"/>
      <c r="CC186" s="550"/>
      <c r="CD186" s="550"/>
      <c r="CE186" s="550"/>
      <c r="CF186" s="550"/>
      <c r="CG186" s="550"/>
      <c r="CH186" s="550"/>
      <c r="CI186" s="550"/>
      <c r="CJ186" s="550"/>
      <c r="CK186" s="550"/>
      <c r="CL186" s="550"/>
      <c r="CM186" s="550"/>
      <c r="CN186" s="550"/>
      <c r="CO186" s="550"/>
      <c r="CP186" s="550"/>
      <c r="CQ186" s="550"/>
      <c r="CR186" s="550"/>
      <c r="CS186" s="550"/>
      <c r="CT186" s="550"/>
      <c r="CU186" s="550"/>
      <c r="CV186" s="550"/>
      <c r="CW186" s="550"/>
      <c r="CX186" s="550"/>
      <c r="CY186" s="550"/>
      <c r="CZ186" s="550"/>
      <c r="DA186" s="550"/>
      <c r="DB186" s="550"/>
      <c r="DC186" s="550"/>
      <c r="DD186" s="545"/>
    </row>
    <row r="187" spans="1:108" ht="15">
      <c r="A187" s="544"/>
      <c r="B187" s="545"/>
      <c r="C187" s="545"/>
      <c r="D187" s="545"/>
      <c r="E187" s="546"/>
      <c r="F187" s="547"/>
      <c r="G187" s="547"/>
      <c r="H187" s="547"/>
      <c r="I187" s="547"/>
      <c r="J187" s="547"/>
      <c r="K187" s="547"/>
      <c r="L187" s="547"/>
      <c r="M187" s="547"/>
      <c r="N187" s="547"/>
      <c r="O187" s="548"/>
      <c r="P187" s="547"/>
      <c r="Q187" s="549"/>
      <c r="R187" s="547"/>
      <c r="S187" s="547"/>
      <c r="T187" s="547"/>
      <c r="U187" s="547"/>
      <c r="V187" s="547"/>
      <c r="W187" s="547"/>
      <c r="X187" s="547"/>
      <c r="Y187" s="547"/>
      <c r="Z187" s="547"/>
      <c r="AA187" s="547"/>
      <c r="AB187" s="547"/>
      <c r="AC187" s="547"/>
      <c r="AD187" s="547"/>
      <c r="AE187" s="547"/>
      <c r="AF187" s="547"/>
      <c r="AG187" s="547"/>
      <c r="AH187" s="547"/>
      <c r="AI187" s="547"/>
      <c r="AJ187" s="550"/>
      <c r="AK187" s="550"/>
      <c r="AL187" s="550"/>
      <c r="AM187" s="550"/>
      <c r="AN187" s="550"/>
      <c r="AO187" s="550"/>
      <c r="AP187" s="550"/>
      <c r="AQ187" s="550"/>
      <c r="AR187" s="550"/>
      <c r="AS187" s="550"/>
      <c r="AT187" s="550"/>
      <c r="AU187" s="550"/>
      <c r="AV187" s="550"/>
      <c r="AW187" s="550"/>
      <c r="AX187" s="550"/>
      <c r="AY187" s="550"/>
      <c r="AZ187" s="550"/>
      <c r="BA187" s="550"/>
      <c r="BB187" s="550"/>
      <c r="BC187" s="550"/>
      <c r="BD187" s="550"/>
      <c r="BE187" s="550"/>
      <c r="BF187" s="550"/>
      <c r="BG187" s="550"/>
      <c r="BH187" s="550"/>
      <c r="BI187" s="550"/>
      <c r="BJ187" s="550"/>
      <c r="BK187" s="550"/>
      <c r="BL187" s="550"/>
      <c r="BM187" s="550"/>
      <c r="BN187" s="550"/>
      <c r="BO187" s="550"/>
      <c r="BP187" s="550"/>
      <c r="BQ187" s="550"/>
      <c r="BR187" s="550"/>
      <c r="BS187" s="550"/>
      <c r="BT187" s="550"/>
      <c r="BU187" s="550"/>
      <c r="BV187" s="550"/>
      <c r="BW187" s="550"/>
      <c r="BX187" s="550"/>
      <c r="BY187" s="550"/>
      <c r="BZ187" s="550"/>
      <c r="CA187" s="550"/>
      <c r="CB187" s="550"/>
      <c r="CC187" s="550"/>
      <c r="CD187" s="550"/>
      <c r="CE187" s="550"/>
      <c r="CF187" s="550"/>
      <c r="CG187" s="550"/>
      <c r="CH187" s="550"/>
      <c r="CI187" s="550"/>
      <c r="CJ187" s="550"/>
      <c r="CK187" s="550"/>
      <c r="CL187" s="550"/>
      <c r="CM187" s="550"/>
      <c r="CN187" s="550"/>
      <c r="CO187" s="550"/>
      <c r="CP187" s="550"/>
      <c r="CQ187" s="550"/>
      <c r="CR187" s="550"/>
      <c r="CS187" s="550"/>
      <c r="CT187" s="550"/>
      <c r="CU187" s="550"/>
      <c r="CV187" s="550"/>
      <c r="CW187" s="550"/>
      <c r="CX187" s="550"/>
      <c r="CY187" s="550"/>
      <c r="CZ187" s="550"/>
      <c r="DA187" s="550"/>
      <c r="DB187" s="550"/>
      <c r="DC187" s="550"/>
      <c r="DD187" s="545"/>
    </row>
    <row r="188" spans="1:108" ht="15">
      <c r="A188" s="544"/>
      <c r="B188" s="545"/>
      <c r="C188" s="545"/>
      <c r="D188" s="545"/>
      <c r="E188" s="546"/>
      <c r="F188" s="547"/>
      <c r="G188" s="547"/>
      <c r="H188" s="547"/>
      <c r="I188" s="547"/>
      <c r="J188" s="547"/>
      <c r="K188" s="547"/>
      <c r="L188" s="547"/>
      <c r="M188" s="547"/>
      <c r="N188" s="547"/>
      <c r="O188" s="548"/>
      <c r="P188" s="547"/>
      <c r="Q188" s="549"/>
      <c r="R188" s="547"/>
      <c r="S188" s="547"/>
      <c r="T188" s="547"/>
      <c r="U188" s="547"/>
      <c r="V188" s="547"/>
      <c r="W188" s="547"/>
      <c r="X188" s="547"/>
      <c r="Y188" s="547"/>
      <c r="Z188" s="547"/>
      <c r="AA188" s="547"/>
      <c r="AB188" s="547"/>
      <c r="AC188" s="547"/>
      <c r="AD188" s="547"/>
      <c r="AE188" s="547"/>
      <c r="AF188" s="547"/>
      <c r="AG188" s="547"/>
      <c r="AH188" s="547"/>
      <c r="AI188" s="547"/>
      <c r="AJ188" s="550"/>
      <c r="AK188" s="550"/>
      <c r="AL188" s="550"/>
      <c r="AM188" s="550"/>
      <c r="AN188" s="550"/>
      <c r="AO188" s="550"/>
      <c r="AP188" s="550"/>
      <c r="AQ188" s="550"/>
      <c r="AR188" s="550"/>
      <c r="AS188" s="550"/>
      <c r="AT188" s="550"/>
      <c r="AU188" s="550"/>
      <c r="AV188" s="550"/>
      <c r="AW188" s="550"/>
      <c r="AX188" s="550"/>
      <c r="AY188" s="550"/>
      <c r="AZ188" s="550"/>
      <c r="BA188" s="550"/>
      <c r="BB188" s="550"/>
      <c r="BC188" s="550"/>
      <c r="BD188" s="550"/>
      <c r="BE188" s="550"/>
      <c r="BF188" s="550"/>
      <c r="BG188" s="550"/>
      <c r="BH188" s="550"/>
      <c r="BI188" s="550"/>
      <c r="BJ188" s="550"/>
      <c r="BK188" s="550"/>
      <c r="BL188" s="550"/>
      <c r="BM188" s="550"/>
      <c r="BN188" s="550"/>
      <c r="BO188" s="550"/>
      <c r="BP188" s="550"/>
      <c r="BQ188" s="550"/>
      <c r="BR188" s="550"/>
      <c r="BS188" s="550"/>
      <c r="BT188" s="550"/>
      <c r="BU188" s="550"/>
      <c r="BV188" s="550"/>
      <c r="BW188" s="550"/>
      <c r="BX188" s="550"/>
      <c r="BY188" s="550"/>
      <c r="BZ188" s="550"/>
      <c r="CA188" s="550"/>
      <c r="CB188" s="550"/>
      <c r="CC188" s="550"/>
      <c r="CD188" s="550"/>
      <c r="CE188" s="550"/>
      <c r="CF188" s="550"/>
      <c r="CG188" s="550"/>
      <c r="CH188" s="550"/>
      <c r="CI188" s="550"/>
      <c r="CJ188" s="550"/>
      <c r="CK188" s="550"/>
      <c r="CL188" s="550"/>
      <c r="CM188" s="550"/>
      <c r="CN188" s="550"/>
      <c r="CO188" s="550"/>
      <c r="CP188" s="550"/>
      <c r="CQ188" s="550"/>
      <c r="CR188" s="550"/>
      <c r="CS188" s="550"/>
      <c r="CT188" s="550"/>
      <c r="CU188" s="550"/>
      <c r="CV188" s="550"/>
      <c r="CW188" s="550"/>
      <c r="CX188" s="550"/>
      <c r="CY188" s="550"/>
      <c r="CZ188" s="550"/>
      <c r="DA188" s="550"/>
      <c r="DB188" s="550"/>
      <c r="DC188" s="550"/>
      <c r="DD188" s="545"/>
    </row>
    <row r="189" spans="1:108" ht="15">
      <c r="A189" s="544"/>
      <c r="B189" s="545"/>
      <c r="C189" s="545"/>
      <c r="D189" s="545"/>
      <c r="E189" s="546"/>
      <c r="F189" s="547"/>
      <c r="G189" s="547"/>
      <c r="H189" s="547"/>
      <c r="I189" s="547"/>
      <c r="J189" s="547"/>
      <c r="K189" s="547"/>
      <c r="L189" s="547"/>
      <c r="M189" s="547"/>
      <c r="N189" s="547"/>
      <c r="O189" s="548"/>
      <c r="P189" s="547"/>
      <c r="Q189" s="549"/>
      <c r="R189" s="547"/>
      <c r="S189" s="547"/>
      <c r="T189" s="547"/>
      <c r="U189" s="547"/>
      <c r="V189" s="547"/>
      <c r="W189" s="547"/>
      <c r="X189" s="547"/>
      <c r="Y189" s="547"/>
      <c r="Z189" s="547"/>
      <c r="AA189" s="547"/>
      <c r="AB189" s="547"/>
      <c r="AC189" s="547"/>
      <c r="AD189" s="547"/>
      <c r="AE189" s="547"/>
      <c r="AF189" s="547"/>
      <c r="AG189" s="547"/>
      <c r="AH189" s="547"/>
      <c r="AI189" s="547"/>
      <c r="AJ189" s="550"/>
      <c r="AK189" s="550"/>
      <c r="AL189" s="550"/>
      <c r="AM189" s="550"/>
      <c r="AN189" s="550"/>
      <c r="AO189" s="550"/>
      <c r="AP189" s="550"/>
      <c r="AQ189" s="550"/>
      <c r="AR189" s="550"/>
      <c r="AS189" s="550"/>
      <c r="AT189" s="550"/>
      <c r="AU189" s="550"/>
      <c r="AV189" s="550"/>
      <c r="AW189" s="550"/>
      <c r="AX189" s="550"/>
      <c r="AY189" s="550"/>
      <c r="AZ189" s="550"/>
      <c r="BA189" s="550"/>
      <c r="BB189" s="550"/>
      <c r="BC189" s="550"/>
      <c r="BD189" s="550"/>
      <c r="BE189" s="550"/>
      <c r="BF189" s="550"/>
      <c r="BG189" s="550"/>
      <c r="BH189" s="550"/>
      <c r="BI189" s="550"/>
      <c r="BJ189" s="550"/>
      <c r="BK189" s="550"/>
      <c r="BL189" s="550"/>
      <c r="BM189" s="550"/>
      <c r="BN189" s="550"/>
      <c r="BO189" s="550"/>
      <c r="BP189" s="550"/>
      <c r="BQ189" s="550"/>
      <c r="BR189" s="550"/>
      <c r="BS189" s="550"/>
      <c r="BT189" s="550"/>
      <c r="BU189" s="550"/>
      <c r="BV189" s="550"/>
      <c r="BW189" s="550"/>
      <c r="BX189" s="550"/>
      <c r="BY189" s="550"/>
      <c r="BZ189" s="550"/>
      <c r="CA189" s="550"/>
      <c r="CB189" s="550"/>
      <c r="CC189" s="550"/>
      <c r="CD189" s="550"/>
      <c r="CE189" s="550"/>
      <c r="CF189" s="550"/>
      <c r="CG189" s="550"/>
      <c r="CH189" s="550"/>
      <c r="CI189" s="550"/>
      <c r="CJ189" s="550"/>
      <c r="CK189" s="550"/>
      <c r="CL189" s="550"/>
      <c r="CM189" s="550"/>
      <c r="CN189" s="550"/>
      <c r="CO189" s="550"/>
      <c r="CP189" s="550"/>
      <c r="CQ189" s="550"/>
      <c r="CR189" s="550"/>
      <c r="CS189" s="550"/>
      <c r="CT189" s="550"/>
      <c r="CU189" s="550"/>
      <c r="CV189" s="550"/>
      <c r="CW189" s="550"/>
      <c r="CX189" s="550"/>
      <c r="CY189" s="550"/>
      <c r="CZ189" s="550"/>
      <c r="DA189" s="550"/>
      <c r="DB189" s="550"/>
      <c r="DC189" s="550"/>
      <c r="DD189" s="545"/>
    </row>
    <row r="190" spans="1:108" ht="15">
      <c r="A190" s="544"/>
      <c r="B190" s="545"/>
      <c r="C190" s="545"/>
      <c r="D190" s="545"/>
      <c r="E190" s="546"/>
      <c r="F190" s="547"/>
      <c r="G190" s="547"/>
      <c r="H190" s="547"/>
      <c r="I190" s="547"/>
      <c r="J190" s="547"/>
      <c r="K190" s="547"/>
      <c r="L190" s="547"/>
      <c r="M190" s="547"/>
      <c r="N190" s="547"/>
      <c r="O190" s="548"/>
      <c r="P190" s="547"/>
      <c r="Q190" s="549"/>
      <c r="R190" s="547"/>
      <c r="S190" s="547"/>
      <c r="T190" s="547"/>
      <c r="U190" s="547"/>
      <c r="V190" s="547"/>
      <c r="W190" s="547"/>
      <c r="X190" s="547"/>
      <c r="Y190" s="547"/>
      <c r="Z190" s="547"/>
      <c r="AA190" s="547"/>
      <c r="AB190" s="547"/>
      <c r="AC190" s="547"/>
      <c r="AD190" s="547"/>
      <c r="AE190" s="547"/>
      <c r="AF190" s="547"/>
      <c r="AG190" s="547"/>
      <c r="AH190" s="547"/>
      <c r="AI190" s="547"/>
      <c r="AJ190" s="550"/>
      <c r="AK190" s="550"/>
      <c r="AL190" s="550"/>
      <c r="AM190" s="550"/>
      <c r="AN190" s="550"/>
      <c r="AO190" s="550"/>
      <c r="AP190" s="550"/>
      <c r="AQ190" s="550"/>
      <c r="AR190" s="550"/>
      <c r="AS190" s="550"/>
      <c r="AT190" s="550"/>
      <c r="AU190" s="550"/>
      <c r="AV190" s="550"/>
      <c r="AW190" s="550"/>
      <c r="AX190" s="550"/>
      <c r="AY190" s="550"/>
      <c r="AZ190" s="550"/>
      <c r="BA190" s="550"/>
      <c r="BB190" s="550"/>
      <c r="BC190" s="550"/>
      <c r="BD190" s="550"/>
      <c r="BE190" s="550"/>
      <c r="BF190" s="550"/>
      <c r="BG190" s="550"/>
      <c r="BH190" s="550"/>
      <c r="BI190" s="550"/>
      <c r="BJ190" s="550"/>
      <c r="BK190" s="550"/>
      <c r="BL190" s="550"/>
      <c r="BM190" s="550"/>
      <c r="BN190" s="550"/>
      <c r="BO190" s="550"/>
      <c r="BP190" s="550"/>
      <c r="BQ190" s="550"/>
      <c r="BR190" s="550"/>
      <c r="BS190" s="550"/>
      <c r="BT190" s="550"/>
      <c r="BU190" s="550"/>
      <c r="BV190" s="550"/>
      <c r="BW190" s="550"/>
      <c r="BX190" s="550"/>
      <c r="BY190" s="550"/>
      <c r="BZ190" s="550"/>
      <c r="CA190" s="550"/>
      <c r="CB190" s="550"/>
      <c r="CC190" s="550"/>
      <c r="CD190" s="550"/>
      <c r="CE190" s="550"/>
      <c r="CF190" s="550"/>
      <c r="CG190" s="550"/>
      <c r="CH190" s="550"/>
      <c r="CI190" s="550"/>
      <c r="CJ190" s="550"/>
      <c r="CK190" s="550"/>
      <c r="CL190" s="550"/>
      <c r="CM190" s="550"/>
      <c r="CN190" s="550"/>
      <c r="CO190" s="550"/>
      <c r="CP190" s="550"/>
      <c r="CQ190" s="550"/>
      <c r="CR190" s="550"/>
      <c r="CS190" s="550"/>
      <c r="CT190" s="550"/>
      <c r="CU190" s="550"/>
      <c r="CV190" s="550"/>
      <c r="CW190" s="550"/>
      <c r="CX190" s="550"/>
      <c r="CY190" s="550"/>
      <c r="CZ190" s="550"/>
      <c r="DA190" s="550"/>
      <c r="DB190" s="550"/>
      <c r="DC190" s="550"/>
      <c r="DD190" s="545"/>
    </row>
    <row r="191" spans="1:108" ht="15">
      <c r="A191" s="544"/>
      <c r="B191" s="545"/>
      <c r="C191" s="545"/>
      <c r="D191" s="545"/>
      <c r="E191" s="546"/>
      <c r="F191" s="547"/>
      <c r="G191" s="547"/>
      <c r="H191" s="547"/>
      <c r="I191" s="547"/>
      <c r="J191" s="547"/>
      <c r="K191" s="547"/>
      <c r="L191" s="547"/>
      <c r="M191" s="547"/>
      <c r="N191" s="547"/>
      <c r="O191" s="548"/>
      <c r="P191" s="547"/>
      <c r="Q191" s="549"/>
      <c r="R191" s="547"/>
      <c r="S191" s="547"/>
      <c r="T191" s="547"/>
      <c r="U191" s="547"/>
      <c r="V191" s="547"/>
      <c r="W191" s="547"/>
      <c r="X191" s="547"/>
      <c r="Y191" s="547"/>
      <c r="Z191" s="547"/>
      <c r="AA191" s="547"/>
      <c r="AB191" s="547"/>
      <c r="AC191" s="547"/>
      <c r="AD191" s="547"/>
      <c r="AE191" s="547"/>
      <c r="AF191" s="547"/>
      <c r="AG191" s="547"/>
      <c r="AH191" s="547"/>
      <c r="AI191" s="547"/>
      <c r="AJ191" s="550"/>
      <c r="AK191" s="550"/>
      <c r="AL191" s="550"/>
      <c r="AM191" s="550"/>
      <c r="AN191" s="550"/>
      <c r="AO191" s="550"/>
      <c r="AP191" s="550"/>
      <c r="AQ191" s="550"/>
      <c r="AR191" s="550"/>
      <c r="AS191" s="550"/>
      <c r="AT191" s="550"/>
      <c r="AU191" s="550"/>
      <c r="AV191" s="550"/>
      <c r="AW191" s="550"/>
      <c r="AX191" s="550"/>
      <c r="AY191" s="550"/>
      <c r="AZ191" s="550"/>
      <c r="BA191" s="550"/>
      <c r="BB191" s="550"/>
      <c r="BC191" s="550"/>
      <c r="BD191" s="550"/>
      <c r="BE191" s="550"/>
      <c r="BF191" s="550"/>
      <c r="BG191" s="550"/>
      <c r="BH191" s="550"/>
      <c r="BI191" s="550"/>
      <c r="BJ191" s="550"/>
      <c r="BK191" s="550"/>
      <c r="BL191" s="550"/>
      <c r="BM191" s="550"/>
      <c r="BN191" s="550"/>
      <c r="BO191" s="550"/>
      <c r="BP191" s="550"/>
      <c r="BQ191" s="550"/>
      <c r="BR191" s="550"/>
      <c r="BS191" s="550"/>
      <c r="BT191" s="550"/>
      <c r="BU191" s="550"/>
      <c r="BV191" s="550"/>
      <c r="BW191" s="550"/>
      <c r="BX191" s="550"/>
      <c r="BY191" s="550"/>
      <c r="BZ191" s="550"/>
      <c r="CA191" s="550"/>
      <c r="CB191" s="550"/>
      <c r="CC191" s="550"/>
      <c r="CD191" s="550"/>
      <c r="CE191" s="550"/>
      <c r="CF191" s="550"/>
      <c r="CG191" s="550"/>
      <c r="CH191" s="550"/>
      <c r="CI191" s="550"/>
      <c r="CJ191" s="550"/>
      <c r="CK191" s="550"/>
      <c r="CL191" s="550"/>
      <c r="CM191" s="550"/>
      <c r="CN191" s="550"/>
      <c r="CO191" s="550"/>
      <c r="CP191" s="550"/>
      <c r="CQ191" s="550"/>
      <c r="CR191" s="550"/>
      <c r="CS191" s="550"/>
      <c r="CT191" s="550"/>
      <c r="CU191" s="550"/>
      <c r="CV191" s="550"/>
      <c r="CW191" s="550"/>
      <c r="CX191" s="550"/>
      <c r="CY191" s="550"/>
      <c r="CZ191" s="550"/>
      <c r="DA191" s="550"/>
      <c r="DB191" s="550"/>
      <c r="DC191" s="550"/>
      <c r="DD191" s="545"/>
    </row>
    <row r="192" spans="1:108" ht="15">
      <c r="A192" s="544"/>
      <c r="B192" s="545"/>
      <c r="C192" s="545"/>
      <c r="D192" s="545"/>
      <c r="E192" s="546"/>
      <c r="F192" s="547"/>
      <c r="G192" s="547"/>
      <c r="H192" s="547"/>
      <c r="I192" s="547"/>
      <c r="J192" s="547"/>
      <c r="K192" s="547"/>
      <c r="L192" s="547"/>
      <c r="M192" s="547"/>
      <c r="N192" s="547"/>
      <c r="O192" s="548"/>
      <c r="P192" s="547"/>
      <c r="Q192" s="549"/>
      <c r="R192" s="547"/>
      <c r="S192" s="547"/>
      <c r="T192" s="547"/>
      <c r="U192" s="547"/>
      <c r="V192" s="547"/>
      <c r="W192" s="547"/>
      <c r="X192" s="547"/>
      <c r="Y192" s="547"/>
      <c r="Z192" s="547"/>
      <c r="AA192" s="547"/>
      <c r="AB192" s="547"/>
      <c r="AC192" s="547"/>
      <c r="AD192" s="547"/>
      <c r="AE192" s="547"/>
      <c r="AF192" s="547"/>
      <c r="AG192" s="547"/>
      <c r="AH192" s="547"/>
      <c r="AI192" s="547"/>
      <c r="AJ192" s="550"/>
      <c r="AK192" s="550"/>
      <c r="AL192" s="550"/>
      <c r="AM192" s="550"/>
      <c r="AN192" s="550"/>
      <c r="AO192" s="550"/>
      <c r="AP192" s="550"/>
      <c r="AQ192" s="550"/>
      <c r="AR192" s="550"/>
      <c r="AS192" s="550"/>
      <c r="AT192" s="550"/>
      <c r="AU192" s="550"/>
      <c r="AV192" s="550"/>
      <c r="AW192" s="550"/>
      <c r="AX192" s="550"/>
      <c r="AY192" s="550"/>
      <c r="AZ192" s="550"/>
      <c r="BA192" s="550"/>
      <c r="BB192" s="550"/>
      <c r="BC192" s="550"/>
      <c r="BD192" s="550"/>
      <c r="BE192" s="550"/>
      <c r="BF192" s="550"/>
      <c r="BG192" s="550"/>
      <c r="BH192" s="550"/>
      <c r="BI192" s="550"/>
      <c r="BJ192" s="550"/>
      <c r="BK192" s="550"/>
      <c r="BL192" s="550"/>
      <c r="BM192" s="550"/>
      <c r="BN192" s="550"/>
      <c r="BO192" s="550"/>
      <c r="BP192" s="550"/>
      <c r="BQ192" s="550"/>
      <c r="BR192" s="550"/>
      <c r="BS192" s="550"/>
      <c r="BT192" s="550"/>
      <c r="BU192" s="550"/>
      <c r="BV192" s="550"/>
      <c r="BW192" s="550"/>
      <c r="BX192" s="550"/>
      <c r="BY192" s="550"/>
      <c r="BZ192" s="550"/>
      <c r="CA192" s="550"/>
      <c r="CB192" s="550"/>
      <c r="CC192" s="550"/>
      <c r="CD192" s="550"/>
      <c r="CE192" s="550"/>
      <c r="CF192" s="550"/>
      <c r="CG192" s="550"/>
      <c r="CH192" s="550"/>
      <c r="CI192" s="550"/>
      <c r="CJ192" s="550"/>
      <c r="CK192" s="550"/>
      <c r="CL192" s="550"/>
      <c r="CM192" s="550"/>
      <c r="CN192" s="550"/>
      <c r="CO192" s="550"/>
      <c r="CP192" s="550"/>
      <c r="CQ192" s="550"/>
      <c r="CR192" s="550"/>
      <c r="CS192" s="550"/>
      <c r="CT192" s="550"/>
      <c r="CU192" s="550"/>
      <c r="CV192" s="550"/>
      <c r="CW192" s="550"/>
      <c r="CX192" s="550"/>
      <c r="CY192" s="550"/>
      <c r="CZ192" s="550"/>
      <c r="DA192" s="550"/>
      <c r="DB192" s="550"/>
      <c r="DC192" s="550"/>
      <c r="DD192" s="545"/>
    </row>
    <row r="193" spans="1:108" ht="15">
      <c r="A193" s="544"/>
      <c r="B193" s="545"/>
      <c r="C193" s="545"/>
      <c r="D193" s="545"/>
      <c r="E193" s="546"/>
      <c r="F193" s="547"/>
      <c r="G193" s="547"/>
      <c r="H193" s="547"/>
      <c r="I193" s="547"/>
      <c r="J193" s="547"/>
      <c r="K193" s="547"/>
      <c r="L193" s="547"/>
      <c r="M193" s="547"/>
      <c r="N193" s="547"/>
      <c r="O193" s="548"/>
      <c r="P193" s="547"/>
      <c r="Q193" s="549"/>
      <c r="R193" s="547"/>
      <c r="S193" s="547"/>
      <c r="T193" s="547"/>
      <c r="U193" s="547"/>
      <c r="V193" s="547"/>
      <c r="W193" s="547"/>
      <c r="X193" s="547"/>
      <c r="Y193" s="547"/>
      <c r="Z193" s="547"/>
      <c r="AA193" s="547"/>
      <c r="AB193" s="547"/>
      <c r="AC193" s="547"/>
      <c r="AD193" s="547"/>
      <c r="AE193" s="547"/>
      <c r="AF193" s="547"/>
      <c r="AG193" s="547"/>
      <c r="AH193" s="547"/>
      <c r="AI193" s="547"/>
      <c r="AJ193" s="550"/>
      <c r="AK193" s="550"/>
      <c r="AL193" s="550"/>
      <c r="AM193" s="550"/>
      <c r="AN193" s="550"/>
      <c r="AO193" s="550"/>
      <c r="AP193" s="550"/>
      <c r="AQ193" s="550"/>
      <c r="AR193" s="550"/>
      <c r="AS193" s="550"/>
      <c r="AT193" s="550"/>
      <c r="AU193" s="550"/>
      <c r="AV193" s="550"/>
      <c r="AW193" s="550"/>
      <c r="AX193" s="550"/>
      <c r="AY193" s="550"/>
      <c r="AZ193" s="550"/>
      <c r="BA193" s="550"/>
      <c r="BB193" s="550"/>
      <c r="BC193" s="550"/>
      <c r="BD193" s="550"/>
      <c r="BE193" s="550"/>
      <c r="BF193" s="550"/>
      <c r="BG193" s="550"/>
      <c r="BH193" s="550"/>
      <c r="BI193" s="550"/>
      <c r="BJ193" s="550"/>
      <c r="BK193" s="550"/>
      <c r="BL193" s="550"/>
      <c r="BM193" s="550"/>
      <c r="BN193" s="550"/>
      <c r="BO193" s="550"/>
      <c r="BP193" s="550"/>
      <c r="BQ193" s="550"/>
      <c r="BR193" s="550"/>
      <c r="BS193" s="550"/>
      <c r="BT193" s="550"/>
      <c r="BU193" s="550"/>
      <c r="BV193" s="550"/>
      <c r="BW193" s="550"/>
      <c r="BX193" s="550"/>
      <c r="BY193" s="550"/>
      <c r="BZ193" s="550"/>
      <c r="CA193" s="550"/>
      <c r="CB193" s="550"/>
      <c r="CC193" s="550"/>
      <c r="CD193" s="550"/>
      <c r="CE193" s="550"/>
      <c r="CF193" s="550"/>
      <c r="CG193" s="550"/>
      <c r="CH193" s="550"/>
      <c r="CI193" s="550"/>
      <c r="CJ193" s="550"/>
      <c r="CK193" s="550"/>
      <c r="CL193" s="550"/>
      <c r="CM193" s="550"/>
      <c r="CN193" s="550"/>
      <c r="CO193" s="550"/>
      <c r="CP193" s="550"/>
      <c r="CQ193" s="550"/>
      <c r="CR193" s="550"/>
      <c r="CS193" s="550"/>
      <c r="CT193" s="550"/>
      <c r="CU193" s="550"/>
      <c r="CV193" s="550"/>
      <c r="CW193" s="550"/>
      <c r="CX193" s="550"/>
      <c r="CY193" s="550"/>
      <c r="CZ193" s="550"/>
      <c r="DA193" s="550"/>
      <c r="DB193" s="550"/>
      <c r="DC193" s="550"/>
      <c r="DD193" s="545"/>
    </row>
    <row r="194" spans="1:108" ht="15">
      <c r="A194" s="544"/>
      <c r="B194" s="545"/>
      <c r="C194" s="545"/>
      <c r="D194" s="545"/>
      <c r="E194" s="546"/>
      <c r="F194" s="547"/>
      <c r="G194" s="547"/>
      <c r="H194" s="547"/>
      <c r="I194" s="547"/>
      <c r="J194" s="547"/>
      <c r="K194" s="547"/>
      <c r="L194" s="547"/>
      <c r="M194" s="547"/>
      <c r="N194" s="547"/>
      <c r="O194" s="548"/>
      <c r="P194" s="547"/>
      <c r="Q194" s="549"/>
      <c r="R194" s="547"/>
      <c r="S194" s="547"/>
      <c r="T194" s="547"/>
      <c r="U194" s="547"/>
      <c r="V194" s="547"/>
      <c r="W194" s="547"/>
      <c r="X194" s="547"/>
      <c r="Y194" s="547"/>
      <c r="Z194" s="547"/>
      <c r="AA194" s="547"/>
      <c r="AB194" s="547"/>
      <c r="AC194" s="547"/>
      <c r="AD194" s="547"/>
      <c r="AE194" s="547"/>
      <c r="AF194" s="547"/>
      <c r="AG194" s="547"/>
      <c r="AH194" s="547"/>
      <c r="AI194" s="547"/>
      <c r="AJ194" s="550"/>
      <c r="AK194" s="550"/>
      <c r="AL194" s="550"/>
      <c r="AM194" s="550"/>
      <c r="AN194" s="550"/>
      <c r="AO194" s="550"/>
      <c r="AP194" s="550"/>
      <c r="AQ194" s="550"/>
      <c r="AR194" s="550"/>
      <c r="AS194" s="550"/>
      <c r="AT194" s="550"/>
      <c r="AU194" s="550"/>
      <c r="AV194" s="550"/>
      <c r="AW194" s="550"/>
      <c r="AX194" s="550"/>
      <c r="AY194" s="550"/>
      <c r="AZ194" s="550"/>
      <c r="BA194" s="550"/>
      <c r="BB194" s="550"/>
      <c r="BC194" s="550"/>
      <c r="BD194" s="550"/>
      <c r="BE194" s="550"/>
      <c r="BF194" s="550"/>
      <c r="BG194" s="550"/>
      <c r="BH194" s="550"/>
      <c r="BI194" s="550"/>
      <c r="BJ194" s="550"/>
      <c r="BK194" s="550"/>
      <c r="BL194" s="550"/>
      <c r="BM194" s="550"/>
      <c r="BN194" s="550"/>
      <c r="BO194" s="550"/>
      <c r="BP194" s="550"/>
      <c r="BQ194" s="550"/>
      <c r="BR194" s="550"/>
      <c r="BS194" s="550"/>
      <c r="BT194" s="550"/>
      <c r="BU194" s="550"/>
      <c r="BV194" s="550"/>
      <c r="BW194" s="550"/>
      <c r="BX194" s="550"/>
      <c r="BY194" s="550"/>
      <c r="BZ194" s="550"/>
      <c r="CA194" s="550"/>
      <c r="CB194" s="550"/>
      <c r="CC194" s="550"/>
      <c r="CD194" s="550"/>
      <c r="CE194" s="550"/>
      <c r="CF194" s="550"/>
      <c r="CG194" s="550"/>
      <c r="CH194" s="550"/>
      <c r="CI194" s="550"/>
      <c r="CJ194" s="550"/>
      <c r="CK194" s="550"/>
      <c r="CL194" s="550"/>
      <c r="CM194" s="550"/>
      <c r="CN194" s="550"/>
      <c r="CO194" s="550"/>
      <c r="CP194" s="550"/>
      <c r="CQ194" s="550"/>
      <c r="CR194" s="550"/>
      <c r="CS194" s="550"/>
      <c r="CT194" s="550"/>
      <c r="CU194" s="550"/>
      <c r="CV194" s="550"/>
      <c r="CW194" s="550"/>
      <c r="CX194" s="550"/>
      <c r="CY194" s="550"/>
      <c r="CZ194" s="550"/>
      <c r="DA194" s="550"/>
      <c r="DB194" s="550"/>
      <c r="DC194" s="550"/>
      <c r="DD194" s="545"/>
    </row>
    <row r="195" spans="1:108" ht="15">
      <c r="A195" s="544"/>
      <c r="B195" s="545"/>
      <c r="C195" s="545"/>
      <c r="D195" s="545"/>
      <c r="E195" s="546"/>
      <c r="F195" s="547"/>
      <c r="G195" s="547"/>
      <c r="H195" s="547"/>
      <c r="I195" s="547"/>
      <c r="J195" s="547"/>
      <c r="K195" s="547"/>
      <c r="L195" s="547"/>
      <c r="M195" s="547"/>
      <c r="N195" s="547"/>
      <c r="O195" s="548"/>
      <c r="P195" s="547"/>
      <c r="Q195" s="549"/>
      <c r="R195" s="547"/>
      <c r="S195" s="547"/>
      <c r="T195" s="547"/>
      <c r="U195" s="547"/>
      <c r="V195" s="547"/>
      <c r="W195" s="547"/>
      <c r="X195" s="547"/>
      <c r="Y195" s="547"/>
      <c r="Z195" s="547"/>
      <c r="AA195" s="547"/>
      <c r="AB195" s="547"/>
      <c r="AC195" s="547"/>
      <c r="AD195" s="547"/>
      <c r="AE195" s="547"/>
      <c r="AF195" s="547"/>
      <c r="AG195" s="547"/>
      <c r="AH195" s="547"/>
      <c r="AI195" s="547"/>
      <c r="AJ195" s="550"/>
      <c r="AK195" s="550"/>
      <c r="AL195" s="550"/>
      <c r="AM195" s="550"/>
      <c r="AN195" s="550"/>
      <c r="AO195" s="550"/>
      <c r="AP195" s="550"/>
      <c r="AQ195" s="550"/>
      <c r="AR195" s="550"/>
      <c r="AS195" s="550"/>
      <c r="AT195" s="550"/>
      <c r="AU195" s="550"/>
      <c r="AV195" s="550"/>
      <c r="AW195" s="550"/>
      <c r="AX195" s="550"/>
      <c r="AY195" s="550"/>
      <c r="AZ195" s="550"/>
      <c r="BA195" s="550"/>
      <c r="BB195" s="550"/>
      <c r="BC195" s="550"/>
      <c r="BD195" s="550"/>
      <c r="BE195" s="550"/>
      <c r="BF195" s="550"/>
      <c r="BG195" s="550"/>
      <c r="BH195" s="550"/>
      <c r="BI195" s="550"/>
      <c r="BJ195" s="550"/>
      <c r="BK195" s="550"/>
      <c r="BL195" s="550"/>
      <c r="BM195" s="550"/>
      <c r="BN195" s="550"/>
      <c r="BO195" s="550"/>
      <c r="BP195" s="550"/>
      <c r="BQ195" s="550"/>
      <c r="BR195" s="550"/>
      <c r="BS195" s="550"/>
      <c r="BT195" s="550"/>
      <c r="BU195" s="550"/>
      <c r="BV195" s="550"/>
      <c r="BW195" s="550"/>
      <c r="BX195" s="550"/>
      <c r="BY195" s="550"/>
      <c r="BZ195" s="550"/>
      <c r="CA195" s="550"/>
      <c r="CB195" s="550"/>
      <c r="CC195" s="550"/>
      <c r="CD195" s="550"/>
      <c r="CE195" s="550"/>
      <c r="CF195" s="550"/>
      <c r="CG195" s="550"/>
      <c r="CH195" s="550"/>
      <c r="CI195" s="550"/>
      <c r="CJ195" s="550"/>
      <c r="CK195" s="550"/>
      <c r="CL195" s="550"/>
      <c r="CM195" s="550"/>
      <c r="CN195" s="550"/>
      <c r="CO195" s="550"/>
      <c r="CP195" s="550"/>
      <c r="CQ195" s="550"/>
      <c r="CR195" s="550"/>
      <c r="CS195" s="550"/>
      <c r="CT195" s="550"/>
      <c r="CU195" s="550"/>
      <c r="CV195" s="550"/>
      <c r="CW195" s="550"/>
      <c r="CX195" s="550"/>
      <c r="CY195" s="550"/>
      <c r="CZ195" s="550"/>
      <c r="DA195" s="550"/>
      <c r="DB195" s="550"/>
      <c r="DC195" s="550"/>
      <c r="DD195" s="545"/>
    </row>
    <row r="196" spans="1:108" ht="15">
      <c r="A196" s="544"/>
      <c r="B196" s="545"/>
      <c r="C196" s="545"/>
      <c r="D196" s="545"/>
      <c r="E196" s="546"/>
      <c r="F196" s="547"/>
      <c r="G196" s="547"/>
      <c r="H196" s="547"/>
      <c r="I196" s="547"/>
      <c r="J196" s="547"/>
      <c r="K196" s="547"/>
      <c r="L196" s="547"/>
      <c r="M196" s="547"/>
      <c r="N196" s="547"/>
      <c r="O196" s="548"/>
      <c r="P196" s="547"/>
      <c r="Q196" s="549"/>
      <c r="R196" s="547"/>
      <c r="S196" s="547"/>
      <c r="T196" s="547"/>
      <c r="U196" s="547"/>
      <c r="V196" s="547"/>
      <c r="W196" s="547"/>
      <c r="X196" s="547"/>
      <c r="Y196" s="547"/>
      <c r="Z196" s="547"/>
      <c r="AA196" s="547"/>
      <c r="AB196" s="547"/>
      <c r="AC196" s="547"/>
      <c r="AD196" s="547"/>
      <c r="AE196" s="547"/>
      <c r="AF196" s="547"/>
      <c r="AG196" s="547"/>
      <c r="AH196" s="547"/>
      <c r="AI196" s="547"/>
      <c r="AJ196" s="550"/>
      <c r="AK196" s="550"/>
      <c r="AL196" s="550"/>
      <c r="AM196" s="550"/>
      <c r="AN196" s="550"/>
      <c r="AO196" s="550"/>
      <c r="AP196" s="550"/>
      <c r="AQ196" s="550"/>
      <c r="AR196" s="550"/>
      <c r="AS196" s="550"/>
      <c r="AT196" s="550"/>
      <c r="AU196" s="550"/>
      <c r="AV196" s="550"/>
      <c r="AW196" s="550"/>
      <c r="AX196" s="550"/>
      <c r="AY196" s="550"/>
      <c r="AZ196" s="550"/>
      <c r="BA196" s="550"/>
      <c r="BB196" s="550"/>
      <c r="BC196" s="550"/>
      <c r="BD196" s="550"/>
      <c r="BE196" s="550"/>
      <c r="BF196" s="550"/>
      <c r="BG196" s="550"/>
      <c r="BH196" s="550"/>
      <c r="BI196" s="550"/>
      <c r="BJ196" s="550"/>
      <c r="BK196" s="550"/>
      <c r="BL196" s="550"/>
      <c r="BM196" s="550"/>
      <c r="BN196" s="550"/>
      <c r="BO196" s="550"/>
      <c r="BP196" s="550"/>
      <c r="BQ196" s="550"/>
      <c r="BR196" s="550"/>
      <c r="BS196" s="550"/>
      <c r="BT196" s="550"/>
      <c r="BU196" s="550"/>
      <c r="BV196" s="550"/>
      <c r="BW196" s="550"/>
      <c r="BX196" s="550"/>
      <c r="BY196" s="550"/>
      <c r="BZ196" s="550"/>
      <c r="CA196" s="550"/>
      <c r="CB196" s="550"/>
      <c r="CC196" s="550"/>
      <c r="CD196" s="550"/>
      <c r="CE196" s="550"/>
      <c r="CF196" s="550"/>
      <c r="CG196" s="550"/>
      <c r="CH196" s="550"/>
      <c r="CI196" s="550"/>
      <c r="CJ196" s="550"/>
      <c r="CK196" s="550"/>
      <c r="CL196" s="550"/>
      <c r="CM196" s="550"/>
      <c r="CN196" s="550"/>
      <c r="CO196" s="550"/>
      <c r="CP196" s="550"/>
      <c r="CQ196" s="550"/>
      <c r="CR196" s="550"/>
      <c r="CS196" s="550"/>
      <c r="CT196" s="550"/>
      <c r="CU196" s="550"/>
      <c r="CV196" s="550"/>
      <c r="CW196" s="550"/>
      <c r="CX196" s="550"/>
      <c r="CY196" s="550"/>
      <c r="CZ196" s="550"/>
      <c r="DA196" s="550"/>
      <c r="DB196" s="550"/>
      <c r="DC196" s="550"/>
      <c r="DD196" s="545"/>
    </row>
    <row r="197" spans="1:108" ht="15">
      <c r="A197" s="544"/>
      <c r="B197" s="545"/>
      <c r="C197" s="545"/>
      <c r="D197" s="545"/>
      <c r="E197" s="546"/>
      <c r="F197" s="547"/>
      <c r="G197" s="547"/>
      <c r="H197" s="547"/>
      <c r="I197" s="547"/>
      <c r="J197" s="547"/>
      <c r="K197" s="547"/>
      <c r="L197" s="547"/>
      <c r="M197" s="547"/>
      <c r="N197" s="547"/>
      <c r="O197" s="548"/>
      <c r="P197" s="547"/>
      <c r="Q197" s="549"/>
      <c r="R197" s="547"/>
      <c r="S197" s="547"/>
      <c r="T197" s="547"/>
      <c r="U197" s="547"/>
      <c r="V197" s="547"/>
      <c r="W197" s="547"/>
      <c r="X197" s="547"/>
      <c r="Y197" s="547"/>
      <c r="Z197" s="547"/>
      <c r="AA197" s="547"/>
      <c r="AB197" s="547"/>
      <c r="AC197" s="547"/>
      <c r="AD197" s="547"/>
      <c r="AE197" s="547"/>
      <c r="AF197" s="547"/>
      <c r="AG197" s="547"/>
      <c r="AH197" s="547"/>
      <c r="AI197" s="547"/>
      <c r="AJ197" s="550"/>
      <c r="AK197" s="550"/>
      <c r="AL197" s="550"/>
      <c r="AM197" s="550"/>
      <c r="AN197" s="550"/>
      <c r="AO197" s="550"/>
      <c r="AP197" s="550"/>
      <c r="AQ197" s="550"/>
      <c r="AR197" s="550"/>
      <c r="AS197" s="550"/>
      <c r="AT197" s="550"/>
      <c r="AU197" s="550"/>
      <c r="AV197" s="550"/>
      <c r="AW197" s="550"/>
      <c r="AX197" s="550"/>
      <c r="AY197" s="550"/>
      <c r="AZ197" s="550"/>
      <c r="BA197" s="550"/>
      <c r="BB197" s="550"/>
      <c r="BC197" s="550"/>
      <c r="BD197" s="550"/>
      <c r="BE197" s="550"/>
      <c r="BF197" s="550"/>
      <c r="BG197" s="550"/>
      <c r="BH197" s="550"/>
      <c r="BI197" s="550"/>
      <c r="BJ197" s="550"/>
      <c r="BK197" s="550"/>
      <c r="BL197" s="550"/>
      <c r="BM197" s="550"/>
      <c r="BN197" s="550"/>
      <c r="BO197" s="550"/>
      <c r="BP197" s="550"/>
      <c r="BQ197" s="550"/>
      <c r="BR197" s="550"/>
      <c r="BS197" s="550"/>
      <c r="BT197" s="550"/>
      <c r="BU197" s="550"/>
      <c r="BV197" s="550"/>
      <c r="BW197" s="550"/>
      <c r="BX197" s="550"/>
      <c r="BY197" s="550"/>
      <c r="BZ197" s="550"/>
      <c r="CA197" s="550"/>
      <c r="CB197" s="550"/>
      <c r="CC197" s="550"/>
      <c r="CD197" s="550"/>
      <c r="CE197" s="550"/>
      <c r="CF197" s="550"/>
      <c r="CG197" s="550"/>
      <c r="CH197" s="550"/>
      <c r="CI197" s="550"/>
      <c r="CJ197" s="550"/>
      <c r="CK197" s="550"/>
      <c r="CL197" s="550"/>
      <c r="CM197" s="550"/>
      <c r="CN197" s="550"/>
      <c r="CO197" s="550"/>
      <c r="CP197" s="550"/>
      <c r="CQ197" s="550"/>
      <c r="CR197" s="550"/>
      <c r="CS197" s="550"/>
      <c r="CT197" s="550"/>
      <c r="CU197" s="550"/>
      <c r="CV197" s="550"/>
      <c r="CW197" s="550"/>
      <c r="CX197" s="550"/>
      <c r="CY197" s="550"/>
      <c r="CZ197" s="550"/>
      <c r="DA197" s="550"/>
      <c r="DB197" s="550"/>
      <c r="DC197" s="550"/>
      <c r="DD197" s="545"/>
    </row>
    <row r="198" spans="1:108" ht="15">
      <c r="A198" s="544"/>
      <c r="B198" s="545"/>
      <c r="C198" s="545"/>
      <c r="D198" s="545"/>
      <c r="E198" s="546"/>
      <c r="F198" s="547"/>
      <c r="G198" s="547"/>
      <c r="H198" s="547"/>
      <c r="I198" s="547"/>
      <c r="J198" s="547"/>
      <c r="K198" s="547"/>
      <c r="L198" s="547"/>
      <c r="M198" s="547"/>
      <c r="N198" s="547"/>
      <c r="O198" s="548"/>
      <c r="P198" s="547"/>
      <c r="Q198" s="549"/>
      <c r="R198" s="547"/>
      <c r="S198" s="547"/>
      <c r="T198" s="547"/>
      <c r="U198" s="547"/>
      <c r="V198" s="547"/>
      <c r="W198" s="547"/>
      <c r="X198" s="547"/>
      <c r="Y198" s="547"/>
      <c r="Z198" s="547"/>
      <c r="AA198" s="547"/>
      <c r="AB198" s="547"/>
      <c r="AC198" s="547"/>
      <c r="AD198" s="547"/>
      <c r="AE198" s="547"/>
      <c r="AF198" s="547"/>
      <c r="AG198" s="547"/>
      <c r="AH198" s="547"/>
      <c r="AI198" s="547"/>
      <c r="AJ198" s="550"/>
      <c r="AK198" s="550"/>
      <c r="AL198" s="550"/>
      <c r="AM198" s="550"/>
      <c r="AN198" s="550"/>
      <c r="AO198" s="550"/>
      <c r="AP198" s="550"/>
      <c r="AQ198" s="550"/>
      <c r="AR198" s="550"/>
      <c r="AS198" s="550"/>
      <c r="AT198" s="550"/>
      <c r="AU198" s="550"/>
      <c r="AV198" s="550"/>
      <c r="AW198" s="550"/>
      <c r="AX198" s="550"/>
      <c r="AY198" s="550"/>
      <c r="AZ198" s="550"/>
      <c r="BA198" s="550"/>
      <c r="BB198" s="550"/>
      <c r="BC198" s="550"/>
      <c r="BD198" s="550"/>
      <c r="BE198" s="550"/>
      <c r="BF198" s="550"/>
      <c r="BG198" s="550"/>
      <c r="BH198" s="550"/>
      <c r="BI198" s="550"/>
      <c r="BJ198" s="550"/>
      <c r="BK198" s="550"/>
      <c r="BL198" s="550"/>
      <c r="BM198" s="550"/>
      <c r="BN198" s="550"/>
      <c r="BO198" s="550"/>
      <c r="BP198" s="550"/>
      <c r="BQ198" s="550"/>
      <c r="BR198" s="550"/>
      <c r="BS198" s="550"/>
      <c r="BT198" s="550"/>
      <c r="BU198" s="550"/>
      <c r="BV198" s="550"/>
      <c r="BW198" s="550"/>
      <c r="BX198" s="550"/>
      <c r="BY198" s="550"/>
      <c r="BZ198" s="550"/>
      <c r="CA198" s="550"/>
      <c r="CB198" s="550"/>
      <c r="CC198" s="550"/>
      <c r="CD198" s="550"/>
      <c r="CE198" s="550"/>
      <c r="CF198" s="550"/>
      <c r="CG198" s="550"/>
      <c r="CH198" s="550"/>
      <c r="CI198" s="550"/>
      <c r="CJ198" s="550"/>
      <c r="CK198" s="550"/>
      <c r="CL198" s="550"/>
      <c r="CM198" s="550"/>
      <c r="CN198" s="550"/>
      <c r="CO198" s="550"/>
      <c r="CP198" s="550"/>
      <c r="CQ198" s="550"/>
      <c r="CR198" s="550"/>
      <c r="CS198" s="550"/>
      <c r="CT198" s="550"/>
      <c r="CU198" s="550"/>
      <c r="CV198" s="550"/>
      <c r="CW198" s="550"/>
      <c r="CX198" s="550"/>
      <c r="CY198" s="550"/>
      <c r="CZ198" s="550"/>
      <c r="DA198" s="550"/>
      <c r="DB198" s="550"/>
      <c r="DC198" s="550"/>
      <c r="DD198" s="545"/>
    </row>
    <row r="199" spans="1:108" ht="15">
      <c r="A199" s="544"/>
      <c r="B199" s="545"/>
      <c r="C199" s="545"/>
      <c r="D199" s="545"/>
      <c r="E199" s="546"/>
      <c r="F199" s="547"/>
      <c r="G199" s="547"/>
      <c r="H199" s="547"/>
      <c r="I199" s="547"/>
      <c r="J199" s="547"/>
      <c r="K199" s="547"/>
      <c r="L199" s="547"/>
      <c r="M199" s="547"/>
      <c r="N199" s="547"/>
      <c r="O199" s="548"/>
      <c r="P199" s="547"/>
      <c r="Q199" s="549"/>
      <c r="R199" s="547"/>
      <c r="S199" s="547"/>
      <c r="T199" s="547"/>
      <c r="U199" s="547"/>
      <c r="V199" s="547"/>
      <c r="W199" s="547"/>
      <c r="X199" s="547"/>
      <c r="Y199" s="547"/>
      <c r="Z199" s="547"/>
      <c r="AA199" s="547"/>
      <c r="AB199" s="547"/>
      <c r="AC199" s="547"/>
      <c r="AD199" s="547"/>
      <c r="AE199" s="547"/>
      <c r="AF199" s="547"/>
      <c r="AG199" s="547"/>
      <c r="AH199" s="547"/>
      <c r="AI199" s="547"/>
      <c r="AJ199" s="550"/>
      <c r="AK199" s="550"/>
      <c r="AL199" s="550"/>
      <c r="AM199" s="550"/>
      <c r="AN199" s="550"/>
      <c r="AO199" s="550"/>
      <c r="AP199" s="550"/>
      <c r="AQ199" s="550"/>
      <c r="AR199" s="550"/>
      <c r="AS199" s="550"/>
      <c r="AT199" s="550"/>
      <c r="AU199" s="550"/>
      <c r="AV199" s="550"/>
      <c r="AW199" s="550"/>
      <c r="AX199" s="550"/>
      <c r="AY199" s="550"/>
      <c r="AZ199" s="550"/>
      <c r="BA199" s="550"/>
      <c r="BB199" s="550"/>
      <c r="BC199" s="550"/>
      <c r="BD199" s="550"/>
      <c r="BE199" s="550"/>
      <c r="BF199" s="550"/>
      <c r="BG199" s="550"/>
      <c r="BH199" s="550"/>
      <c r="BI199" s="550"/>
      <c r="BJ199" s="550"/>
      <c r="BK199" s="550"/>
      <c r="BL199" s="550"/>
      <c r="BM199" s="550"/>
      <c r="BN199" s="550"/>
      <c r="BO199" s="550"/>
      <c r="BP199" s="550"/>
      <c r="BQ199" s="550"/>
      <c r="BR199" s="550"/>
      <c r="BS199" s="550"/>
      <c r="BT199" s="550"/>
      <c r="BU199" s="550"/>
      <c r="BV199" s="550"/>
      <c r="BW199" s="550"/>
      <c r="BX199" s="550"/>
      <c r="BY199" s="550"/>
      <c r="BZ199" s="550"/>
      <c r="CA199" s="550"/>
      <c r="CB199" s="550"/>
      <c r="CC199" s="550"/>
      <c r="CD199" s="550"/>
      <c r="CE199" s="550"/>
      <c r="CF199" s="550"/>
      <c r="CG199" s="550"/>
      <c r="CH199" s="550"/>
      <c r="CI199" s="550"/>
      <c r="CJ199" s="550"/>
      <c r="CK199" s="550"/>
      <c r="CL199" s="550"/>
      <c r="CM199" s="550"/>
      <c r="CN199" s="550"/>
      <c r="CO199" s="550"/>
      <c r="CP199" s="550"/>
      <c r="CQ199" s="550"/>
      <c r="CR199" s="550"/>
      <c r="CS199" s="550"/>
      <c r="CT199" s="550"/>
      <c r="CU199" s="550"/>
      <c r="CV199" s="550"/>
      <c r="CW199" s="550"/>
      <c r="CX199" s="550"/>
      <c r="CY199" s="550"/>
      <c r="CZ199" s="550"/>
      <c r="DA199" s="550"/>
      <c r="DB199" s="550"/>
      <c r="DC199" s="550"/>
      <c r="DD199" s="545"/>
    </row>
    <row r="200" spans="1:108" ht="15">
      <c r="A200" s="544"/>
      <c r="B200" s="545"/>
      <c r="C200" s="545"/>
      <c r="D200" s="545"/>
      <c r="E200" s="546"/>
      <c r="F200" s="547"/>
      <c r="G200" s="547"/>
      <c r="H200" s="547"/>
      <c r="I200" s="547"/>
      <c r="J200" s="547"/>
      <c r="K200" s="547"/>
      <c r="L200" s="547"/>
      <c r="M200" s="547"/>
      <c r="N200" s="547"/>
      <c r="O200" s="548"/>
      <c r="P200" s="547"/>
      <c r="Q200" s="549"/>
      <c r="R200" s="547"/>
      <c r="S200" s="547"/>
      <c r="T200" s="547"/>
      <c r="U200" s="547"/>
      <c r="V200" s="547"/>
      <c r="W200" s="547"/>
      <c r="X200" s="547"/>
      <c r="Y200" s="547"/>
      <c r="Z200" s="547"/>
      <c r="AA200" s="547"/>
      <c r="AB200" s="547"/>
      <c r="AC200" s="547"/>
      <c r="AD200" s="547"/>
      <c r="AE200" s="547"/>
      <c r="AF200" s="547"/>
      <c r="AG200" s="547"/>
      <c r="AH200" s="547"/>
      <c r="AI200" s="547"/>
      <c r="AJ200" s="550"/>
      <c r="AK200" s="550"/>
      <c r="AL200" s="550"/>
      <c r="AM200" s="550"/>
      <c r="AN200" s="550"/>
      <c r="AO200" s="550"/>
      <c r="AP200" s="550"/>
      <c r="AQ200" s="550"/>
      <c r="AR200" s="550"/>
      <c r="AS200" s="550"/>
      <c r="AT200" s="550"/>
      <c r="AU200" s="550"/>
      <c r="AV200" s="550"/>
      <c r="AW200" s="550"/>
      <c r="AX200" s="550"/>
      <c r="AY200" s="550"/>
      <c r="AZ200" s="550"/>
      <c r="BA200" s="550"/>
      <c r="BB200" s="550"/>
      <c r="BC200" s="550"/>
      <c r="BD200" s="550"/>
      <c r="BE200" s="550"/>
      <c r="BF200" s="550"/>
      <c r="BG200" s="550"/>
      <c r="BH200" s="550"/>
      <c r="BI200" s="550"/>
      <c r="BJ200" s="550"/>
      <c r="BK200" s="550"/>
      <c r="BL200" s="550"/>
      <c r="BM200" s="550"/>
      <c r="BN200" s="550"/>
      <c r="BO200" s="550"/>
      <c r="BP200" s="550"/>
      <c r="BQ200" s="550"/>
      <c r="BR200" s="550"/>
      <c r="BS200" s="550"/>
      <c r="BT200" s="550"/>
      <c r="BU200" s="550"/>
      <c r="BV200" s="550"/>
      <c r="BW200" s="550"/>
      <c r="BX200" s="550"/>
      <c r="BY200" s="550"/>
      <c r="BZ200" s="550"/>
      <c r="CA200" s="550"/>
      <c r="CB200" s="550"/>
      <c r="CC200" s="550"/>
      <c r="CD200" s="550"/>
      <c r="CE200" s="550"/>
      <c r="CF200" s="550"/>
      <c r="CG200" s="550"/>
      <c r="CH200" s="550"/>
      <c r="CI200" s="550"/>
      <c r="CJ200" s="550"/>
      <c r="CK200" s="550"/>
      <c r="CL200" s="550"/>
      <c r="CM200" s="550"/>
      <c r="CN200" s="550"/>
      <c r="CO200" s="550"/>
      <c r="CP200" s="550"/>
      <c r="CQ200" s="550"/>
      <c r="CR200" s="550"/>
      <c r="CS200" s="550"/>
      <c r="CT200" s="550"/>
      <c r="CU200" s="550"/>
      <c r="CV200" s="550"/>
      <c r="CW200" s="550"/>
      <c r="CX200" s="550"/>
      <c r="CY200" s="550"/>
      <c r="CZ200" s="550"/>
      <c r="DA200" s="550"/>
      <c r="DB200" s="550"/>
      <c r="DC200" s="550"/>
      <c r="DD200" s="545"/>
    </row>
    <row r="201" spans="1:108" ht="15">
      <c r="A201" s="544"/>
      <c r="B201" s="545"/>
      <c r="C201" s="545"/>
      <c r="D201" s="545"/>
      <c r="E201" s="546"/>
      <c r="F201" s="547"/>
      <c r="G201" s="547"/>
      <c r="H201" s="547"/>
      <c r="I201" s="547"/>
      <c r="J201" s="547"/>
      <c r="K201" s="547"/>
      <c r="L201" s="547"/>
      <c r="M201" s="547"/>
      <c r="N201" s="547"/>
      <c r="O201" s="548"/>
      <c r="P201" s="547"/>
      <c r="Q201" s="549"/>
      <c r="R201" s="547"/>
      <c r="S201" s="547"/>
      <c r="T201" s="547"/>
      <c r="U201" s="547"/>
      <c r="V201" s="547"/>
      <c r="W201" s="547"/>
      <c r="X201" s="547"/>
      <c r="Y201" s="547"/>
      <c r="Z201" s="547"/>
      <c r="AA201" s="547"/>
      <c r="AB201" s="547"/>
      <c r="AC201" s="547"/>
      <c r="AD201" s="547"/>
      <c r="AE201" s="547"/>
      <c r="AF201" s="547"/>
      <c r="AG201" s="547"/>
      <c r="AH201" s="547"/>
      <c r="AI201" s="547"/>
      <c r="AJ201" s="550"/>
      <c r="AK201" s="550"/>
      <c r="AL201" s="550"/>
      <c r="AM201" s="550"/>
      <c r="AN201" s="550"/>
      <c r="AO201" s="550"/>
      <c r="AP201" s="550"/>
      <c r="AQ201" s="550"/>
      <c r="AR201" s="550"/>
      <c r="AS201" s="550"/>
      <c r="AT201" s="550"/>
      <c r="AU201" s="550"/>
      <c r="AV201" s="550"/>
      <c r="AW201" s="550"/>
      <c r="AX201" s="550"/>
      <c r="AY201" s="550"/>
      <c r="AZ201" s="550"/>
      <c r="BA201" s="550"/>
      <c r="BB201" s="550"/>
      <c r="BC201" s="550"/>
      <c r="BD201" s="550"/>
      <c r="BE201" s="550"/>
      <c r="BF201" s="550"/>
      <c r="BG201" s="550"/>
      <c r="BH201" s="550"/>
      <c r="BI201" s="550"/>
      <c r="BJ201" s="550"/>
      <c r="BK201" s="550"/>
      <c r="BL201" s="550"/>
      <c r="BM201" s="550"/>
      <c r="BN201" s="550"/>
      <c r="BO201" s="550"/>
      <c r="BP201" s="550"/>
      <c r="BQ201" s="550"/>
      <c r="BR201" s="550"/>
      <c r="BS201" s="550"/>
      <c r="BT201" s="550"/>
      <c r="BU201" s="550"/>
      <c r="BV201" s="550"/>
      <c r="BW201" s="550"/>
      <c r="BX201" s="550"/>
      <c r="BY201" s="550"/>
      <c r="BZ201" s="550"/>
      <c r="CA201" s="550"/>
      <c r="CB201" s="550"/>
      <c r="CC201" s="550"/>
      <c r="CD201" s="550"/>
      <c r="CE201" s="550"/>
      <c r="CF201" s="550"/>
      <c r="CG201" s="550"/>
      <c r="CH201" s="550"/>
      <c r="CI201" s="550"/>
      <c r="CJ201" s="550"/>
      <c r="CK201" s="550"/>
      <c r="CL201" s="550"/>
      <c r="CM201" s="550"/>
      <c r="CN201" s="550"/>
      <c r="CO201" s="550"/>
      <c r="CP201" s="550"/>
      <c r="CQ201" s="550"/>
      <c r="CR201" s="550"/>
      <c r="CS201" s="550"/>
      <c r="CT201" s="550"/>
      <c r="CU201" s="550"/>
      <c r="CV201" s="550"/>
      <c r="CW201" s="550"/>
      <c r="CX201" s="550"/>
      <c r="CY201" s="550"/>
      <c r="CZ201" s="550"/>
      <c r="DA201" s="550"/>
      <c r="DB201" s="550"/>
      <c r="DC201" s="550"/>
      <c r="DD201" s="545"/>
    </row>
    <row r="202" spans="1:108" ht="15">
      <c r="A202" s="544"/>
      <c r="B202" s="545"/>
      <c r="C202" s="545"/>
      <c r="D202" s="545"/>
      <c r="E202" s="546"/>
      <c r="F202" s="547"/>
      <c r="G202" s="547"/>
      <c r="H202" s="547"/>
      <c r="I202" s="547"/>
      <c r="J202" s="547"/>
      <c r="K202" s="547"/>
      <c r="L202" s="547"/>
      <c r="M202" s="547"/>
      <c r="N202" s="547"/>
      <c r="O202" s="548"/>
      <c r="P202" s="547"/>
      <c r="Q202" s="549"/>
      <c r="R202" s="547"/>
      <c r="S202" s="547"/>
      <c r="T202" s="547"/>
      <c r="U202" s="547"/>
      <c r="V202" s="547"/>
      <c r="W202" s="547"/>
      <c r="X202" s="547"/>
      <c r="Y202" s="547"/>
      <c r="Z202" s="547"/>
      <c r="AA202" s="547"/>
      <c r="AB202" s="547"/>
      <c r="AC202" s="547"/>
      <c r="AD202" s="547"/>
      <c r="AE202" s="547"/>
      <c r="AF202" s="547"/>
      <c r="AG202" s="547"/>
      <c r="AH202" s="547"/>
      <c r="AI202" s="547"/>
      <c r="AJ202" s="550"/>
      <c r="AK202" s="550"/>
      <c r="AL202" s="550"/>
      <c r="AM202" s="550"/>
      <c r="AN202" s="550"/>
      <c r="AO202" s="550"/>
      <c r="AP202" s="550"/>
      <c r="AQ202" s="550"/>
      <c r="AR202" s="550"/>
      <c r="AS202" s="550"/>
      <c r="AT202" s="550"/>
      <c r="AU202" s="550"/>
      <c r="AV202" s="550"/>
      <c r="AW202" s="550"/>
      <c r="AX202" s="550"/>
      <c r="AY202" s="550"/>
      <c r="AZ202" s="550"/>
      <c r="BA202" s="550"/>
      <c r="BB202" s="550"/>
      <c r="BC202" s="550"/>
      <c r="BD202" s="550"/>
      <c r="BE202" s="550"/>
      <c r="BF202" s="550"/>
      <c r="BG202" s="550"/>
      <c r="BH202" s="550"/>
      <c r="BI202" s="550"/>
      <c r="BJ202" s="550"/>
      <c r="BK202" s="550"/>
      <c r="BL202" s="550"/>
      <c r="BM202" s="550"/>
      <c r="BN202" s="550"/>
      <c r="BO202" s="550"/>
      <c r="BP202" s="550"/>
      <c r="BQ202" s="550"/>
      <c r="BR202" s="550"/>
      <c r="BS202" s="550"/>
      <c r="BT202" s="550"/>
      <c r="BU202" s="550"/>
      <c r="BV202" s="550"/>
      <c r="BW202" s="550"/>
      <c r="BX202" s="550"/>
      <c r="BY202" s="550"/>
      <c r="BZ202" s="550"/>
      <c r="CA202" s="550"/>
      <c r="CB202" s="550"/>
      <c r="CC202" s="550"/>
      <c r="CD202" s="550"/>
      <c r="CE202" s="550"/>
      <c r="CF202" s="550"/>
      <c r="CG202" s="550"/>
      <c r="CH202" s="550"/>
      <c r="CI202" s="550"/>
      <c r="CJ202" s="550"/>
      <c r="CK202" s="550"/>
      <c r="CL202" s="550"/>
      <c r="CM202" s="550"/>
      <c r="CN202" s="550"/>
      <c r="CO202" s="550"/>
      <c r="CP202" s="550"/>
      <c r="CQ202" s="550"/>
      <c r="CR202" s="550"/>
      <c r="CS202" s="550"/>
      <c r="CT202" s="550"/>
      <c r="CU202" s="550"/>
      <c r="CV202" s="550"/>
      <c r="CW202" s="550"/>
      <c r="CX202" s="550"/>
      <c r="CY202" s="550"/>
      <c r="CZ202" s="550"/>
      <c r="DA202" s="550"/>
      <c r="DB202" s="550"/>
      <c r="DC202" s="550"/>
      <c r="DD202" s="545"/>
    </row>
    <row r="203" spans="1:108" ht="15">
      <c r="A203" s="544"/>
      <c r="B203" s="545"/>
      <c r="C203" s="545"/>
      <c r="D203" s="545"/>
      <c r="E203" s="546"/>
      <c r="F203" s="547"/>
      <c r="G203" s="547"/>
      <c r="H203" s="547"/>
      <c r="I203" s="547"/>
      <c r="J203" s="547"/>
      <c r="K203" s="547"/>
      <c r="L203" s="547"/>
      <c r="M203" s="547"/>
      <c r="N203" s="547"/>
      <c r="O203" s="548"/>
      <c r="P203" s="547"/>
      <c r="Q203" s="549"/>
      <c r="R203" s="547"/>
      <c r="S203" s="547"/>
      <c r="T203" s="547"/>
      <c r="U203" s="547"/>
      <c r="V203" s="547"/>
      <c r="W203" s="547"/>
      <c r="X203" s="547"/>
      <c r="Y203" s="547"/>
      <c r="Z203" s="547"/>
      <c r="AA203" s="547"/>
      <c r="AB203" s="547"/>
      <c r="AC203" s="547"/>
      <c r="AD203" s="547"/>
      <c r="AE203" s="547"/>
      <c r="AF203" s="547"/>
      <c r="AG203" s="547"/>
      <c r="AH203" s="547"/>
      <c r="AI203" s="547"/>
      <c r="AJ203" s="550"/>
      <c r="AK203" s="550"/>
      <c r="AL203" s="550"/>
      <c r="AM203" s="550"/>
      <c r="AN203" s="550"/>
      <c r="AO203" s="550"/>
      <c r="AP203" s="550"/>
      <c r="AQ203" s="550"/>
      <c r="AR203" s="550"/>
      <c r="AS203" s="550"/>
      <c r="AT203" s="550"/>
      <c r="AU203" s="550"/>
      <c r="AV203" s="550"/>
      <c r="AW203" s="550"/>
      <c r="AX203" s="550"/>
      <c r="AY203" s="550"/>
      <c r="AZ203" s="550"/>
      <c r="BA203" s="550"/>
      <c r="BB203" s="550"/>
      <c r="BC203" s="550"/>
      <c r="BD203" s="550"/>
      <c r="BE203" s="550"/>
      <c r="BF203" s="550"/>
      <c r="BG203" s="550"/>
      <c r="BH203" s="550"/>
      <c r="BI203" s="550"/>
      <c r="BJ203" s="550"/>
      <c r="BK203" s="550"/>
      <c r="BL203" s="550"/>
      <c r="BM203" s="550"/>
      <c r="BN203" s="550"/>
      <c r="BO203" s="550"/>
      <c r="BP203" s="550"/>
      <c r="BQ203" s="550"/>
      <c r="BR203" s="550"/>
      <c r="BS203" s="550"/>
      <c r="BT203" s="550"/>
      <c r="BU203" s="550"/>
      <c r="BV203" s="550"/>
      <c r="BW203" s="550"/>
      <c r="BX203" s="550"/>
      <c r="BY203" s="550"/>
      <c r="BZ203" s="550"/>
      <c r="CA203" s="550"/>
      <c r="CB203" s="550"/>
      <c r="CC203" s="550"/>
      <c r="CD203" s="550"/>
      <c r="CE203" s="550"/>
      <c r="CF203" s="550"/>
      <c r="CG203" s="550"/>
      <c r="CH203" s="550"/>
      <c r="CI203" s="550"/>
      <c r="CJ203" s="550"/>
      <c r="CK203" s="550"/>
      <c r="CL203" s="550"/>
      <c r="CM203" s="550"/>
      <c r="CN203" s="550"/>
      <c r="CO203" s="550"/>
      <c r="CP203" s="550"/>
      <c r="CQ203" s="550"/>
      <c r="CR203" s="550"/>
      <c r="CS203" s="550"/>
      <c r="CT203" s="550"/>
      <c r="CU203" s="550"/>
      <c r="CV203" s="550"/>
      <c r="CW203" s="550"/>
      <c r="CX203" s="550"/>
      <c r="CY203" s="550"/>
      <c r="CZ203" s="550"/>
      <c r="DA203" s="550"/>
      <c r="DB203" s="550"/>
      <c r="DC203" s="550"/>
      <c r="DD203" s="545"/>
    </row>
    <row r="204" spans="1:108" ht="15">
      <c r="A204" s="544"/>
      <c r="B204" s="545"/>
      <c r="C204" s="545"/>
      <c r="D204" s="545"/>
      <c r="E204" s="546"/>
      <c r="F204" s="547"/>
      <c r="G204" s="547"/>
      <c r="H204" s="547"/>
      <c r="I204" s="547"/>
      <c r="J204" s="547"/>
      <c r="K204" s="547"/>
      <c r="L204" s="547"/>
      <c r="M204" s="547"/>
      <c r="N204" s="547"/>
      <c r="O204" s="548"/>
      <c r="P204" s="547"/>
      <c r="Q204" s="549"/>
      <c r="R204" s="547"/>
      <c r="S204" s="547"/>
      <c r="T204" s="547"/>
      <c r="U204" s="547"/>
      <c r="V204" s="547"/>
      <c r="W204" s="547"/>
      <c r="X204" s="547"/>
      <c r="Y204" s="547"/>
      <c r="Z204" s="547"/>
      <c r="AA204" s="547"/>
      <c r="AB204" s="547"/>
      <c r="AC204" s="547"/>
      <c r="AD204" s="547"/>
      <c r="AE204" s="547"/>
      <c r="AF204" s="547"/>
      <c r="AG204" s="547"/>
      <c r="AH204" s="547"/>
      <c r="AI204" s="547"/>
      <c r="AJ204" s="550"/>
      <c r="AK204" s="550"/>
      <c r="AL204" s="550"/>
      <c r="AM204" s="550"/>
      <c r="AN204" s="550"/>
      <c r="AO204" s="550"/>
      <c r="AP204" s="550"/>
      <c r="AQ204" s="550"/>
      <c r="AR204" s="550"/>
      <c r="AS204" s="550"/>
      <c r="AT204" s="550"/>
      <c r="AU204" s="550"/>
      <c r="AV204" s="550"/>
      <c r="AW204" s="550"/>
      <c r="AX204" s="550"/>
      <c r="AY204" s="550"/>
      <c r="AZ204" s="550"/>
      <c r="BA204" s="550"/>
      <c r="BB204" s="550"/>
      <c r="BC204" s="550"/>
      <c r="BD204" s="550"/>
      <c r="BE204" s="550"/>
      <c r="BF204" s="550"/>
      <c r="BG204" s="550"/>
      <c r="BH204" s="550"/>
      <c r="BI204" s="550"/>
      <c r="BJ204" s="550"/>
      <c r="BK204" s="550"/>
      <c r="BL204" s="550"/>
      <c r="BM204" s="550"/>
      <c r="BN204" s="550"/>
      <c r="BO204" s="550"/>
      <c r="BP204" s="550"/>
      <c r="BQ204" s="550"/>
      <c r="BR204" s="550"/>
      <c r="BS204" s="550"/>
      <c r="BT204" s="550"/>
      <c r="BU204" s="550"/>
      <c r="BV204" s="550"/>
      <c r="BW204" s="550"/>
      <c r="BX204" s="550"/>
      <c r="BY204" s="550"/>
      <c r="BZ204" s="550"/>
      <c r="CA204" s="550"/>
      <c r="CB204" s="550"/>
      <c r="CC204" s="550"/>
      <c r="CD204" s="550"/>
      <c r="CE204" s="550"/>
      <c r="CF204" s="550"/>
      <c r="CG204" s="550"/>
      <c r="CH204" s="550"/>
      <c r="CI204" s="550"/>
      <c r="CJ204" s="550"/>
      <c r="CK204" s="550"/>
      <c r="CL204" s="550"/>
      <c r="CM204" s="550"/>
      <c r="CN204" s="550"/>
      <c r="CO204" s="550"/>
      <c r="CP204" s="550"/>
      <c r="CQ204" s="550"/>
      <c r="CR204" s="550"/>
      <c r="CS204" s="550"/>
      <c r="CT204" s="550"/>
      <c r="CU204" s="550"/>
      <c r="CV204" s="550"/>
      <c r="CW204" s="550"/>
      <c r="CX204" s="550"/>
      <c r="CY204" s="550"/>
      <c r="CZ204" s="550"/>
      <c r="DA204" s="550"/>
      <c r="DB204" s="550"/>
      <c r="DC204" s="550"/>
      <c r="DD204" s="545"/>
    </row>
    <row r="205" spans="1:108" ht="15">
      <c r="A205" s="544"/>
      <c r="B205" s="545"/>
      <c r="C205" s="545"/>
      <c r="D205" s="545"/>
      <c r="E205" s="546"/>
      <c r="F205" s="547"/>
      <c r="G205" s="547"/>
      <c r="H205" s="547"/>
      <c r="I205" s="547"/>
      <c r="J205" s="547"/>
      <c r="K205" s="547"/>
      <c r="L205" s="547"/>
      <c r="M205" s="547"/>
      <c r="N205" s="547"/>
      <c r="O205" s="548"/>
      <c r="P205" s="547"/>
      <c r="Q205" s="549"/>
      <c r="R205" s="547"/>
      <c r="S205" s="547"/>
      <c r="T205" s="547"/>
      <c r="U205" s="547"/>
      <c r="V205" s="547"/>
      <c r="W205" s="547"/>
      <c r="X205" s="547"/>
      <c r="Y205" s="547"/>
      <c r="Z205" s="547"/>
      <c r="AA205" s="547"/>
      <c r="AB205" s="547"/>
      <c r="AC205" s="547"/>
      <c r="AD205" s="547"/>
      <c r="AE205" s="547"/>
      <c r="AF205" s="547"/>
      <c r="AG205" s="547"/>
      <c r="AH205" s="547"/>
      <c r="AI205" s="547"/>
      <c r="AJ205" s="550"/>
      <c r="AK205" s="550"/>
      <c r="AL205" s="550"/>
      <c r="AM205" s="550"/>
      <c r="AN205" s="550"/>
      <c r="AO205" s="550"/>
      <c r="AP205" s="550"/>
      <c r="AQ205" s="550"/>
      <c r="AR205" s="550"/>
      <c r="AS205" s="550"/>
      <c r="AT205" s="550"/>
      <c r="AU205" s="550"/>
      <c r="AV205" s="550"/>
      <c r="AW205" s="550"/>
      <c r="AX205" s="550"/>
      <c r="AY205" s="550"/>
      <c r="AZ205" s="550"/>
      <c r="BA205" s="550"/>
      <c r="BB205" s="550"/>
      <c r="BC205" s="550"/>
      <c r="BD205" s="550"/>
      <c r="BE205" s="550"/>
      <c r="BF205" s="550"/>
      <c r="BG205" s="550"/>
      <c r="BH205" s="550"/>
      <c r="BI205" s="550"/>
      <c r="BJ205" s="550"/>
      <c r="BK205" s="550"/>
      <c r="BL205" s="550"/>
      <c r="BM205" s="550"/>
      <c r="BN205" s="550"/>
      <c r="BO205" s="550"/>
      <c r="BP205" s="550"/>
      <c r="BQ205" s="550"/>
      <c r="BR205" s="550"/>
      <c r="BS205" s="550"/>
      <c r="BT205" s="550"/>
      <c r="BU205" s="550"/>
      <c r="BV205" s="550"/>
      <c r="BW205" s="550"/>
      <c r="BX205" s="550"/>
      <c r="BY205" s="550"/>
      <c r="BZ205" s="550"/>
      <c r="CA205" s="550"/>
      <c r="CB205" s="550"/>
      <c r="CC205" s="550"/>
      <c r="CD205" s="550"/>
      <c r="CE205" s="550"/>
      <c r="CF205" s="550"/>
      <c r="CG205" s="550"/>
      <c r="CH205" s="550"/>
      <c r="CI205" s="550"/>
      <c r="CJ205" s="550"/>
      <c r="CK205" s="550"/>
      <c r="CL205" s="550"/>
      <c r="CM205" s="550"/>
      <c r="CN205" s="550"/>
      <c r="CO205" s="550"/>
      <c r="CP205" s="550"/>
      <c r="CQ205" s="550"/>
      <c r="CR205" s="550"/>
      <c r="CS205" s="550"/>
      <c r="CT205" s="550"/>
      <c r="CU205" s="550"/>
      <c r="CV205" s="550"/>
      <c r="CW205" s="550"/>
      <c r="CX205" s="550"/>
      <c r="CY205" s="550"/>
      <c r="CZ205" s="550"/>
      <c r="DA205" s="550"/>
      <c r="DB205" s="550"/>
      <c r="DC205" s="550"/>
      <c r="DD205" s="545"/>
    </row>
    <row r="206" spans="1:108" ht="15">
      <c r="A206" s="544"/>
      <c r="B206" s="545"/>
      <c r="C206" s="545"/>
      <c r="D206" s="545"/>
      <c r="E206" s="546"/>
      <c r="F206" s="547"/>
      <c r="G206" s="547"/>
      <c r="H206" s="547"/>
      <c r="I206" s="547"/>
      <c r="J206" s="547"/>
      <c r="K206" s="547"/>
      <c r="L206" s="547"/>
      <c r="M206" s="547"/>
      <c r="N206" s="547"/>
      <c r="O206" s="548"/>
      <c r="P206" s="547"/>
      <c r="Q206" s="549"/>
      <c r="R206" s="547"/>
      <c r="S206" s="547"/>
      <c r="T206" s="547"/>
      <c r="U206" s="547"/>
      <c r="V206" s="547"/>
      <c r="W206" s="547"/>
      <c r="X206" s="547"/>
      <c r="Y206" s="547"/>
      <c r="Z206" s="547"/>
      <c r="AA206" s="547"/>
      <c r="AB206" s="547"/>
      <c r="AC206" s="547"/>
      <c r="AD206" s="547"/>
      <c r="AE206" s="547"/>
      <c r="AF206" s="547"/>
      <c r="AG206" s="547"/>
      <c r="AH206" s="547"/>
      <c r="AI206" s="547"/>
      <c r="AJ206" s="550"/>
      <c r="AK206" s="550"/>
      <c r="AL206" s="550"/>
      <c r="AM206" s="550"/>
      <c r="AN206" s="550"/>
      <c r="AO206" s="550"/>
      <c r="AP206" s="550"/>
      <c r="AQ206" s="550"/>
      <c r="AR206" s="550"/>
      <c r="AS206" s="550"/>
      <c r="AT206" s="550"/>
      <c r="AU206" s="550"/>
      <c r="AV206" s="550"/>
      <c r="AW206" s="550"/>
      <c r="AX206" s="550"/>
      <c r="AY206" s="550"/>
      <c r="AZ206" s="550"/>
      <c r="BA206" s="550"/>
      <c r="BB206" s="550"/>
      <c r="BC206" s="550"/>
      <c r="BD206" s="550"/>
      <c r="BE206" s="550"/>
      <c r="BF206" s="550"/>
      <c r="BG206" s="550"/>
      <c r="BH206" s="550"/>
      <c r="BI206" s="550"/>
      <c r="BJ206" s="550"/>
      <c r="BK206" s="550"/>
      <c r="BL206" s="550"/>
      <c r="BM206" s="550"/>
      <c r="BN206" s="550"/>
      <c r="BO206" s="550"/>
      <c r="BP206" s="550"/>
      <c r="BQ206" s="550"/>
      <c r="BR206" s="550"/>
      <c r="BS206" s="550"/>
      <c r="BT206" s="550"/>
      <c r="BU206" s="550"/>
      <c r="BV206" s="550"/>
      <c r="BW206" s="550"/>
      <c r="BX206" s="550"/>
      <c r="BY206" s="550"/>
      <c r="BZ206" s="550"/>
      <c r="CA206" s="550"/>
      <c r="CB206" s="550"/>
      <c r="CC206" s="550"/>
      <c r="CD206" s="550"/>
      <c r="CE206" s="550"/>
      <c r="CF206" s="550"/>
      <c r="CG206" s="550"/>
      <c r="CH206" s="550"/>
      <c r="CI206" s="550"/>
      <c r="CJ206" s="550"/>
      <c r="CK206" s="550"/>
      <c r="CL206" s="550"/>
      <c r="CM206" s="550"/>
      <c r="CN206" s="550"/>
      <c r="CO206" s="550"/>
      <c r="CP206" s="550"/>
      <c r="CQ206" s="550"/>
      <c r="CR206" s="550"/>
      <c r="CS206" s="550"/>
      <c r="CT206" s="550"/>
      <c r="CU206" s="550"/>
      <c r="CV206" s="550"/>
      <c r="CW206" s="550"/>
      <c r="CX206" s="550"/>
      <c r="CY206" s="550"/>
      <c r="CZ206" s="550"/>
      <c r="DA206" s="550"/>
      <c r="DB206" s="550"/>
      <c r="DC206" s="550"/>
      <c r="DD206" s="545"/>
    </row>
    <row r="207" spans="1:108" ht="15">
      <c r="A207" s="544"/>
      <c r="B207" s="545"/>
      <c r="C207" s="545"/>
      <c r="D207" s="545"/>
      <c r="E207" s="546"/>
      <c r="F207" s="547"/>
      <c r="G207" s="547"/>
      <c r="H207" s="547"/>
      <c r="I207" s="547"/>
      <c r="J207" s="547"/>
      <c r="K207" s="547"/>
      <c r="L207" s="547"/>
      <c r="M207" s="547"/>
      <c r="N207" s="547"/>
      <c r="O207" s="548"/>
      <c r="P207" s="547"/>
      <c r="Q207" s="549"/>
      <c r="R207" s="547"/>
      <c r="S207" s="547"/>
      <c r="T207" s="547"/>
      <c r="U207" s="547"/>
      <c r="V207" s="547"/>
      <c r="W207" s="547"/>
      <c r="X207" s="547"/>
      <c r="Y207" s="547"/>
      <c r="Z207" s="547"/>
      <c r="AA207" s="547"/>
      <c r="AB207" s="547"/>
      <c r="AC207" s="547"/>
      <c r="AD207" s="547"/>
      <c r="AE207" s="547"/>
      <c r="AF207" s="547"/>
      <c r="AG207" s="547"/>
      <c r="AH207" s="547"/>
      <c r="AI207" s="547"/>
      <c r="AJ207" s="550"/>
      <c r="AK207" s="550"/>
      <c r="AL207" s="550"/>
      <c r="AM207" s="550"/>
      <c r="AN207" s="550"/>
      <c r="AO207" s="550"/>
      <c r="AP207" s="550"/>
      <c r="AQ207" s="550"/>
      <c r="AR207" s="550"/>
      <c r="AS207" s="550"/>
      <c r="AT207" s="550"/>
      <c r="AU207" s="550"/>
      <c r="AV207" s="550"/>
      <c r="AW207" s="550"/>
      <c r="AX207" s="550"/>
      <c r="AY207" s="550"/>
      <c r="AZ207" s="550"/>
      <c r="BA207" s="550"/>
      <c r="BB207" s="550"/>
      <c r="BC207" s="550"/>
      <c r="BD207" s="550"/>
      <c r="BE207" s="550"/>
      <c r="BF207" s="550"/>
      <c r="BG207" s="550"/>
      <c r="BH207" s="550"/>
      <c r="BI207" s="550"/>
      <c r="BJ207" s="550"/>
      <c r="BK207" s="550"/>
      <c r="BL207" s="550"/>
      <c r="BM207" s="550"/>
      <c r="BN207" s="550"/>
      <c r="BO207" s="550"/>
      <c r="BP207" s="550"/>
      <c r="BQ207" s="550"/>
      <c r="BR207" s="550"/>
      <c r="BS207" s="550"/>
      <c r="BT207" s="550"/>
      <c r="BU207" s="550"/>
      <c r="BV207" s="550"/>
      <c r="BW207" s="550"/>
      <c r="BX207" s="550"/>
      <c r="BY207" s="550"/>
      <c r="BZ207" s="550"/>
      <c r="CA207" s="550"/>
      <c r="CB207" s="550"/>
      <c r="CC207" s="550"/>
      <c r="CD207" s="550"/>
      <c r="CE207" s="550"/>
      <c r="CF207" s="550"/>
      <c r="CG207" s="550"/>
      <c r="CH207" s="550"/>
      <c r="CI207" s="550"/>
      <c r="CJ207" s="550"/>
      <c r="CK207" s="550"/>
      <c r="CL207" s="550"/>
      <c r="CM207" s="550"/>
      <c r="CN207" s="550"/>
      <c r="CO207" s="550"/>
      <c r="CP207" s="550"/>
      <c r="CQ207" s="550"/>
      <c r="CR207" s="550"/>
      <c r="CS207" s="550"/>
      <c r="CT207" s="550"/>
      <c r="CU207" s="550"/>
      <c r="CV207" s="550"/>
      <c r="CW207" s="550"/>
      <c r="CX207" s="550"/>
      <c r="CY207" s="550"/>
      <c r="CZ207" s="550"/>
      <c r="DA207" s="550"/>
      <c r="DB207" s="550"/>
      <c r="DC207" s="550"/>
      <c r="DD207" s="545"/>
    </row>
    <row r="208" spans="1:108" ht="15">
      <c r="A208" s="544"/>
      <c r="B208" s="545"/>
      <c r="C208" s="545"/>
      <c r="D208" s="545"/>
      <c r="E208" s="546"/>
      <c r="F208" s="547"/>
      <c r="G208" s="547"/>
      <c r="H208" s="547"/>
      <c r="I208" s="547"/>
      <c r="J208" s="547"/>
      <c r="K208" s="547"/>
      <c r="L208" s="547"/>
      <c r="M208" s="547"/>
      <c r="N208" s="547"/>
      <c r="O208" s="548"/>
      <c r="P208" s="547"/>
      <c r="Q208" s="549"/>
      <c r="R208" s="547"/>
      <c r="S208" s="547"/>
      <c r="T208" s="547"/>
      <c r="U208" s="547"/>
      <c r="V208" s="547"/>
      <c r="W208" s="547"/>
      <c r="X208" s="547"/>
      <c r="Y208" s="547"/>
      <c r="Z208" s="547"/>
      <c r="AA208" s="547"/>
      <c r="AB208" s="547"/>
      <c r="AC208" s="547"/>
      <c r="AD208" s="547"/>
      <c r="AE208" s="547"/>
      <c r="AF208" s="547"/>
      <c r="AG208" s="547"/>
      <c r="AH208" s="547"/>
      <c r="AI208" s="547"/>
      <c r="AJ208" s="550"/>
      <c r="AK208" s="550"/>
      <c r="AL208" s="550"/>
      <c r="AM208" s="550"/>
      <c r="AN208" s="550"/>
      <c r="AO208" s="550"/>
      <c r="AP208" s="550"/>
      <c r="AQ208" s="550"/>
      <c r="AR208" s="550"/>
      <c r="AS208" s="550"/>
      <c r="AT208" s="550"/>
      <c r="AU208" s="550"/>
      <c r="AV208" s="550"/>
      <c r="AW208" s="550"/>
      <c r="AX208" s="550"/>
      <c r="AY208" s="550"/>
      <c r="AZ208" s="550"/>
      <c r="BA208" s="550"/>
      <c r="BB208" s="550"/>
      <c r="BC208" s="550"/>
      <c r="BD208" s="550"/>
      <c r="BE208" s="550"/>
      <c r="BF208" s="550"/>
      <c r="BG208" s="550"/>
      <c r="BH208" s="550"/>
      <c r="BI208" s="550"/>
      <c r="BJ208" s="550"/>
      <c r="BK208" s="550"/>
      <c r="BL208" s="550"/>
      <c r="BM208" s="550"/>
      <c r="BN208" s="550"/>
      <c r="BO208" s="550"/>
      <c r="BP208" s="550"/>
      <c r="BQ208" s="550"/>
      <c r="BR208" s="550"/>
      <c r="BS208" s="550"/>
      <c r="BT208" s="550"/>
      <c r="BU208" s="550"/>
      <c r="BV208" s="550"/>
      <c r="BW208" s="550"/>
      <c r="BX208" s="550"/>
      <c r="BY208" s="550"/>
      <c r="BZ208" s="550"/>
      <c r="CA208" s="550"/>
      <c r="CB208" s="550"/>
      <c r="CC208" s="550"/>
      <c r="CD208" s="550"/>
      <c r="CE208" s="550"/>
      <c r="CF208" s="550"/>
      <c r="CG208" s="550"/>
      <c r="CH208" s="550"/>
      <c r="CI208" s="550"/>
      <c r="CJ208" s="550"/>
      <c r="CK208" s="550"/>
      <c r="CL208" s="550"/>
      <c r="CM208" s="550"/>
      <c r="CN208" s="550"/>
      <c r="CO208" s="550"/>
      <c r="CP208" s="550"/>
      <c r="CQ208" s="550"/>
      <c r="CR208" s="550"/>
      <c r="CS208" s="550"/>
      <c r="CT208" s="550"/>
      <c r="CU208" s="550"/>
      <c r="CV208" s="550"/>
      <c r="CW208" s="550"/>
      <c r="CX208" s="550"/>
      <c r="CY208" s="550"/>
      <c r="CZ208" s="550"/>
      <c r="DA208" s="550"/>
      <c r="DB208" s="550"/>
      <c r="DC208" s="550"/>
      <c r="DD208" s="545"/>
    </row>
    <row r="209" spans="1:108" ht="15">
      <c r="A209" s="544"/>
      <c r="B209" s="545"/>
      <c r="C209" s="545"/>
      <c r="D209" s="545"/>
      <c r="E209" s="546"/>
      <c r="F209" s="547"/>
      <c r="G209" s="547"/>
      <c r="H209" s="547"/>
      <c r="I209" s="547"/>
      <c r="J209" s="547"/>
      <c r="K209" s="547"/>
      <c r="L209" s="547"/>
      <c r="M209" s="547"/>
      <c r="N209" s="547"/>
      <c r="O209" s="548"/>
      <c r="P209" s="547"/>
      <c r="Q209" s="549"/>
      <c r="R209" s="547"/>
      <c r="S209" s="547"/>
      <c r="T209" s="547"/>
      <c r="U209" s="547"/>
      <c r="V209" s="547"/>
      <c r="W209" s="547"/>
      <c r="X209" s="547"/>
      <c r="Y209" s="547"/>
      <c r="Z209" s="547"/>
      <c r="AA209" s="547"/>
      <c r="AB209" s="547"/>
      <c r="AC209" s="547"/>
      <c r="AD209" s="547"/>
      <c r="AE209" s="547"/>
      <c r="AF209" s="547"/>
      <c r="AG209" s="547"/>
      <c r="AH209" s="547"/>
      <c r="AI209" s="547"/>
      <c r="AJ209" s="550"/>
      <c r="AK209" s="550"/>
      <c r="AL209" s="550"/>
      <c r="AM209" s="550"/>
      <c r="AN209" s="550"/>
      <c r="AO209" s="550"/>
      <c r="AP209" s="550"/>
      <c r="AQ209" s="550"/>
      <c r="AR209" s="550"/>
      <c r="AS209" s="550"/>
      <c r="AT209" s="550"/>
      <c r="AU209" s="550"/>
      <c r="AV209" s="550"/>
      <c r="AW209" s="550"/>
      <c r="AX209" s="550"/>
      <c r="AY209" s="550"/>
      <c r="AZ209" s="550"/>
      <c r="BA209" s="550"/>
      <c r="BB209" s="550"/>
      <c r="BC209" s="550"/>
      <c r="BD209" s="550"/>
      <c r="BE209" s="550"/>
      <c r="BF209" s="550"/>
      <c r="BG209" s="550"/>
      <c r="BH209" s="550"/>
      <c r="BI209" s="550"/>
      <c r="BJ209" s="550"/>
      <c r="BK209" s="550"/>
      <c r="BL209" s="550"/>
      <c r="BM209" s="550"/>
      <c r="BN209" s="550"/>
      <c r="BO209" s="550"/>
      <c r="BP209" s="550"/>
      <c r="BQ209" s="550"/>
      <c r="BR209" s="550"/>
      <c r="BS209" s="550"/>
      <c r="BT209" s="550"/>
      <c r="BU209" s="550"/>
      <c r="BV209" s="550"/>
      <c r="BW209" s="550"/>
      <c r="BX209" s="550"/>
      <c r="BY209" s="550"/>
      <c r="BZ209" s="550"/>
      <c r="CA209" s="550"/>
      <c r="CB209" s="550"/>
      <c r="CC209" s="550"/>
      <c r="CD209" s="550"/>
      <c r="CE209" s="550"/>
      <c r="CF209" s="550"/>
      <c r="CG209" s="550"/>
      <c r="CH209" s="550"/>
      <c r="CI209" s="550"/>
      <c r="CJ209" s="550"/>
      <c r="CK209" s="550"/>
      <c r="CL209" s="550"/>
      <c r="CM209" s="550"/>
      <c r="CN209" s="550"/>
      <c r="CO209" s="550"/>
      <c r="CP209" s="550"/>
      <c r="CQ209" s="550"/>
      <c r="CR209" s="550"/>
      <c r="CS209" s="550"/>
      <c r="CT209" s="550"/>
      <c r="CU209" s="550"/>
      <c r="CV209" s="550"/>
      <c r="CW209" s="550"/>
      <c r="CX209" s="550"/>
      <c r="CY209" s="550"/>
      <c r="CZ209" s="550"/>
      <c r="DA209" s="550"/>
      <c r="DB209" s="550"/>
      <c r="DC209" s="550"/>
      <c r="DD209" s="545"/>
    </row>
    <row r="210" spans="1:108" ht="15">
      <c r="A210" s="544"/>
      <c r="B210" s="545"/>
      <c r="C210" s="545"/>
      <c r="D210" s="545"/>
      <c r="E210" s="546"/>
      <c r="F210" s="547"/>
      <c r="G210" s="547"/>
      <c r="H210" s="547"/>
      <c r="I210" s="547"/>
      <c r="J210" s="547"/>
      <c r="K210" s="547"/>
      <c r="L210" s="547"/>
      <c r="M210" s="547"/>
      <c r="N210" s="547"/>
      <c r="O210" s="548"/>
      <c r="P210" s="547"/>
      <c r="Q210" s="549"/>
      <c r="R210" s="547"/>
      <c r="S210" s="547"/>
      <c r="T210" s="547"/>
      <c r="U210" s="547"/>
      <c r="V210" s="547"/>
      <c r="W210" s="547"/>
      <c r="X210" s="547"/>
      <c r="Y210" s="547"/>
      <c r="Z210" s="547"/>
      <c r="AA210" s="547"/>
      <c r="AB210" s="547"/>
      <c r="AC210" s="547"/>
      <c r="AD210" s="547"/>
      <c r="AE210" s="547"/>
      <c r="AF210" s="547"/>
      <c r="AG210" s="547"/>
      <c r="AH210" s="547"/>
      <c r="AI210" s="547"/>
      <c r="AJ210" s="550"/>
      <c r="AK210" s="550"/>
      <c r="AL210" s="550"/>
      <c r="AM210" s="550"/>
      <c r="AN210" s="550"/>
      <c r="AO210" s="550"/>
      <c r="AP210" s="550"/>
      <c r="AQ210" s="550"/>
      <c r="AR210" s="550"/>
      <c r="AS210" s="550"/>
      <c r="AT210" s="550"/>
      <c r="AU210" s="550"/>
      <c r="AV210" s="550"/>
      <c r="AW210" s="550"/>
      <c r="AX210" s="550"/>
      <c r="AY210" s="550"/>
      <c r="AZ210" s="550"/>
      <c r="BA210" s="550"/>
      <c r="BB210" s="550"/>
      <c r="BC210" s="550"/>
      <c r="BD210" s="550"/>
      <c r="BE210" s="550"/>
      <c r="BF210" s="550"/>
      <c r="BG210" s="550"/>
      <c r="BH210" s="550"/>
      <c r="BI210" s="550"/>
      <c r="BJ210" s="550"/>
      <c r="BK210" s="550"/>
      <c r="BL210" s="550"/>
      <c r="BM210" s="550"/>
      <c r="BN210" s="550"/>
      <c r="BO210" s="550"/>
      <c r="BP210" s="550"/>
      <c r="BQ210" s="550"/>
      <c r="BR210" s="550"/>
      <c r="BS210" s="550"/>
      <c r="BT210" s="550"/>
      <c r="BU210" s="550"/>
      <c r="BV210" s="550"/>
      <c r="BW210" s="550"/>
      <c r="BX210" s="550"/>
      <c r="BY210" s="550"/>
      <c r="BZ210" s="550"/>
      <c r="CA210" s="550"/>
      <c r="CB210" s="550"/>
      <c r="CC210" s="550"/>
      <c r="CD210" s="550"/>
      <c r="CE210" s="550"/>
      <c r="CF210" s="550"/>
      <c r="CG210" s="550"/>
      <c r="CH210" s="550"/>
      <c r="CI210" s="550"/>
      <c r="CJ210" s="550"/>
      <c r="CK210" s="550"/>
      <c r="CL210" s="550"/>
      <c r="CM210" s="550"/>
      <c r="CN210" s="550"/>
      <c r="CO210" s="550"/>
      <c r="CP210" s="550"/>
      <c r="CQ210" s="550"/>
      <c r="CR210" s="550"/>
      <c r="CS210" s="550"/>
      <c r="CT210" s="550"/>
      <c r="CU210" s="550"/>
      <c r="CV210" s="550"/>
      <c r="CW210" s="550"/>
      <c r="CX210" s="550"/>
      <c r="CY210" s="550"/>
      <c r="CZ210" s="550"/>
      <c r="DA210" s="550"/>
      <c r="DB210" s="550"/>
      <c r="DC210" s="550"/>
      <c r="DD210" s="545"/>
    </row>
    <row r="211" spans="1:108" ht="15">
      <c r="A211" s="544"/>
      <c r="B211" s="545"/>
      <c r="C211" s="545"/>
      <c r="D211" s="545"/>
      <c r="E211" s="546"/>
      <c r="F211" s="547"/>
      <c r="G211" s="547"/>
      <c r="H211" s="547"/>
      <c r="I211" s="547"/>
      <c r="J211" s="547"/>
      <c r="K211" s="547"/>
      <c r="L211" s="547"/>
      <c r="M211" s="547"/>
      <c r="N211" s="547"/>
      <c r="O211" s="548"/>
      <c r="P211" s="547"/>
      <c r="Q211" s="549"/>
      <c r="R211" s="547"/>
      <c r="S211" s="547"/>
      <c r="T211" s="547"/>
      <c r="U211" s="547"/>
      <c r="V211" s="547"/>
      <c r="W211" s="547"/>
      <c r="X211" s="547"/>
      <c r="Y211" s="547"/>
      <c r="Z211" s="547"/>
      <c r="AA211" s="547"/>
      <c r="AB211" s="547"/>
      <c r="AC211" s="547"/>
      <c r="AD211" s="547"/>
      <c r="AE211" s="547"/>
      <c r="AF211" s="547"/>
      <c r="AG211" s="547"/>
      <c r="AH211" s="547"/>
      <c r="AI211" s="547"/>
      <c r="AJ211" s="550"/>
      <c r="AK211" s="550"/>
      <c r="AL211" s="550"/>
      <c r="AM211" s="550"/>
      <c r="AN211" s="550"/>
      <c r="AO211" s="550"/>
      <c r="AP211" s="550"/>
      <c r="AQ211" s="550"/>
      <c r="AR211" s="550"/>
      <c r="AS211" s="550"/>
      <c r="AT211" s="550"/>
      <c r="AU211" s="550"/>
      <c r="AV211" s="550"/>
      <c r="AW211" s="550"/>
      <c r="AX211" s="550"/>
      <c r="AY211" s="550"/>
      <c r="AZ211" s="550"/>
      <c r="BA211" s="550"/>
      <c r="BB211" s="550"/>
      <c r="BC211" s="550"/>
      <c r="BD211" s="550"/>
      <c r="BE211" s="550"/>
      <c r="BF211" s="550"/>
      <c r="BG211" s="550"/>
      <c r="BH211" s="550"/>
      <c r="BI211" s="550"/>
      <c r="BJ211" s="550"/>
      <c r="BK211" s="550"/>
      <c r="BL211" s="550"/>
      <c r="BM211" s="550"/>
      <c r="BN211" s="550"/>
      <c r="BO211" s="550"/>
      <c r="BP211" s="550"/>
      <c r="BQ211" s="550"/>
      <c r="BR211" s="550"/>
      <c r="BS211" s="550"/>
      <c r="BT211" s="550"/>
      <c r="BU211" s="550"/>
      <c r="BV211" s="550"/>
      <c r="BW211" s="550"/>
      <c r="BX211" s="550"/>
      <c r="BY211" s="550"/>
      <c r="BZ211" s="550"/>
      <c r="CA211" s="550"/>
      <c r="CB211" s="550"/>
      <c r="CC211" s="550"/>
      <c r="CD211" s="550"/>
      <c r="CE211" s="550"/>
      <c r="CF211" s="550"/>
      <c r="CG211" s="550"/>
      <c r="CH211" s="550"/>
      <c r="CI211" s="550"/>
      <c r="CJ211" s="550"/>
      <c r="CK211" s="550"/>
      <c r="CL211" s="550"/>
      <c r="CM211" s="550"/>
      <c r="CN211" s="550"/>
      <c r="CO211" s="550"/>
      <c r="CP211" s="550"/>
      <c r="CQ211" s="550"/>
      <c r="CR211" s="550"/>
      <c r="CS211" s="550"/>
      <c r="CT211" s="550"/>
      <c r="CU211" s="550"/>
      <c r="CV211" s="550"/>
      <c r="CW211" s="550"/>
      <c r="CX211" s="550"/>
      <c r="CY211" s="550"/>
      <c r="CZ211" s="550"/>
      <c r="DA211" s="550"/>
      <c r="DB211" s="550"/>
      <c r="DC211" s="550"/>
      <c r="DD211" s="545"/>
    </row>
    <row r="212" spans="1:108" ht="15">
      <c r="A212" s="544"/>
      <c r="B212" s="545"/>
      <c r="C212" s="545"/>
      <c r="D212" s="545"/>
      <c r="E212" s="546"/>
      <c r="F212" s="547"/>
      <c r="G212" s="547"/>
      <c r="H212" s="547"/>
      <c r="I212" s="547"/>
      <c r="J212" s="547"/>
      <c r="K212" s="547"/>
      <c r="L212" s="547"/>
      <c r="M212" s="547"/>
      <c r="N212" s="547"/>
      <c r="O212" s="548"/>
      <c r="P212" s="547"/>
      <c r="Q212" s="549"/>
      <c r="R212" s="547"/>
      <c r="S212" s="547"/>
      <c r="T212" s="547"/>
      <c r="U212" s="547"/>
      <c r="V212" s="547"/>
      <c r="W212" s="547"/>
      <c r="X212" s="547"/>
      <c r="Y212" s="547"/>
      <c r="Z212" s="547"/>
      <c r="AA212" s="547"/>
      <c r="AB212" s="547"/>
      <c r="AC212" s="547"/>
      <c r="AD212" s="547"/>
      <c r="AE212" s="547"/>
      <c r="AF212" s="547"/>
      <c r="AG212" s="547"/>
      <c r="AH212" s="547"/>
      <c r="AI212" s="547"/>
      <c r="AJ212" s="550"/>
      <c r="AK212" s="550"/>
      <c r="AL212" s="550"/>
      <c r="AM212" s="550"/>
      <c r="AN212" s="550"/>
      <c r="AO212" s="550"/>
      <c r="AP212" s="550"/>
      <c r="AQ212" s="550"/>
      <c r="AR212" s="550"/>
      <c r="AS212" s="550"/>
      <c r="AT212" s="550"/>
      <c r="AU212" s="550"/>
      <c r="AV212" s="550"/>
      <c r="AW212" s="550"/>
      <c r="AX212" s="550"/>
      <c r="AY212" s="550"/>
      <c r="AZ212" s="550"/>
      <c r="BA212" s="550"/>
      <c r="BB212" s="550"/>
      <c r="BC212" s="550"/>
      <c r="BD212" s="550"/>
      <c r="BE212" s="550"/>
      <c r="BF212" s="550"/>
      <c r="BG212" s="550"/>
      <c r="BH212" s="550"/>
      <c r="BI212" s="550"/>
      <c r="BJ212" s="550"/>
      <c r="BK212" s="550"/>
      <c r="BL212" s="550"/>
      <c r="BM212" s="550"/>
      <c r="BN212" s="550"/>
      <c r="BO212" s="550"/>
      <c r="BP212" s="550"/>
      <c r="BQ212" s="550"/>
      <c r="BR212" s="550"/>
      <c r="BS212" s="550"/>
      <c r="BT212" s="550"/>
      <c r="BU212" s="550"/>
      <c r="BV212" s="550"/>
      <c r="BW212" s="550"/>
      <c r="BX212" s="550"/>
      <c r="BY212" s="550"/>
      <c r="BZ212" s="550"/>
      <c r="CA212" s="550"/>
      <c r="CB212" s="550"/>
      <c r="CC212" s="550"/>
      <c r="CD212" s="550"/>
      <c r="CE212" s="550"/>
      <c r="CF212" s="550"/>
      <c r="CG212" s="550"/>
      <c r="CH212" s="550"/>
      <c r="CI212" s="550"/>
      <c r="CJ212" s="550"/>
      <c r="CK212" s="550"/>
      <c r="CL212" s="550"/>
      <c r="CM212" s="550"/>
      <c r="CN212" s="550"/>
      <c r="CO212" s="550"/>
      <c r="CP212" s="550"/>
      <c r="CQ212" s="550"/>
      <c r="CR212" s="550"/>
      <c r="CS212" s="550"/>
      <c r="CT212" s="550"/>
      <c r="CU212" s="550"/>
      <c r="CV212" s="550"/>
      <c r="CW212" s="550"/>
      <c r="CX212" s="550"/>
      <c r="CY212" s="550"/>
      <c r="CZ212" s="550"/>
      <c r="DA212" s="550"/>
      <c r="DB212" s="550"/>
      <c r="DC212" s="550"/>
      <c r="DD212" s="545"/>
    </row>
    <row r="213" spans="1:108" ht="15">
      <c r="A213" s="544"/>
      <c r="B213" s="545"/>
      <c r="C213" s="545"/>
      <c r="D213" s="545"/>
      <c r="E213" s="546"/>
      <c r="F213" s="547"/>
      <c r="G213" s="547"/>
      <c r="H213" s="547"/>
      <c r="I213" s="547"/>
      <c r="J213" s="547"/>
      <c r="K213" s="547"/>
      <c r="L213" s="547"/>
      <c r="M213" s="547"/>
      <c r="N213" s="547"/>
      <c r="O213" s="548"/>
      <c r="P213" s="547"/>
      <c r="Q213" s="549"/>
      <c r="R213" s="547"/>
      <c r="S213" s="547"/>
      <c r="T213" s="547"/>
      <c r="U213" s="547"/>
      <c r="V213" s="547"/>
      <c r="W213" s="547"/>
      <c r="X213" s="547"/>
      <c r="Y213" s="547"/>
      <c r="Z213" s="547"/>
      <c r="AA213" s="547"/>
      <c r="AB213" s="547"/>
      <c r="AC213" s="547"/>
      <c r="AD213" s="547"/>
      <c r="AE213" s="547"/>
      <c r="AF213" s="547"/>
      <c r="AG213" s="547"/>
      <c r="AH213" s="547"/>
      <c r="AI213" s="547"/>
      <c r="AJ213" s="550"/>
      <c r="AK213" s="550"/>
      <c r="AL213" s="550"/>
      <c r="AM213" s="550"/>
      <c r="AN213" s="550"/>
      <c r="AO213" s="550"/>
      <c r="AP213" s="550"/>
      <c r="AQ213" s="550"/>
      <c r="AR213" s="550"/>
      <c r="AS213" s="550"/>
      <c r="AT213" s="550"/>
      <c r="AU213" s="550"/>
      <c r="AV213" s="550"/>
      <c r="AW213" s="550"/>
      <c r="AX213" s="550"/>
      <c r="AY213" s="550"/>
      <c r="AZ213" s="550"/>
      <c r="BA213" s="550"/>
      <c r="BB213" s="550"/>
      <c r="BC213" s="550"/>
      <c r="BD213" s="550"/>
      <c r="BE213" s="550"/>
      <c r="BF213" s="550"/>
      <c r="BG213" s="550"/>
      <c r="BH213" s="550"/>
      <c r="BI213" s="550"/>
      <c r="BJ213" s="550"/>
      <c r="BK213" s="550"/>
      <c r="BL213" s="550"/>
      <c r="BM213" s="550"/>
      <c r="BN213" s="550"/>
      <c r="BO213" s="550"/>
      <c r="BP213" s="550"/>
      <c r="BQ213" s="550"/>
      <c r="BR213" s="550"/>
      <c r="BS213" s="550"/>
      <c r="BT213" s="550"/>
      <c r="BU213" s="550"/>
      <c r="BV213" s="550"/>
      <c r="BW213" s="550"/>
      <c r="BX213" s="550"/>
      <c r="BY213" s="550"/>
      <c r="BZ213" s="550"/>
      <c r="CA213" s="550"/>
      <c r="CB213" s="550"/>
      <c r="CC213" s="550"/>
      <c r="CD213" s="550"/>
      <c r="CE213" s="550"/>
      <c r="CF213" s="550"/>
      <c r="CG213" s="550"/>
      <c r="CH213" s="550"/>
      <c r="CI213" s="550"/>
      <c r="CJ213" s="550"/>
      <c r="CK213" s="550"/>
      <c r="CL213" s="550"/>
      <c r="CM213" s="550"/>
      <c r="CN213" s="550"/>
      <c r="CO213" s="550"/>
      <c r="CP213" s="550"/>
      <c r="CQ213" s="550"/>
      <c r="CR213" s="550"/>
      <c r="CS213" s="550"/>
      <c r="CT213" s="550"/>
      <c r="CU213" s="550"/>
      <c r="CV213" s="550"/>
      <c r="CW213" s="550"/>
      <c r="CX213" s="550"/>
      <c r="CY213" s="550"/>
      <c r="CZ213" s="550"/>
      <c r="DA213" s="550"/>
      <c r="DB213" s="550"/>
      <c r="DC213" s="550"/>
      <c r="DD213" s="545"/>
    </row>
    <row r="214" spans="1:108" ht="15">
      <c r="A214" s="544"/>
      <c r="B214" s="545"/>
      <c r="C214" s="545"/>
      <c r="D214" s="545"/>
      <c r="E214" s="546"/>
      <c r="F214" s="547"/>
      <c r="G214" s="547"/>
      <c r="H214" s="547"/>
      <c r="I214" s="547"/>
      <c r="J214" s="547"/>
      <c r="K214" s="547"/>
      <c r="L214" s="547"/>
      <c r="M214" s="547"/>
      <c r="N214" s="547"/>
      <c r="O214" s="548"/>
      <c r="P214" s="547"/>
      <c r="Q214" s="549"/>
      <c r="R214" s="547"/>
      <c r="S214" s="547"/>
      <c r="T214" s="547"/>
      <c r="U214" s="547"/>
      <c r="V214" s="547"/>
      <c r="W214" s="547"/>
      <c r="X214" s="547"/>
      <c r="Y214" s="547"/>
      <c r="Z214" s="547"/>
      <c r="AA214" s="547"/>
      <c r="AB214" s="547"/>
      <c r="AC214" s="547"/>
      <c r="AD214" s="547"/>
      <c r="AE214" s="547"/>
      <c r="AF214" s="547"/>
      <c r="AG214" s="547"/>
      <c r="AH214" s="547"/>
      <c r="AI214" s="547"/>
      <c r="AJ214" s="550"/>
      <c r="AK214" s="550"/>
      <c r="AL214" s="550"/>
      <c r="AM214" s="550"/>
      <c r="AN214" s="550"/>
      <c r="AO214" s="550"/>
      <c r="AP214" s="550"/>
      <c r="AQ214" s="550"/>
      <c r="AR214" s="550"/>
      <c r="AS214" s="550"/>
      <c r="AT214" s="550"/>
      <c r="AU214" s="550"/>
      <c r="AV214" s="550"/>
      <c r="AW214" s="550"/>
      <c r="AX214" s="550"/>
      <c r="AY214" s="550"/>
      <c r="AZ214" s="550"/>
      <c r="BA214" s="550"/>
      <c r="BB214" s="550"/>
      <c r="BC214" s="550"/>
      <c r="BD214" s="550"/>
      <c r="BE214" s="550"/>
      <c r="BF214" s="550"/>
      <c r="BG214" s="550"/>
      <c r="BH214" s="550"/>
      <c r="BI214" s="550"/>
      <c r="BJ214" s="550"/>
      <c r="BK214" s="550"/>
      <c r="BL214" s="550"/>
      <c r="BM214" s="550"/>
      <c r="BN214" s="550"/>
      <c r="BO214" s="550"/>
      <c r="BP214" s="550"/>
      <c r="BQ214" s="550"/>
      <c r="BR214" s="550"/>
      <c r="BS214" s="550"/>
      <c r="BT214" s="550"/>
      <c r="BU214" s="550"/>
      <c r="BV214" s="550"/>
      <c r="BW214" s="550"/>
      <c r="BX214" s="550"/>
      <c r="BY214" s="550"/>
      <c r="BZ214" s="550"/>
      <c r="CA214" s="550"/>
      <c r="CB214" s="550"/>
      <c r="CC214" s="550"/>
      <c r="CD214" s="550"/>
      <c r="CE214" s="550"/>
      <c r="CF214" s="550"/>
      <c r="CG214" s="550"/>
      <c r="CH214" s="550"/>
      <c r="CI214" s="550"/>
      <c r="CJ214" s="550"/>
      <c r="CK214" s="550"/>
      <c r="CL214" s="550"/>
      <c r="CM214" s="550"/>
      <c r="CN214" s="550"/>
      <c r="CO214" s="550"/>
      <c r="CP214" s="550"/>
      <c r="CQ214" s="550"/>
      <c r="CR214" s="550"/>
      <c r="CS214" s="550"/>
      <c r="CT214" s="550"/>
      <c r="CU214" s="550"/>
      <c r="CV214" s="550"/>
      <c r="CW214" s="550"/>
      <c r="CX214" s="550"/>
      <c r="CY214" s="550"/>
      <c r="CZ214" s="550"/>
      <c r="DA214" s="550"/>
      <c r="DB214" s="550"/>
      <c r="DC214" s="550"/>
      <c r="DD214" s="545"/>
    </row>
    <row r="215" spans="1:108" ht="15">
      <c r="A215" s="544"/>
      <c r="B215" s="545"/>
      <c r="C215" s="545"/>
      <c r="D215" s="545"/>
      <c r="E215" s="546"/>
      <c r="F215" s="547"/>
      <c r="G215" s="547"/>
      <c r="H215" s="547"/>
      <c r="I215" s="547"/>
      <c r="J215" s="547"/>
      <c r="K215" s="547"/>
      <c r="L215" s="547"/>
      <c r="M215" s="547"/>
      <c r="N215" s="547"/>
      <c r="O215" s="548"/>
      <c r="P215" s="547"/>
      <c r="Q215" s="549"/>
      <c r="R215" s="547"/>
      <c r="S215" s="547"/>
      <c r="T215" s="547"/>
      <c r="U215" s="547"/>
      <c r="V215" s="547"/>
      <c r="W215" s="547"/>
      <c r="X215" s="547"/>
      <c r="Y215" s="547"/>
      <c r="Z215" s="547"/>
      <c r="AA215" s="547"/>
      <c r="AB215" s="547"/>
      <c r="AC215" s="547"/>
      <c r="AD215" s="547"/>
      <c r="AE215" s="547"/>
      <c r="AF215" s="547"/>
      <c r="AG215" s="547"/>
      <c r="AH215" s="547"/>
      <c r="AI215" s="547"/>
      <c r="AJ215" s="550"/>
      <c r="AK215" s="550"/>
      <c r="AL215" s="550"/>
      <c r="AM215" s="550"/>
      <c r="AN215" s="550"/>
      <c r="AO215" s="550"/>
      <c r="AP215" s="550"/>
      <c r="AQ215" s="550"/>
      <c r="AR215" s="550"/>
      <c r="AS215" s="550"/>
      <c r="AT215" s="550"/>
      <c r="AU215" s="550"/>
      <c r="AV215" s="550"/>
      <c r="AW215" s="550"/>
      <c r="AX215" s="550"/>
      <c r="AY215" s="550"/>
      <c r="AZ215" s="550"/>
      <c r="BA215" s="550"/>
      <c r="BB215" s="550"/>
      <c r="BC215" s="550"/>
      <c r="BD215" s="550"/>
      <c r="BE215" s="550"/>
      <c r="BF215" s="550"/>
      <c r="BG215" s="550"/>
      <c r="BH215" s="550"/>
      <c r="BI215" s="550"/>
      <c r="BJ215" s="550"/>
      <c r="BK215" s="550"/>
      <c r="BL215" s="550"/>
      <c r="BM215" s="550"/>
      <c r="BN215" s="550"/>
      <c r="BO215" s="550"/>
      <c r="BP215" s="550"/>
      <c r="BQ215" s="550"/>
      <c r="BR215" s="550"/>
      <c r="BS215" s="550"/>
      <c r="BT215" s="550"/>
      <c r="BU215" s="550"/>
      <c r="BV215" s="550"/>
      <c r="BW215" s="550"/>
      <c r="BX215" s="550"/>
      <c r="BY215" s="550"/>
      <c r="BZ215" s="550"/>
      <c r="CA215" s="550"/>
      <c r="CB215" s="550"/>
      <c r="CC215" s="550"/>
      <c r="CD215" s="550"/>
      <c r="CE215" s="550"/>
      <c r="CF215" s="550"/>
      <c r="CG215" s="550"/>
      <c r="CH215" s="550"/>
      <c r="CI215" s="550"/>
      <c r="CJ215" s="550"/>
      <c r="CK215" s="550"/>
      <c r="CL215" s="550"/>
      <c r="CM215" s="550"/>
      <c r="CN215" s="550"/>
      <c r="CO215" s="550"/>
      <c r="CP215" s="550"/>
      <c r="CQ215" s="550"/>
      <c r="CR215" s="550"/>
      <c r="CS215" s="550"/>
      <c r="CT215" s="550"/>
      <c r="CU215" s="550"/>
      <c r="CV215" s="550"/>
      <c r="CW215" s="550"/>
      <c r="CX215" s="550"/>
      <c r="CY215" s="550"/>
      <c r="CZ215" s="550"/>
      <c r="DA215" s="550"/>
      <c r="DB215" s="550"/>
      <c r="DC215" s="550"/>
      <c r="DD215" s="545"/>
    </row>
    <row r="216" spans="1:108" ht="15">
      <c r="A216" s="544"/>
      <c r="B216" s="545"/>
      <c r="C216" s="545"/>
      <c r="D216" s="545"/>
      <c r="E216" s="546"/>
      <c r="F216" s="547"/>
      <c r="G216" s="547"/>
      <c r="H216" s="547"/>
      <c r="I216" s="547"/>
      <c r="J216" s="547"/>
      <c r="K216" s="547"/>
      <c r="L216" s="547"/>
      <c r="M216" s="547"/>
      <c r="N216" s="547"/>
      <c r="O216" s="548"/>
      <c r="P216" s="547"/>
      <c r="Q216" s="549"/>
      <c r="R216" s="547"/>
      <c r="S216" s="547"/>
      <c r="T216" s="547"/>
      <c r="U216" s="547"/>
      <c r="V216" s="547"/>
      <c r="W216" s="547"/>
      <c r="X216" s="547"/>
      <c r="Y216" s="547"/>
      <c r="Z216" s="547"/>
      <c r="AA216" s="547"/>
      <c r="AB216" s="547"/>
      <c r="AC216" s="547"/>
      <c r="AD216" s="547"/>
      <c r="AE216" s="547"/>
      <c r="AF216" s="547"/>
      <c r="AG216" s="547"/>
      <c r="AH216" s="547"/>
      <c r="AI216" s="547"/>
      <c r="AJ216" s="550"/>
      <c r="AK216" s="550"/>
      <c r="AL216" s="550"/>
      <c r="AM216" s="550"/>
      <c r="AN216" s="550"/>
      <c r="AO216" s="550"/>
      <c r="AP216" s="550"/>
      <c r="AQ216" s="550"/>
      <c r="AR216" s="550"/>
      <c r="AS216" s="550"/>
      <c r="AT216" s="550"/>
      <c r="AU216" s="550"/>
      <c r="AV216" s="550"/>
      <c r="AW216" s="550"/>
      <c r="AX216" s="550"/>
      <c r="AY216" s="550"/>
      <c r="AZ216" s="550"/>
      <c r="BA216" s="550"/>
      <c r="BB216" s="550"/>
      <c r="BC216" s="550"/>
      <c r="BD216" s="550"/>
      <c r="BE216" s="550"/>
      <c r="BF216" s="550"/>
      <c r="BG216" s="550"/>
      <c r="BH216" s="550"/>
      <c r="BI216" s="550"/>
      <c r="BJ216" s="550"/>
      <c r="BK216" s="550"/>
      <c r="BL216" s="550"/>
      <c r="BM216" s="550"/>
      <c r="BN216" s="550"/>
      <c r="BO216" s="550"/>
      <c r="BP216" s="550"/>
      <c r="BQ216" s="550"/>
      <c r="BR216" s="550"/>
      <c r="BS216" s="550"/>
      <c r="BT216" s="550"/>
      <c r="BU216" s="550"/>
      <c r="BV216" s="550"/>
      <c r="BW216" s="550"/>
      <c r="BX216" s="550"/>
      <c r="BY216" s="550"/>
      <c r="BZ216" s="550"/>
      <c r="CA216" s="550"/>
      <c r="CB216" s="550"/>
      <c r="CC216" s="550"/>
      <c r="CD216" s="550"/>
      <c r="CE216" s="550"/>
      <c r="CF216" s="550"/>
      <c r="CG216" s="550"/>
      <c r="CH216" s="550"/>
      <c r="CI216" s="550"/>
      <c r="CJ216" s="550"/>
      <c r="CK216" s="550"/>
      <c r="CL216" s="550"/>
      <c r="CM216" s="550"/>
      <c r="CN216" s="550"/>
      <c r="CO216" s="550"/>
      <c r="CP216" s="550"/>
      <c r="CQ216" s="550"/>
      <c r="CR216" s="550"/>
      <c r="CS216" s="550"/>
      <c r="CT216" s="550"/>
      <c r="CU216" s="550"/>
      <c r="CV216" s="550"/>
      <c r="CW216" s="550"/>
      <c r="CX216" s="550"/>
      <c r="CY216" s="550"/>
      <c r="CZ216" s="550"/>
      <c r="DA216" s="550"/>
      <c r="DB216" s="550"/>
      <c r="DC216" s="550"/>
      <c r="DD216" s="545"/>
    </row>
    <row r="217" spans="1:108" ht="15">
      <c r="A217" s="544"/>
      <c r="B217" s="545"/>
      <c r="C217" s="545"/>
      <c r="D217" s="545"/>
      <c r="E217" s="546"/>
      <c r="F217" s="547"/>
      <c r="G217" s="547"/>
      <c r="H217" s="547"/>
      <c r="I217" s="547"/>
      <c r="J217" s="547"/>
      <c r="K217" s="547"/>
      <c r="L217" s="547"/>
      <c r="M217" s="547"/>
      <c r="N217" s="547"/>
      <c r="O217" s="548"/>
      <c r="P217" s="547"/>
      <c r="Q217" s="549"/>
      <c r="R217" s="547"/>
      <c r="S217" s="547"/>
      <c r="T217" s="547"/>
      <c r="U217" s="547"/>
      <c r="V217" s="547"/>
      <c r="W217" s="547"/>
      <c r="X217" s="547"/>
      <c r="Y217" s="547"/>
      <c r="Z217" s="547"/>
      <c r="AA217" s="547"/>
      <c r="AB217" s="547"/>
      <c r="AC217" s="547"/>
      <c r="AD217" s="547"/>
      <c r="AE217" s="547"/>
      <c r="AF217" s="547"/>
      <c r="AG217" s="547"/>
      <c r="AH217" s="547"/>
      <c r="AI217" s="547"/>
      <c r="AJ217" s="550"/>
      <c r="AK217" s="550"/>
      <c r="AL217" s="550"/>
      <c r="AM217" s="550"/>
      <c r="AN217" s="550"/>
      <c r="AO217" s="550"/>
      <c r="AP217" s="550"/>
      <c r="AQ217" s="550"/>
      <c r="AR217" s="550"/>
      <c r="AS217" s="550"/>
      <c r="AT217" s="550"/>
      <c r="AU217" s="550"/>
      <c r="AV217" s="550"/>
      <c r="AW217" s="550"/>
      <c r="AX217" s="550"/>
      <c r="AY217" s="550"/>
      <c r="AZ217" s="550"/>
      <c r="BA217" s="550"/>
      <c r="BB217" s="550"/>
      <c r="BC217" s="550"/>
      <c r="BD217" s="550"/>
      <c r="BE217" s="550"/>
      <c r="BF217" s="550"/>
      <c r="BG217" s="550"/>
      <c r="BH217" s="550"/>
      <c r="BI217" s="550"/>
      <c r="BJ217" s="550"/>
      <c r="BK217" s="550"/>
      <c r="BL217" s="550"/>
      <c r="BM217" s="550"/>
      <c r="BN217" s="550"/>
      <c r="BO217" s="550"/>
      <c r="BP217" s="550"/>
      <c r="BQ217" s="550"/>
      <c r="BR217" s="550"/>
      <c r="BS217" s="550"/>
      <c r="BT217" s="550"/>
      <c r="BU217" s="550"/>
      <c r="BV217" s="550"/>
      <c r="BW217" s="550"/>
      <c r="BX217" s="550"/>
      <c r="BY217" s="550"/>
      <c r="BZ217" s="550"/>
      <c r="CA217" s="550"/>
      <c r="CB217" s="550"/>
      <c r="CC217" s="550"/>
      <c r="CD217" s="550"/>
      <c r="CE217" s="550"/>
      <c r="CF217" s="550"/>
      <c r="CG217" s="550"/>
      <c r="CH217" s="550"/>
      <c r="CI217" s="550"/>
      <c r="CJ217" s="550"/>
      <c r="CK217" s="550"/>
      <c r="CL217" s="550"/>
      <c r="CM217" s="550"/>
      <c r="CN217" s="550"/>
      <c r="CO217" s="550"/>
      <c r="CP217" s="550"/>
      <c r="CQ217" s="550"/>
      <c r="CR217" s="550"/>
      <c r="CS217" s="550"/>
      <c r="CT217" s="550"/>
      <c r="CU217" s="550"/>
      <c r="CV217" s="550"/>
      <c r="CW217" s="550"/>
      <c r="CX217" s="550"/>
      <c r="CY217" s="550"/>
      <c r="CZ217" s="550"/>
      <c r="DA217" s="550"/>
      <c r="DB217" s="550"/>
      <c r="DC217" s="550"/>
      <c r="DD217" s="545"/>
    </row>
    <row r="218" spans="1:108" ht="15">
      <c r="A218" s="544"/>
      <c r="B218" s="545"/>
      <c r="C218" s="545"/>
      <c r="D218" s="545"/>
      <c r="E218" s="546"/>
      <c r="F218" s="547"/>
      <c r="G218" s="547"/>
      <c r="H218" s="547"/>
      <c r="I218" s="547"/>
      <c r="J218" s="547"/>
      <c r="K218" s="547"/>
      <c r="L218" s="547"/>
      <c r="M218" s="547"/>
      <c r="N218" s="547"/>
      <c r="O218" s="548"/>
      <c r="P218" s="547"/>
      <c r="Q218" s="549"/>
      <c r="R218" s="547"/>
      <c r="S218" s="547"/>
      <c r="T218" s="547"/>
      <c r="U218" s="547"/>
      <c r="V218" s="547"/>
      <c r="W218" s="547"/>
      <c r="X218" s="547"/>
      <c r="Y218" s="547"/>
      <c r="Z218" s="547"/>
      <c r="AA218" s="547"/>
      <c r="AB218" s="547"/>
      <c r="AC218" s="547"/>
      <c r="AD218" s="547"/>
      <c r="AE218" s="547"/>
      <c r="AF218" s="547"/>
      <c r="AG218" s="547"/>
      <c r="AH218" s="547"/>
      <c r="AI218" s="547"/>
      <c r="AJ218" s="550"/>
      <c r="AK218" s="550"/>
      <c r="AL218" s="550"/>
      <c r="AM218" s="550"/>
      <c r="AN218" s="550"/>
      <c r="AO218" s="550"/>
      <c r="AP218" s="550"/>
      <c r="AQ218" s="550"/>
      <c r="AR218" s="550"/>
      <c r="AS218" s="550"/>
      <c r="AT218" s="550"/>
      <c r="AU218" s="550"/>
      <c r="AV218" s="550"/>
      <c r="AW218" s="550"/>
      <c r="AX218" s="550"/>
      <c r="AY218" s="550"/>
      <c r="AZ218" s="550"/>
      <c r="BA218" s="550"/>
      <c r="BB218" s="550"/>
      <c r="BC218" s="550"/>
      <c r="BD218" s="550"/>
      <c r="BE218" s="550"/>
      <c r="BF218" s="550"/>
      <c r="BG218" s="550"/>
      <c r="BH218" s="550"/>
      <c r="BI218" s="550"/>
      <c r="BJ218" s="550"/>
      <c r="BK218" s="550"/>
      <c r="BL218" s="550"/>
      <c r="BM218" s="550"/>
      <c r="BN218" s="550"/>
      <c r="BO218" s="550"/>
      <c r="BP218" s="550"/>
      <c r="BQ218" s="550"/>
      <c r="BR218" s="550"/>
      <c r="BS218" s="550"/>
      <c r="BT218" s="550"/>
      <c r="BU218" s="550"/>
      <c r="BV218" s="550"/>
      <c r="BW218" s="550"/>
      <c r="BX218" s="550"/>
      <c r="BY218" s="550"/>
      <c r="BZ218" s="550"/>
      <c r="CA218" s="550"/>
      <c r="CB218" s="550"/>
      <c r="CC218" s="550"/>
      <c r="CD218" s="550"/>
      <c r="CE218" s="550"/>
      <c r="CF218" s="550"/>
      <c r="CG218" s="550"/>
      <c r="CH218" s="550"/>
      <c r="CI218" s="550"/>
      <c r="CJ218" s="550"/>
      <c r="CK218" s="550"/>
      <c r="CL218" s="550"/>
      <c r="CM218" s="550"/>
      <c r="CN218" s="550"/>
      <c r="CO218" s="550"/>
      <c r="CP218" s="550"/>
      <c r="CQ218" s="550"/>
      <c r="CR218" s="550"/>
      <c r="CS218" s="550"/>
      <c r="CT218" s="550"/>
      <c r="CU218" s="550"/>
      <c r="CV218" s="550"/>
      <c r="CW218" s="550"/>
      <c r="CX218" s="550"/>
      <c r="CY218" s="550"/>
      <c r="CZ218" s="550"/>
      <c r="DA218" s="550"/>
      <c r="DB218" s="550"/>
      <c r="DC218" s="550"/>
      <c r="DD218" s="545"/>
    </row>
    <row r="219" spans="1:108" ht="15">
      <c r="A219" s="544"/>
      <c r="B219" s="545"/>
      <c r="C219" s="545"/>
      <c r="D219" s="545"/>
      <c r="E219" s="546"/>
      <c r="F219" s="547"/>
      <c r="G219" s="547"/>
      <c r="H219" s="547"/>
      <c r="I219" s="547"/>
      <c r="J219" s="547"/>
      <c r="K219" s="547"/>
      <c r="L219" s="547"/>
      <c r="M219" s="547"/>
      <c r="N219" s="547"/>
      <c r="O219" s="548"/>
      <c r="P219" s="547"/>
      <c r="Q219" s="549"/>
      <c r="R219" s="547"/>
      <c r="S219" s="547"/>
      <c r="T219" s="547"/>
      <c r="U219" s="547"/>
      <c r="V219" s="547"/>
      <c r="W219" s="547"/>
      <c r="X219" s="547"/>
      <c r="Y219" s="547"/>
      <c r="Z219" s="547"/>
      <c r="AA219" s="547"/>
      <c r="AB219" s="547"/>
      <c r="AC219" s="547"/>
      <c r="AD219" s="547"/>
      <c r="AE219" s="547"/>
      <c r="AF219" s="547"/>
      <c r="AG219" s="547"/>
      <c r="AH219" s="547"/>
      <c r="AI219" s="547"/>
      <c r="AJ219" s="550"/>
      <c r="AK219" s="550"/>
      <c r="AL219" s="550"/>
      <c r="AM219" s="550"/>
      <c r="AN219" s="550"/>
      <c r="AO219" s="550"/>
      <c r="AP219" s="550"/>
      <c r="AQ219" s="550"/>
      <c r="AR219" s="550"/>
      <c r="AS219" s="550"/>
      <c r="AT219" s="550"/>
      <c r="AU219" s="550"/>
      <c r="AV219" s="550"/>
      <c r="AW219" s="550"/>
      <c r="AX219" s="550"/>
      <c r="AY219" s="550"/>
      <c r="AZ219" s="550"/>
      <c r="BA219" s="550"/>
      <c r="BB219" s="550"/>
      <c r="BC219" s="550"/>
      <c r="BD219" s="550"/>
      <c r="BE219" s="550"/>
      <c r="BF219" s="550"/>
      <c r="BG219" s="550"/>
      <c r="BH219" s="550"/>
      <c r="BI219" s="550"/>
      <c r="BJ219" s="550"/>
      <c r="BK219" s="550"/>
      <c r="BL219" s="550"/>
      <c r="BM219" s="550"/>
      <c r="BN219" s="550"/>
      <c r="BO219" s="550"/>
      <c r="BP219" s="550"/>
      <c r="BQ219" s="550"/>
      <c r="BR219" s="550"/>
      <c r="BS219" s="550"/>
      <c r="BT219" s="550"/>
      <c r="BU219" s="550"/>
      <c r="BV219" s="550"/>
      <c r="BW219" s="550"/>
      <c r="BX219" s="550"/>
      <c r="BY219" s="550"/>
      <c r="BZ219" s="550"/>
      <c r="CA219" s="550"/>
      <c r="CB219" s="550"/>
      <c r="CC219" s="550"/>
      <c r="CD219" s="550"/>
      <c r="CE219" s="550"/>
      <c r="CF219" s="550"/>
      <c r="CG219" s="550"/>
      <c r="CH219" s="550"/>
      <c r="CI219" s="550"/>
      <c r="CJ219" s="550"/>
      <c r="CK219" s="550"/>
      <c r="CL219" s="550"/>
      <c r="CM219" s="550"/>
      <c r="CN219" s="550"/>
      <c r="CO219" s="550"/>
      <c r="CP219" s="550"/>
      <c r="CQ219" s="550"/>
      <c r="CR219" s="550"/>
      <c r="CS219" s="550"/>
      <c r="CT219" s="550"/>
      <c r="CU219" s="550"/>
      <c r="CV219" s="550"/>
      <c r="CW219" s="550"/>
      <c r="CX219" s="550"/>
      <c r="CY219" s="550"/>
      <c r="CZ219" s="550"/>
      <c r="DA219" s="550"/>
      <c r="DB219" s="550"/>
      <c r="DC219" s="550"/>
      <c r="DD219" s="545"/>
    </row>
    <row r="220" spans="1:108" ht="15">
      <c r="A220" s="544"/>
      <c r="B220" s="545"/>
      <c r="C220" s="545"/>
      <c r="D220" s="545"/>
      <c r="E220" s="546"/>
      <c r="F220" s="547"/>
      <c r="G220" s="547"/>
      <c r="H220" s="547"/>
      <c r="I220" s="547"/>
      <c r="J220" s="547"/>
      <c r="K220" s="547"/>
      <c r="L220" s="547"/>
      <c r="M220" s="547"/>
      <c r="N220" s="547"/>
      <c r="O220" s="548"/>
      <c r="P220" s="547"/>
      <c r="Q220" s="549"/>
      <c r="R220" s="547"/>
      <c r="S220" s="547"/>
      <c r="T220" s="547"/>
      <c r="U220" s="547"/>
      <c r="V220" s="547"/>
      <c r="W220" s="547"/>
      <c r="X220" s="547"/>
      <c r="Y220" s="547"/>
      <c r="Z220" s="547"/>
      <c r="AA220" s="547"/>
      <c r="AB220" s="547"/>
      <c r="AC220" s="547"/>
      <c r="AD220" s="547"/>
      <c r="AE220" s="547"/>
      <c r="AF220" s="547"/>
      <c r="AG220" s="547"/>
      <c r="AH220" s="547"/>
      <c r="AI220" s="547"/>
      <c r="AJ220" s="550"/>
      <c r="AK220" s="550"/>
      <c r="AL220" s="550"/>
      <c r="AM220" s="550"/>
      <c r="AN220" s="550"/>
      <c r="AO220" s="550"/>
      <c r="AP220" s="550"/>
      <c r="AQ220" s="550"/>
      <c r="AR220" s="550"/>
      <c r="AS220" s="550"/>
      <c r="AT220" s="550"/>
      <c r="AU220" s="550"/>
      <c r="AV220" s="550"/>
      <c r="AW220" s="550"/>
      <c r="AX220" s="550"/>
      <c r="AY220" s="550"/>
      <c r="AZ220" s="550"/>
      <c r="BA220" s="550"/>
      <c r="BB220" s="550"/>
      <c r="BC220" s="550"/>
      <c r="BD220" s="550"/>
      <c r="BE220" s="550"/>
      <c r="BF220" s="550"/>
      <c r="BG220" s="550"/>
      <c r="BH220" s="550"/>
      <c r="BI220" s="550"/>
      <c r="BJ220" s="550"/>
      <c r="BK220" s="550"/>
      <c r="BL220" s="550"/>
      <c r="BM220" s="550"/>
      <c r="BN220" s="550"/>
      <c r="BO220" s="550"/>
      <c r="BP220" s="550"/>
      <c r="BQ220" s="550"/>
      <c r="BR220" s="550"/>
      <c r="BS220" s="550"/>
      <c r="BT220" s="550"/>
      <c r="BU220" s="550"/>
      <c r="BV220" s="550"/>
      <c r="BW220" s="550"/>
      <c r="BX220" s="550"/>
      <c r="BY220" s="550"/>
      <c r="BZ220" s="550"/>
      <c r="CA220" s="550"/>
      <c r="CB220" s="550"/>
      <c r="CC220" s="550"/>
      <c r="CD220" s="550"/>
      <c r="CE220" s="550"/>
      <c r="CF220" s="550"/>
      <c r="CG220" s="550"/>
      <c r="CH220" s="550"/>
      <c r="CI220" s="550"/>
      <c r="CJ220" s="550"/>
      <c r="CK220" s="550"/>
      <c r="CL220" s="550"/>
      <c r="CM220" s="550"/>
      <c r="CN220" s="550"/>
      <c r="CO220" s="550"/>
      <c r="CP220" s="550"/>
      <c r="CQ220" s="550"/>
      <c r="CR220" s="550"/>
      <c r="CS220" s="550"/>
      <c r="CT220" s="550"/>
      <c r="CU220" s="550"/>
      <c r="CV220" s="550"/>
      <c r="CW220" s="550"/>
      <c r="CX220" s="550"/>
      <c r="CY220" s="550"/>
      <c r="CZ220" s="550"/>
      <c r="DA220" s="550"/>
      <c r="DB220" s="550"/>
      <c r="DC220" s="550"/>
      <c r="DD220" s="545"/>
    </row>
    <row r="221" spans="1:108" ht="15">
      <c r="A221" s="544"/>
      <c r="B221" s="545"/>
      <c r="C221" s="545"/>
      <c r="D221" s="545"/>
      <c r="E221" s="546"/>
      <c r="F221" s="547"/>
      <c r="G221" s="547"/>
      <c r="H221" s="547"/>
      <c r="I221" s="547"/>
      <c r="J221" s="547"/>
      <c r="K221" s="547"/>
      <c r="L221" s="547"/>
      <c r="M221" s="547"/>
      <c r="N221" s="547"/>
      <c r="O221" s="548"/>
      <c r="P221" s="547"/>
      <c r="Q221" s="549"/>
      <c r="R221" s="547"/>
      <c r="S221" s="547"/>
      <c r="T221" s="547"/>
      <c r="U221" s="547"/>
      <c r="V221" s="547"/>
      <c r="W221" s="547"/>
      <c r="X221" s="547"/>
      <c r="Y221" s="547"/>
      <c r="Z221" s="547"/>
      <c r="AA221" s="547"/>
      <c r="AB221" s="547"/>
      <c r="AC221" s="547"/>
      <c r="AD221" s="547"/>
      <c r="AE221" s="547"/>
      <c r="AF221" s="547"/>
      <c r="AG221" s="547"/>
      <c r="AH221" s="547"/>
      <c r="AI221" s="547"/>
      <c r="AJ221" s="550"/>
      <c r="AK221" s="550"/>
      <c r="AL221" s="550"/>
      <c r="AM221" s="550"/>
      <c r="AN221" s="550"/>
      <c r="AO221" s="550"/>
      <c r="AP221" s="550"/>
      <c r="AQ221" s="550"/>
      <c r="AR221" s="550"/>
      <c r="AS221" s="550"/>
      <c r="AT221" s="550"/>
      <c r="AU221" s="550"/>
      <c r="AV221" s="550"/>
      <c r="AW221" s="550"/>
      <c r="AX221" s="550"/>
      <c r="AY221" s="550"/>
      <c r="AZ221" s="550"/>
      <c r="BA221" s="550"/>
      <c r="BB221" s="550"/>
      <c r="BC221" s="550"/>
      <c r="BD221" s="550"/>
      <c r="BE221" s="550"/>
      <c r="BF221" s="550"/>
      <c r="BG221" s="550"/>
      <c r="BH221" s="550"/>
      <c r="BI221" s="550"/>
      <c r="BJ221" s="550"/>
      <c r="BK221" s="550"/>
      <c r="BL221" s="550"/>
      <c r="BM221" s="550"/>
      <c r="BN221" s="550"/>
      <c r="BO221" s="550"/>
      <c r="BP221" s="550"/>
      <c r="BQ221" s="550"/>
      <c r="BR221" s="550"/>
      <c r="BS221" s="550"/>
      <c r="BT221" s="550"/>
      <c r="BU221" s="550"/>
      <c r="BV221" s="550"/>
      <c r="BW221" s="550"/>
      <c r="BX221" s="550"/>
      <c r="BY221" s="550"/>
      <c r="BZ221" s="550"/>
      <c r="CA221" s="550"/>
      <c r="CB221" s="550"/>
      <c r="CC221" s="550"/>
      <c r="CD221" s="550"/>
      <c r="CE221" s="550"/>
      <c r="CF221" s="550"/>
      <c r="CG221" s="550"/>
      <c r="CH221" s="550"/>
      <c r="CI221" s="550"/>
      <c r="CJ221" s="550"/>
      <c r="CK221" s="550"/>
      <c r="CL221" s="550"/>
      <c r="CM221" s="550"/>
      <c r="CN221" s="550"/>
      <c r="CO221" s="550"/>
      <c r="CP221" s="550"/>
      <c r="CQ221" s="550"/>
      <c r="CR221" s="550"/>
      <c r="CS221" s="550"/>
      <c r="CT221" s="550"/>
      <c r="CU221" s="550"/>
      <c r="CV221" s="550"/>
      <c r="CW221" s="550"/>
      <c r="CX221" s="550"/>
      <c r="CY221" s="550"/>
      <c r="CZ221" s="550"/>
      <c r="DA221" s="550"/>
      <c r="DB221" s="550"/>
      <c r="DC221" s="550"/>
      <c r="DD221" s="545"/>
    </row>
    <row r="222" spans="1:108" ht="15">
      <c r="A222" s="544"/>
      <c r="B222" s="545"/>
      <c r="C222" s="545"/>
      <c r="D222" s="545"/>
      <c r="E222" s="546"/>
      <c r="F222" s="547"/>
      <c r="G222" s="547"/>
      <c r="H222" s="547"/>
      <c r="I222" s="547"/>
      <c r="J222" s="547"/>
      <c r="K222" s="547"/>
      <c r="L222" s="547"/>
      <c r="M222" s="547"/>
      <c r="N222" s="547"/>
      <c r="O222" s="548"/>
      <c r="P222" s="547"/>
      <c r="Q222" s="549"/>
      <c r="R222" s="547"/>
      <c r="S222" s="547"/>
      <c r="T222" s="547"/>
      <c r="U222" s="547"/>
      <c r="V222" s="547"/>
      <c r="W222" s="547"/>
      <c r="X222" s="547"/>
      <c r="Y222" s="547"/>
      <c r="Z222" s="547"/>
      <c r="AA222" s="547"/>
      <c r="AB222" s="547"/>
      <c r="AC222" s="547"/>
      <c r="AD222" s="547"/>
      <c r="AE222" s="547"/>
      <c r="AF222" s="547"/>
      <c r="AG222" s="547"/>
      <c r="AH222" s="547"/>
      <c r="AI222" s="547"/>
      <c r="AJ222" s="550"/>
      <c r="AK222" s="550"/>
      <c r="AL222" s="550"/>
      <c r="AM222" s="550"/>
      <c r="AN222" s="550"/>
      <c r="AO222" s="550"/>
      <c r="AP222" s="550"/>
      <c r="AQ222" s="550"/>
      <c r="AR222" s="550"/>
      <c r="AS222" s="550"/>
      <c r="AT222" s="550"/>
      <c r="AU222" s="550"/>
      <c r="AV222" s="550"/>
      <c r="AW222" s="550"/>
      <c r="AX222" s="550"/>
      <c r="AY222" s="550"/>
      <c r="AZ222" s="550"/>
      <c r="BA222" s="550"/>
      <c r="BB222" s="550"/>
      <c r="BC222" s="550"/>
      <c r="BD222" s="550"/>
      <c r="BE222" s="550"/>
      <c r="BF222" s="550"/>
      <c r="BG222" s="550"/>
      <c r="BH222" s="550"/>
      <c r="BI222" s="550"/>
      <c r="BJ222" s="550"/>
      <c r="BK222" s="550"/>
      <c r="BL222" s="550"/>
      <c r="BM222" s="550"/>
      <c r="BN222" s="550"/>
      <c r="BO222" s="550"/>
      <c r="BP222" s="550"/>
      <c r="BQ222" s="550"/>
      <c r="BR222" s="550"/>
      <c r="BS222" s="550"/>
      <c r="BT222" s="550"/>
      <c r="BU222" s="550"/>
      <c r="BV222" s="550"/>
      <c r="BW222" s="550"/>
      <c r="BX222" s="550"/>
      <c r="BY222" s="550"/>
      <c r="BZ222" s="550"/>
      <c r="CA222" s="550"/>
      <c r="CB222" s="550"/>
      <c r="CC222" s="550"/>
      <c r="CD222" s="550"/>
      <c r="CE222" s="550"/>
      <c r="CF222" s="550"/>
      <c r="CG222" s="550"/>
      <c r="CH222" s="550"/>
      <c r="CI222" s="550"/>
      <c r="CJ222" s="550"/>
      <c r="CK222" s="550"/>
      <c r="CL222" s="550"/>
      <c r="CM222" s="550"/>
      <c r="CN222" s="550"/>
      <c r="CO222" s="550"/>
      <c r="CP222" s="550"/>
      <c r="CQ222" s="550"/>
      <c r="CR222" s="550"/>
      <c r="CS222" s="550"/>
      <c r="CT222" s="550"/>
      <c r="CU222" s="550"/>
      <c r="CV222" s="550"/>
      <c r="CW222" s="550"/>
      <c r="CX222" s="550"/>
      <c r="CY222" s="550"/>
      <c r="CZ222" s="550"/>
      <c r="DA222" s="550"/>
      <c r="DB222" s="550"/>
      <c r="DC222" s="550"/>
      <c r="DD222" s="545"/>
    </row>
    <row r="223" spans="1:108" ht="15">
      <c r="A223" s="544"/>
      <c r="B223" s="545"/>
      <c r="C223" s="545"/>
      <c r="D223" s="545"/>
      <c r="E223" s="546"/>
      <c r="F223" s="547"/>
      <c r="G223" s="547"/>
      <c r="H223" s="547"/>
      <c r="I223" s="547"/>
      <c r="J223" s="547"/>
      <c r="K223" s="547"/>
      <c r="L223" s="547"/>
      <c r="M223" s="547"/>
      <c r="N223" s="547"/>
      <c r="O223" s="548"/>
      <c r="P223" s="547"/>
      <c r="Q223" s="549"/>
      <c r="R223" s="547"/>
      <c r="S223" s="547"/>
      <c r="T223" s="547"/>
      <c r="U223" s="547"/>
      <c r="V223" s="547"/>
      <c r="W223" s="547"/>
      <c r="X223" s="547"/>
      <c r="Y223" s="547"/>
      <c r="Z223" s="547"/>
      <c r="AA223" s="547"/>
      <c r="AB223" s="547"/>
      <c r="AC223" s="547"/>
      <c r="AD223" s="547"/>
      <c r="AE223" s="547"/>
      <c r="AF223" s="547"/>
      <c r="AG223" s="547"/>
      <c r="AH223" s="547"/>
      <c r="AI223" s="547"/>
      <c r="AJ223" s="550"/>
      <c r="AK223" s="550"/>
      <c r="AL223" s="550"/>
      <c r="AM223" s="550"/>
      <c r="AN223" s="550"/>
      <c r="AO223" s="550"/>
      <c r="AP223" s="550"/>
      <c r="AQ223" s="550"/>
      <c r="AR223" s="550"/>
      <c r="AS223" s="550"/>
      <c r="AT223" s="550"/>
      <c r="AU223" s="550"/>
      <c r="AV223" s="550"/>
      <c r="AW223" s="550"/>
      <c r="AX223" s="550"/>
      <c r="AY223" s="550"/>
      <c r="AZ223" s="550"/>
      <c r="BA223" s="550"/>
      <c r="BB223" s="550"/>
      <c r="BC223" s="550"/>
      <c r="BD223" s="550"/>
      <c r="BE223" s="550"/>
      <c r="BF223" s="550"/>
      <c r="BG223" s="550"/>
      <c r="BH223" s="550"/>
      <c r="BI223" s="550"/>
      <c r="BJ223" s="550"/>
      <c r="BK223" s="550"/>
      <c r="BL223" s="550"/>
      <c r="BM223" s="550"/>
      <c r="BN223" s="550"/>
      <c r="BO223" s="550"/>
      <c r="BP223" s="550"/>
      <c r="BQ223" s="550"/>
      <c r="BR223" s="550"/>
      <c r="BS223" s="550"/>
      <c r="BT223" s="550"/>
      <c r="BU223" s="550"/>
      <c r="BV223" s="550"/>
      <c r="BW223" s="550"/>
      <c r="BX223" s="550"/>
      <c r="BY223" s="550"/>
      <c r="BZ223" s="550"/>
      <c r="CA223" s="550"/>
      <c r="CB223" s="550"/>
      <c r="CC223" s="550"/>
      <c r="CD223" s="550"/>
      <c r="CE223" s="550"/>
      <c r="CF223" s="550"/>
      <c r="CG223" s="550"/>
      <c r="CH223" s="550"/>
      <c r="CI223" s="550"/>
      <c r="CJ223" s="550"/>
      <c r="CK223" s="550"/>
      <c r="CL223" s="550"/>
      <c r="CM223" s="550"/>
      <c r="CN223" s="550"/>
      <c r="CO223" s="550"/>
      <c r="CP223" s="550"/>
      <c r="CQ223" s="550"/>
      <c r="CR223" s="550"/>
      <c r="CS223" s="550"/>
      <c r="CT223" s="550"/>
      <c r="CU223" s="550"/>
      <c r="CV223" s="550"/>
      <c r="CW223" s="550"/>
      <c r="CX223" s="550"/>
      <c r="CY223" s="550"/>
      <c r="CZ223" s="550"/>
      <c r="DA223" s="550"/>
      <c r="DB223" s="550"/>
      <c r="DC223" s="550"/>
      <c r="DD223" s="545"/>
    </row>
    <row r="224" spans="1:108" ht="15">
      <c r="A224" s="544"/>
      <c r="B224" s="545"/>
      <c r="C224" s="545"/>
      <c r="D224" s="545"/>
      <c r="E224" s="546"/>
      <c r="F224" s="547"/>
      <c r="G224" s="547"/>
      <c r="H224" s="547"/>
      <c r="I224" s="547"/>
      <c r="J224" s="547"/>
      <c r="K224" s="547"/>
      <c r="L224" s="547"/>
      <c r="M224" s="547"/>
      <c r="N224" s="547"/>
      <c r="O224" s="548"/>
      <c r="P224" s="547"/>
      <c r="Q224" s="549"/>
      <c r="R224" s="547"/>
      <c r="S224" s="547"/>
      <c r="T224" s="547"/>
      <c r="U224" s="547"/>
      <c r="V224" s="547"/>
      <c r="W224" s="547"/>
      <c r="X224" s="547"/>
      <c r="Y224" s="547"/>
      <c r="Z224" s="547"/>
      <c r="AA224" s="547"/>
      <c r="AB224" s="547"/>
      <c r="AC224" s="547"/>
      <c r="AD224" s="547"/>
      <c r="AE224" s="547"/>
      <c r="AF224" s="547"/>
      <c r="AG224" s="547"/>
      <c r="AH224" s="547"/>
      <c r="AI224" s="547"/>
      <c r="AJ224" s="550"/>
      <c r="AK224" s="550"/>
      <c r="AL224" s="550"/>
      <c r="AM224" s="550"/>
      <c r="AN224" s="550"/>
      <c r="AO224" s="550"/>
      <c r="AP224" s="550"/>
      <c r="AQ224" s="550"/>
      <c r="AR224" s="550"/>
      <c r="AS224" s="550"/>
      <c r="AT224" s="550"/>
      <c r="AU224" s="550"/>
      <c r="AV224" s="550"/>
      <c r="AW224" s="550"/>
      <c r="AX224" s="550"/>
      <c r="AY224" s="550"/>
      <c r="AZ224" s="550"/>
      <c r="BA224" s="550"/>
      <c r="BB224" s="550"/>
      <c r="BC224" s="550"/>
      <c r="BD224" s="550"/>
      <c r="BE224" s="550"/>
      <c r="BF224" s="550"/>
      <c r="BG224" s="550"/>
      <c r="BH224" s="550"/>
      <c r="BI224" s="550"/>
      <c r="BJ224" s="550"/>
      <c r="BK224" s="550"/>
      <c r="BL224" s="550"/>
      <c r="BM224" s="550"/>
      <c r="BN224" s="550"/>
      <c r="BO224" s="550"/>
      <c r="BP224" s="550"/>
      <c r="BQ224" s="550"/>
      <c r="BR224" s="550"/>
      <c r="BS224" s="550"/>
      <c r="BT224" s="550"/>
      <c r="BU224" s="550"/>
      <c r="BV224" s="550"/>
      <c r="BW224" s="550"/>
      <c r="BX224" s="550"/>
      <c r="BY224" s="550"/>
      <c r="BZ224" s="550"/>
      <c r="CA224" s="550"/>
      <c r="CB224" s="550"/>
      <c r="CC224" s="550"/>
      <c r="CD224" s="550"/>
      <c r="CE224" s="550"/>
      <c r="CF224" s="550"/>
      <c r="CG224" s="550"/>
      <c r="CH224" s="550"/>
      <c r="CI224" s="550"/>
      <c r="CJ224" s="550"/>
      <c r="CK224" s="550"/>
      <c r="CL224" s="550"/>
      <c r="CM224" s="550"/>
      <c r="CN224" s="550"/>
      <c r="CO224" s="550"/>
      <c r="CP224" s="550"/>
      <c r="CQ224" s="550"/>
      <c r="CR224" s="550"/>
      <c r="CS224" s="550"/>
      <c r="CT224" s="550"/>
      <c r="CU224" s="550"/>
      <c r="CV224" s="550"/>
      <c r="CW224" s="550"/>
      <c r="CX224" s="550"/>
      <c r="CY224" s="550"/>
      <c r="CZ224" s="550"/>
      <c r="DA224" s="550"/>
      <c r="DB224" s="550"/>
      <c r="DC224" s="550"/>
      <c r="DD224" s="545"/>
    </row>
    <row r="225" spans="1:108" ht="15">
      <c r="A225" s="544"/>
      <c r="B225" s="545"/>
      <c r="C225" s="545"/>
      <c r="D225" s="545"/>
      <c r="E225" s="546"/>
      <c r="F225" s="547"/>
      <c r="G225" s="547"/>
      <c r="H225" s="547"/>
      <c r="I225" s="547"/>
      <c r="J225" s="547"/>
      <c r="K225" s="547"/>
      <c r="L225" s="547"/>
      <c r="M225" s="547"/>
      <c r="N225" s="547"/>
      <c r="O225" s="548"/>
      <c r="P225" s="547"/>
      <c r="Q225" s="549"/>
      <c r="R225" s="547"/>
      <c r="S225" s="547"/>
      <c r="T225" s="547"/>
      <c r="U225" s="547"/>
      <c r="V225" s="547"/>
      <c r="W225" s="547"/>
      <c r="X225" s="547"/>
      <c r="Y225" s="547"/>
      <c r="Z225" s="547"/>
      <c r="AA225" s="547"/>
      <c r="AB225" s="547"/>
      <c r="AC225" s="547"/>
      <c r="AD225" s="547"/>
      <c r="AE225" s="547"/>
      <c r="AF225" s="547"/>
      <c r="AG225" s="547"/>
      <c r="AH225" s="547"/>
      <c r="AI225" s="547"/>
      <c r="AJ225" s="550"/>
      <c r="AK225" s="550"/>
      <c r="AL225" s="550"/>
      <c r="AM225" s="550"/>
      <c r="AN225" s="550"/>
      <c r="AO225" s="550"/>
      <c r="AP225" s="550"/>
      <c r="AQ225" s="550"/>
      <c r="AR225" s="550"/>
      <c r="AS225" s="550"/>
      <c r="AT225" s="550"/>
      <c r="AU225" s="550"/>
      <c r="AV225" s="550"/>
      <c r="AW225" s="550"/>
      <c r="AX225" s="550"/>
      <c r="AY225" s="550"/>
      <c r="AZ225" s="550"/>
      <c r="BA225" s="550"/>
      <c r="BB225" s="550"/>
      <c r="BC225" s="550"/>
      <c r="BD225" s="550"/>
      <c r="BE225" s="550"/>
      <c r="BF225" s="550"/>
      <c r="BG225" s="550"/>
      <c r="BH225" s="550"/>
      <c r="BI225" s="550"/>
      <c r="BJ225" s="550"/>
      <c r="BK225" s="550"/>
      <c r="BL225" s="550"/>
      <c r="BM225" s="550"/>
      <c r="BN225" s="550"/>
      <c r="BO225" s="550"/>
      <c r="BP225" s="550"/>
      <c r="BQ225" s="550"/>
      <c r="BR225" s="550"/>
      <c r="BS225" s="550"/>
      <c r="BT225" s="550"/>
      <c r="BU225" s="550"/>
      <c r="BV225" s="550"/>
      <c r="BW225" s="550"/>
      <c r="BX225" s="550"/>
      <c r="BY225" s="550"/>
      <c r="BZ225" s="550"/>
      <c r="CA225" s="550"/>
      <c r="CB225" s="550"/>
      <c r="CC225" s="550"/>
      <c r="CD225" s="550"/>
      <c r="CE225" s="550"/>
      <c r="CF225" s="550"/>
      <c r="CG225" s="550"/>
      <c r="CH225" s="550"/>
      <c r="CI225" s="550"/>
      <c r="CJ225" s="550"/>
      <c r="CK225" s="550"/>
      <c r="CL225" s="550"/>
      <c r="CM225" s="550"/>
      <c r="CN225" s="550"/>
      <c r="CO225" s="550"/>
      <c r="CP225" s="550"/>
      <c r="CQ225" s="550"/>
      <c r="CR225" s="550"/>
      <c r="CS225" s="550"/>
      <c r="CT225" s="550"/>
      <c r="CU225" s="550"/>
      <c r="CV225" s="550"/>
      <c r="CW225" s="550"/>
      <c r="CX225" s="550"/>
      <c r="CY225" s="550"/>
      <c r="CZ225" s="550"/>
      <c r="DA225" s="550"/>
      <c r="DB225" s="550"/>
      <c r="DC225" s="550"/>
      <c r="DD225" s="545"/>
    </row>
    <row r="226" spans="1:108" ht="15">
      <c r="A226" s="544"/>
      <c r="B226" s="545"/>
      <c r="C226" s="545"/>
      <c r="D226" s="545"/>
      <c r="E226" s="546"/>
      <c r="F226" s="547"/>
      <c r="G226" s="547"/>
      <c r="H226" s="547"/>
      <c r="I226" s="547"/>
      <c r="J226" s="547"/>
      <c r="K226" s="547"/>
      <c r="L226" s="547"/>
      <c r="M226" s="547"/>
      <c r="N226" s="547"/>
      <c r="O226" s="548"/>
      <c r="P226" s="547"/>
      <c r="Q226" s="549"/>
      <c r="R226" s="547"/>
      <c r="S226" s="547"/>
      <c r="T226" s="547"/>
      <c r="U226" s="547"/>
      <c r="V226" s="547"/>
      <c r="W226" s="547"/>
      <c r="X226" s="547"/>
      <c r="Y226" s="547"/>
      <c r="Z226" s="547"/>
      <c r="AA226" s="547"/>
      <c r="AB226" s="547"/>
      <c r="AC226" s="547"/>
      <c r="AD226" s="547"/>
      <c r="AE226" s="547"/>
      <c r="AF226" s="547"/>
      <c r="AG226" s="547"/>
      <c r="AH226" s="547"/>
      <c r="AI226" s="547"/>
      <c r="AJ226" s="550"/>
      <c r="AK226" s="550"/>
      <c r="AL226" s="550"/>
      <c r="AM226" s="550"/>
      <c r="AN226" s="550"/>
      <c r="AO226" s="550"/>
      <c r="AP226" s="550"/>
      <c r="AQ226" s="550"/>
      <c r="AR226" s="550"/>
      <c r="AS226" s="550"/>
      <c r="AT226" s="550"/>
      <c r="AU226" s="550"/>
      <c r="AV226" s="550"/>
      <c r="AW226" s="550"/>
      <c r="AX226" s="550"/>
      <c r="AY226" s="550"/>
      <c r="AZ226" s="550"/>
      <c r="BA226" s="550"/>
      <c r="BB226" s="550"/>
      <c r="BC226" s="550"/>
      <c r="BD226" s="550"/>
      <c r="BE226" s="550"/>
      <c r="BF226" s="550"/>
      <c r="BG226" s="550"/>
      <c r="BH226" s="550"/>
      <c r="BI226" s="550"/>
      <c r="BJ226" s="550"/>
      <c r="BK226" s="550"/>
      <c r="BL226" s="550"/>
      <c r="BM226" s="550"/>
      <c r="BN226" s="550"/>
      <c r="BO226" s="550"/>
      <c r="BP226" s="550"/>
      <c r="BQ226" s="550"/>
      <c r="BR226" s="550"/>
      <c r="BS226" s="550"/>
      <c r="BT226" s="550"/>
      <c r="BU226" s="550"/>
      <c r="BV226" s="550"/>
      <c r="BW226" s="550"/>
      <c r="BX226" s="550"/>
      <c r="BY226" s="550"/>
      <c r="BZ226" s="550"/>
      <c r="CA226" s="550"/>
      <c r="CB226" s="550"/>
      <c r="CC226" s="550"/>
      <c r="CD226" s="550"/>
      <c r="CE226" s="550"/>
      <c r="CF226" s="550"/>
      <c r="CG226" s="550"/>
      <c r="CH226" s="550"/>
      <c r="CI226" s="550"/>
      <c r="CJ226" s="550"/>
      <c r="CK226" s="550"/>
      <c r="CL226" s="550"/>
      <c r="CM226" s="550"/>
      <c r="CN226" s="550"/>
      <c r="CO226" s="550"/>
      <c r="CP226" s="550"/>
      <c r="CQ226" s="550"/>
      <c r="CR226" s="550"/>
      <c r="CS226" s="550"/>
      <c r="CT226" s="550"/>
      <c r="CU226" s="550"/>
      <c r="CV226" s="550"/>
      <c r="CW226" s="550"/>
      <c r="CX226" s="550"/>
      <c r="CY226" s="550"/>
      <c r="CZ226" s="550"/>
      <c r="DA226" s="550"/>
      <c r="DB226" s="550"/>
      <c r="DC226" s="550"/>
      <c r="DD226" s="545"/>
    </row>
    <row r="227" spans="1:108" ht="15">
      <c r="A227" s="544"/>
      <c r="B227" s="545"/>
      <c r="C227" s="545"/>
      <c r="D227" s="545"/>
      <c r="E227" s="546"/>
      <c r="F227" s="547"/>
      <c r="G227" s="547"/>
      <c r="H227" s="547"/>
      <c r="I227" s="547"/>
      <c r="J227" s="547"/>
      <c r="K227" s="547"/>
      <c r="L227" s="547"/>
      <c r="M227" s="547"/>
      <c r="N227" s="547"/>
      <c r="O227" s="548"/>
      <c r="P227" s="547"/>
      <c r="Q227" s="549"/>
      <c r="R227" s="547"/>
      <c r="S227" s="547"/>
      <c r="T227" s="547"/>
      <c r="U227" s="547"/>
      <c r="V227" s="547"/>
      <c r="W227" s="547"/>
      <c r="X227" s="547"/>
      <c r="Y227" s="547"/>
      <c r="Z227" s="547"/>
      <c r="AA227" s="547"/>
      <c r="AB227" s="547"/>
      <c r="AC227" s="547"/>
      <c r="AD227" s="547"/>
      <c r="AE227" s="547"/>
      <c r="AF227" s="547"/>
      <c r="AG227" s="547"/>
      <c r="AH227" s="547"/>
      <c r="AI227" s="547"/>
      <c r="AJ227" s="550"/>
      <c r="AK227" s="550"/>
      <c r="AL227" s="550"/>
      <c r="AM227" s="550"/>
      <c r="AN227" s="550"/>
      <c r="AO227" s="550"/>
      <c r="AP227" s="550"/>
      <c r="AQ227" s="550"/>
      <c r="AR227" s="550"/>
      <c r="AS227" s="550"/>
      <c r="AT227" s="550"/>
      <c r="AU227" s="550"/>
      <c r="AV227" s="550"/>
      <c r="AW227" s="550"/>
      <c r="AX227" s="550"/>
      <c r="AY227" s="550"/>
      <c r="AZ227" s="550"/>
      <c r="BA227" s="550"/>
      <c r="BB227" s="550"/>
      <c r="BC227" s="550"/>
      <c r="BD227" s="550"/>
      <c r="BE227" s="550"/>
      <c r="BF227" s="550"/>
      <c r="BG227" s="550"/>
      <c r="BH227" s="550"/>
      <c r="BI227" s="550"/>
      <c r="BJ227" s="550"/>
      <c r="BK227" s="550"/>
      <c r="BL227" s="550"/>
      <c r="BM227" s="550"/>
      <c r="BN227" s="550"/>
      <c r="BO227" s="550"/>
      <c r="BP227" s="550"/>
      <c r="BQ227" s="550"/>
      <c r="BR227" s="550"/>
      <c r="BS227" s="550"/>
      <c r="BT227" s="550"/>
      <c r="BU227" s="550"/>
      <c r="BV227" s="550"/>
      <c r="BW227" s="550"/>
      <c r="BX227" s="550"/>
      <c r="BY227" s="550"/>
      <c r="BZ227" s="550"/>
      <c r="CA227" s="550"/>
      <c r="CB227" s="550"/>
      <c r="CC227" s="550"/>
      <c r="CD227" s="550"/>
      <c r="CE227" s="550"/>
      <c r="CF227" s="550"/>
      <c r="CG227" s="550"/>
      <c r="CH227" s="550"/>
      <c r="CI227" s="550"/>
      <c r="CJ227" s="550"/>
      <c r="CK227" s="550"/>
      <c r="CL227" s="550"/>
      <c r="CM227" s="550"/>
      <c r="CN227" s="550"/>
      <c r="CO227" s="550"/>
      <c r="CP227" s="550"/>
      <c r="CQ227" s="550"/>
      <c r="CR227" s="550"/>
      <c r="CS227" s="550"/>
      <c r="CT227" s="550"/>
      <c r="CU227" s="550"/>
      <c r="CV227" s="550"/>
      <c r="CW227" s="550"/>
      <c r="CX227" s="550"/>
      <c r="CY227" s="550"/>
      <c r="CZ227" s="550"/>
      <c r="DA227" s="550"/>
      <c r="DB227" s="550"/>
      <c r="DC227" s="550"/>
      <c r="DD227" s="545"/>
    </row>
    <row r="228" spans="1:108" ht="15">
      <c r="A228" s="544"/>
      <c r="B228" s="545"/>
      <c r="C228" s="545"/>
      <c r="D228" s="545"/>
      <c r="E228" s="546"/>
      <c r="F228" s="547"/>
      <c r="G228" s="547"/>
      <c r="H228" s="547"/>
      <c r="I228" s="547"/>
      <c r="J228" s="547"/>
      <c r="K228" s="547"/>
      <c r="L228" s="547"/>
      <c r="M228" s="547"/>
      <c r="N228" s="547"/>
      <c r="O228" s="548"/>
      <c r="P228" s="547"/>
      <c r="Q228" s="549"/>
      <c r="R228" s="547"/>
      <c r="S228" s="547"/>
      <c r="T228" s="547"/>
      <c r="U228" s="547"/>
      <c r="V228" s="547"/>
      <c r="W228" s="547"/>
      <c r="X228" s="547"/>
      <c r="Y228" s="547"/>
      <c r="Z228" s="547"/>
      <c r="AA228" s="547"/>
      <c r="AB228" s="547"/>
      <c r="AC228" s="547"/>
      <c r="AD228" s="547"/>
      <c r="AE228" s="547"/>
      <c r="AF228" s="547"/>
      <c r="AG228" s="547"/>
      <c r="AH228" s="547"/>
      <c r="AI228" s="547"/>
      <c r="AJ228" s="550"/>
      <c r="AK228" s="550"/>
      <c r="AL228" s="550"/>
      <c r="AM228" s="550"/>
      <c r="AN228" s="550"/>
      <c r="AO228" s="550"/>
      <c r="AP228" s="550"/>
      <c r="AQ228" s="550"/>
      <c r="AR228" s="550"/>
      <c r="AS228" s="550"/>
      <c r="AT228" s="550"/>
      <c r="AU228" s="550"/>
      <c r="AV228" s="550"/>
      <c r="AW228" s="550"/>
      <c r="AX228" s="550"/>
      <c r="AY228" s="550"/>
      <c r="AZ228" s="550"/>
      <c r="BA228" s="550"/>
      <c r="BB228" s="550"/>
      <c r="BC228" s="550"/>
      <c r="BD228" s="550"/>
      <c r="BE228" s="550"/>
      <c r="BF228" s="550"/>
      <c r="BG228" s="550"/>
      <c r="BH228" s="550"/>
      <c r="BI228" s="550"/>
      <c r="BJ228" s="550"/>
      <c r="BK228" s="550"/>
      <c r="BL228" s="550"/>
      <c r="BM228" s="550"/>
      <c r="BN228" s="550"/>
      <c r="BO228" s="550"/>
      <c r="BP228" s="550"/>
      <c r="BQ228" s="550"/>
      <c r="BR228" s="550"/>
      <c r="BS228" s="550"/>
      <c r="BT228" s="550"/>
      <c r="BU228" s="550"/>
      <c r="BV228" s="550"/>
      <c r="BW228" s="550"/>
      <c r="BX228" s="550"/>
      <c r="BY228" s="550"/>
      <c r="BZ228" s="550"/>
      <c r="CA228" s="550"/>
      <c r="CB228" s="550"/>
      <c r="CC228" s="550"/>
      <c r="CD228" s="550"/>
      <c r="CE228" s="550"/>
      <c r="CF228" s="550"/>
      <c r="CG228" s="550"/>
      <c r="CH228" s="550"/>
      <c r="CI228" s="550"/>
      <c r="CJ228" s="550"/>
      <c r="CK228" s="550"/>
      <c r="CL228" s="550"/>
      <c r="CM228" s="550"/>
      <c r="CN228" s="550"/>
      <c r="CO228" s="550"/>
      <c r="CP228" s="550"/>
      <c r="CQ228" s="550"/>
      <c r="CR228" s="550"/>
      <c r="CS228" s="550"/>
      <c r="CT228" s="550"/>
      <c r="CU228" s="550"/>
      <c r="CV228" s="550"/>
      <c r="CW228" s="550"/>
      <c r="CX228" s="550"/>
      <c r="CY228" s="550"/>
      <c r="CZ228" s="550"/>
      <c r="DA228" s="550"/>
      <c r="DB228" s="550"/>
      <c r="DC228" s="550"/>
      <c r="DD228" s="545"/>
    </row>
    <row r="229" spans="1:108" ht="15">
      <c r="A229" s="544"/>
      <c r="B229" s="545"/>
      <c r="C229" s="545"/>
      <c r="D229" s="545"/>
      <c r="E229" s="546"/>
      <c r="F229" s="547"/>
      <c r="G229" s="547"/>
      <c r="H229" s="547"/>
      <c r="I229" s="547"/>
      <c r="J229" s="547"/>
      <c r="K229" s="547"/>
      <c r="L229" s="547"/>
      <c r="M229" s="547"/>
      <c r="N229" s="547"/>
      <c r="O229" s="548"/>
      <c r="P229" s="547"/>
      <c r="Q229" s="549"/>
      <c r="R229" s="547"/>
      <c r="S229" s="547"/>
      <c r="T229" s="547"/>
      <c r="U229" s="547"/>
      <c r="V229" s="547"/>
      <c r="W229" s="547"/>
      <c r="X229" s="547"/>
      <c r="Y229" s="547"/>
      <c r="Z229" s="547"/>
      <c r="AA229" s="547"/>
      <c r="AB229" s="547"/>
      <c r="AC229" s="547"/>
      <c r="AD229" s="547"/>
      <c r="AE229" s="547"/>
      <c r="AF229" s="547"/>
      <c r="AG229" s="547"/>
      <c r="AH229" s="547"/>
      <c r="AI229" s="547"/>
      <c r="AJ229" s="550"/>
      <c r="AK229" s="550"/>
      <c r="AL229" s="550"/>
      <c r="AM229" s="550"/>
      <c r="AN229" s="550"/>
      <c r="AO229" s="550"/>
      <c r="AP229" s="550"/>
      <c r="AQ229" s="550"/>
      <c r="AR229" s="550"/>
      <c r="AS229" s="550"/>
      <c r="AT229" s="550"/>
      <c r="AU229" s="550"/>
      <c r="AV229" s="550"/>
      <c r="AW229" s="550"/>
      <c r="AX229" s="550"/>
      <c r="AY229" s="550"/>
      <c r="AZ229" s="550"/>
      <c r="BA229" s="550"/>
      <c r="BB229" s="550"/>
      <c r="BC229" s="550"/>
      <c r="BD229" s="550"/>
      <c r="BE229" s="550"/>
      <c r="BF229" s="550"/>
      <c r="BG229" s="550"/>
      <c r="BH229" s="550"/>
      <c r="BI229" s="550"/>
      <c r="BJ229" s="550"/>
      <c r="BK229" s="550"/>
      <c r="BL229" s="550"/>
      <c r="BM229" s="550"/>
      <c r="BN229" s="550"/>
      <c r="BO229" s="550"/>
      <c r="BP229" s="550"/>
      <c r="BQ229" s="550"/>
      <c r="BR229" s="550"/>
      <c r="BS229" s="550"/>
      <c r="BT229" s="550"/>
      <c r="BU229" s="550"/>
      <c r="BV229" s="550"/>
      <c r="BW229" s="550"/>
      <c r="BX229" s="550"/>
      <c r="BY229" s="550"/>
      <c r="BZ229" s="550"/>
      <c r="CA229" s="550"/>
      <c r="CB229" s="550"/>
      <c r="CC229" s="550"/>
      <c r="CD229" s="550"/>
      <c r="CE229" s="550"/>
      <c r="CF229" s="550"/>
      <c r="CG229" s="550"/>
      <c r="CH229" s="550"/>
      <c r="CI229" s="550"/>
      <c r="CJ229" s="550"/>
      <c r="CK229" s="550"/>
      <c r="CL229" s="550"/>
      <c r="CM229" s="550"/>
      <c r="CN229" s="550"/>
      <c r="CO229" s="550"/>
      <c r="CP229" s="550"/>
      <c r="CQ229" s="550"/>
      <c r="CR229" s="550"/>
      <c r="CS229" s="550"/>
      <c r="CT229" s="550"/>
      <c r="CU229" s="550"/>
      <c r="CV229" s="550"/>
      <c r="CW229" s="550"/>
      <c r="CX229" s="550"/>
      <c r="CY229" s="550"/>
      <c r="CZ229" s="550"/>
      <c r="DA229" s="550"/>
      <c r="DB229" s="550"/>
      <c r="DC229" s="550"/>
      <c r="DD229" s="545"/>
    </row>
    <row r="230" spans="1:108" ht="15">
      <c r="A230" s="544"/>
      <c r="B230" s="545"/>
      <c r="C230" s="545"/>
      <c r="D230" s="545"/>
      <c r="E230" s="546"/>
      <c r="F230" s="547"/>
      <c r="G230" s="547"/>
      <c r="H230" s="547"/>
      <c r="I230" s="547"/>
      <c r="J230" s="547"/>
      <c r="K230" s="547"/>
      <c r="L230" s="547"/>
      <c r="M230" s="547"/>
      <c r="N230" s="547"/>
      <c r="O230" s="548"/>
      <c r="P230" s="547"/>
      <c r="Q230" s="549"/>
      <c r="R230" s="547"/>
      <c r="S230" s="547"/>
      <c r="T230" s="547"/>
      <c r="U230" s="547"/>
      <c r="V230" s="547"/>
      <c r="W230" s="547"/>
      <c r="X230" s="547"/>
      <c r="Y230" s="547"/>
      <c r="Z230" s="547"/>
      <c r="AA230" s="547"/>
      <c r="AB230" s="547"/>
      <c r="AC230" s="547"/>
      <c r="AD230" s="547"/>
      <c r="AE230" s="547"/>
      <c r="AF230" s="547"/>
      <c r="AG230" s="547"/>
      <c r="AH230" s="547"/>
      <c r="AI230" s="547"/>
      <c r="AJ230" s="550"/>
      <c r="AK230" s="550"/>
      <c r="AL230" s="550"/>
      <c r="AM230" s="550"/>
      <c r="AN230" s="550"/>
      <c r="AO230" s="550"/>
      <c r="AP230" s="550"/>
      <c r="AQ230" s="550"/>
      <c r="AR230" s="550"/>
      <c r="AS230" s="550"/>
      <c r="AT230" s="550"/>
      <c r="AU230" s="550"/>
      <c r="AV230" s="550"/>
      <c r="AW230" s="550"/>
      <c r="AX230" s="550"/>
      <c r="AY230" s="550"/>
      <c r="AZ230" s="550"/>
      <c r="BA230" s="550"/>
      <c r="BB230" s="550"/>
      <c r="BC230" s="550"/>
      <c r="BD230" s="550"/>
      <c r="BE230" s="550"/>
      <c r="BF230" s="550"/>
      <c r="BG230" s="550"/>
      <c r="BH230" s="550"/>
      <c r="BI230" s="550"/>
      <c r="BJ230" s="550"/>
      <c r="BK230" s="550"/>
      <c r="BL230" s="550"/>
      <c r="BM230" s="550"/>
      <c r="BN230" s="550"/>
      <c r="BO230" s="550"/>
      <c r="BP230" s="550"/>
      <c r="BQ230" s="550"/>
      <c r="BR230" s="550"/>
      <c r="BS230" s="550"/>
      <c r="BT230" s="550"/>
      <c r="BU230" s="550"/>
      <c r="BV230" s="550"/>
      <c r="BW230" s="550"/>
      <c r="BX230" s="550"/>
      <c r="BY230" s="550"/>
      <c r="BZ230" s="550"/>
      <c r="CA230" s="550"/>
      <c r="CB230" s="550"/>
      <c r="CC230" s="550"/>
      <c r="CD230" s="550"/>
      <c r="CE230" s="550"/>
      <c r="CF230" s="550"/>
      <c r="CG230" s="550"/>
      <c r="CH230" s="550"/>
      <c r="CI230" s="550"/>
      <c r="CJ230" s="550"/>
      <c r="CK230" s="550"/>
      <c r="CL230" s="550"/>
      <c r="CM230" s="550"/>
      <c r="CN230" s="550"/>
      <c r="CO230" s="550"/>
      <c r="CP230" s="550"/>
      <c r="CQ230" s="550"/>
      <c r="CR230" s="550"/>
      <c r="CS230" s="550"/>
      <c r="CT230" s="550"/>
      <c r="CU230" s="550"/>
      <c r="CV230" s="550"/>
      <c r="CW230" s="550"/>
      <c r="CX230" s="550"/>
      <c r="CY230" s="550"/>
      <c r="CZ230" s="550"/>
      <c r="DA230" s="550"/>
      <c r="DB230" s="550"/>
      <c r="DC230" s="550"/>
      <c r="DD230" s="545"/>
    </row>
    <row r="231" spans="1:108" ht="15">
      <c r="A231" s="544"/>
      <c r="B231" s="545"/>
      <c r="C231" s="545"/>
      <c r="D231" s="545"/>
      <c r="E231" s="546"/>
      <c r="F231" s="547"/>
      <c r="G231" s="547"/>
      <c r="H231" s="547"/>
      <c r="I231" s="547"/>
      <c r="J231" s="547"/>
      <c r="K231" s="547"/>
      <c r="L231" s="547"/>
      <c r="M231" s="547"/>
      <c r="N231" s="547"/>
      <c r="O231" s="548"/>
      <c r="P231" s="547"/>
      <c r="Q231" s="549"/>
      <c r="R231" s="547"/>
      <c r="S231" s="547"/>
      <c r="T231" s="547"/>
      <c r="U231" s="547"/>
      <c r="V231" s="547"/>
      <c r="W231" s="547"/>
      <c r="X231" s="547"/>
      <c r="Y231" s="547"/>
      <c r="Z231" s="547"/>
      <c r="AA231" s="547"/>
      <c r="AB231" s="547"/>
      <c r="AC231" s="547"/>
      <c r="AD231" s="547"/>
      <c r="AE231" s="547"/>
      <c r="AF231" s="547"/>
      <c r="AG231" s="547"/>
      <c r="AH231" s="547"/>
      <c r="AI231" s="547"/>
      <c r="AJ231" s="550"/>
      <c r="AK231" s="550"/>
      <c r="AL231" s="550"/>
      <c r="AM231" s="550"/>
      <c r="AN231" s="550"/>
      <c r="AO231" s="550"/>
      <c r="AP231" s="550"/>
      <c r="AQ231" s="550"/>
      <c r="AR231" s="550"/>
      <c r="AS231" s="550"/>
      <c r="AT231" s="550"/>
      <c r="AU231" s="550"/>
      <c r="AV231" s="550"/>
      <c r="AW231" s="550"/>
      <c r="AX231" s="550"/>
      <c r="AY231" s="550"/>
      <c r="AZ231" s="550"/>
      <c r="BA231" s="550"/>
      <c r="BB231" s="550"/>
      <c r="BC231" s="550"/>
      <c r="BD231" s="550"/>
      <c r="BE231" s="550"/>
      <c r="BF231" s="550"/>
      <c r="BG231" s="550"/>
      <c r="BH231" s="550"/>
      <c r="BI231" s="550"/>
      <c r="BJ231" s="550"/>
      <c r="BK231" s="550"/>
      <c r="BL231" s="550"/>
      <c r="BM231" s="550"/>
      <c r="BN231" s="550"/>
      <c r="BO231" s="550"/>
      <c r="BP231" s="550"/>
      <c r="BQ231" s="550"/>
      <c r="BR231" s="550"/>
      <c r="BS231" s="550"/>
      <c r="BT231" s="550"/>
      <c r="BU231" s="550"/>
      <c r="BV231" s="550"/>
      <c r="BW231" s="550"/>
      <c r="BX231" s="550"/>
      <c r="BY231" s="550"/>
      <c r="BZ231" s="550"/>
      <c r="CA231" s="550"/>
      <c r="CB231" s="550"/>
      <c r="CC231" s="550"/>
      <c r="CD231" s="550"/>
      <c r="CE231" s="550"/>
      <c r="CF231" s="550"/>
      <c r="CG231" s="550"/>
      <c r="CH231" s="550"/>
      <c r="CI231" s="550"/>
      <c r="CJ231" s="550"/>
      <c r="CK231" s="550"/>
      <c r="CL231" s="550"/>
      <c r="CM231" s="550"/>
      <c r="CN231" s="550"/>
      <c r="CO231" s="550"/>
      <c r="CP231" s="550"/>
      <c r="CQ231" s="550"/>
      <c r="CR231" s="550"/>
      <c r="CS231" s="550"/>
      <c r="CT231" s="550"/>
      <c r="CU231" s="550"/>
      <c r="CV231" s="550"/>
      <c r="CW231" s="550"/>
      <c r="CX231" s="550"/>
      <c r="CY231" s="550"/>
      <c r="CZ231" s="550"/>
      <c r="DA231" s="550"/>
      <c r="DB231" s="550"/>
      <c r="DC231" s="550"/>
      <c r="DD231" s="545"/>
    </row>
    <row r="232" spans="1:108" ht="15">
      <c r="A232" s="544"/>
      <c r="B232" s="545"/>
      <c r="C232" s="545"/>
      <c r="D232" s="545"/>
      <c r="E232" s="546"/>
      <c r="F232" s="547"/>
      <c r="G232" s="547"/>
      <c r="H232" s="547"/>
      <c r="I232" s="547"/>
      <c r="J232" s="547"/>
      <c r="K232" s="547"/>
      <c r="L232" s="547"/>
      <c r="M232" s="547"/>
      <c r="N232" s="547"/>
      <c r="O232" s="548"/>
      <c r="P232" s="547"/>
      <c r="Q232" s="549"/>
      <c r="R232" s="547"/>
      <c r="S232" s="547"/>
      <c r="T232" s="547"/>
      <c r="U232" s="547"/>
      <c r="V232" s="547"/>
      <c r="W232" s="547"/>
      <c r="X232" s="547"/>
      <c r="Y232" s="547"/>
      <c r="Z232" s="547"/>
      <c r="AA232" s="547"/>
      <c r="AB232" s="547"/>
      <c r="AC232" s="547"/>
      <c r="AD232" s="547"/>
      <c r="AE232" s="547"/>
      <c r="AF232" s="547"/>
      <c r="AG232" s="547"/>
      <c r="AH232" s="547"/>
      <c r="AI232" s="547"/>
      <c r="AJ232" s="550"/>
      <c r="AK232" s="550"/>
      <c r="AL232" s="550"/>
      <c r="AM232" s="550"/>
      <c r="AN232" s="550"/>
      <c r="AO232" s="550"/>
      <c r="AP232" s="550"/>
      <c r="AQ232" s="550"/>
      <c r="AR232" s="550"/>
      <c r="AS232" s="550"/>
      <c r="AT232" s="550"/>
      <c r="AU232" s="550"/>
      <c r="AV232" s="550"/>
      <c r="AW232" s="550"/>
      <c r="AX232" s="550"/>
      <c r="AY232" s="550"/>
      <c r="AZ232" s="550"/>
      <c r="BA232" s="550"/>
      <c r="BB232" s="550"/>
      <c r="BC232" s="550"/>
      <c r="BD232" s="550"/>
      <c r="BE232" s="550"/>
      <c r="BF232" s="550"/>
      <c r="BG232" s="550"/>
      <c r="BH232" s="550"/>
      <c r="BI232" s="550"/>
      <c r="BJ232" s="550"/>
      <c r="BK232" s="550"/>
      <c r="BL232" s="550"/>
      <c r="BM232" s="550"/>
      <c r="BN232" s="550"/>
      <c r="BO232" s="550"/>
      <c r="BP232" s="550"/>
      <c r="BQ232" s="550"/>
      <c r="BR232" s="550"/>
      <c r="BS232" s="550"/>
      <c r="BT232" s="550"/>
      <c r="BU232" s="550"/>
      <c r="BV232" s="550"/>
      <c r="BW232" s="550"/>
      <c r="BX232" s="550"/>
      <c r="BY232" s="550"/>
      <c r="BZ232" s="550"/>
      <c r="CA232" s="550"/>
      <c r="CB232" s="550"/>
      <c r="CC232" s="550"/>
      <c r="CD232" s="550"/>
      <c r="CE232" s="550"/>
      <c r="CF232" s="550"/>
      <c r="CG232" s="550"/>
      <c r="CH232" s="550"/>
      <c r="CI232" s="550"/>
      <c r="CJ232" s="550"/>
      <c r="CK232" s="550"/>
      <c r="CL232" s="550"/>
      <c r="CM232" s="550"/>
      <c r="CN232" s="550"/>
      <c r="CO232" s="550"/>
      <c r="CP232" s="550"/>
      <c r="CQ232" s="550"/>
      <c r="CR232" s="550"/>
      <c r="CS232" s="550"/>
      <c r="CT232" s="550"/>
      <c r="CU232" s="550"/>
      <c r="CV232" s="550"/>
      <c r="CW232" s="550"/>
      <c r="CX232" s="550"/>
      <c r="CY232" s="550"/>
      <c r="CZ232" s="550"/>
      <c r="DA232" s="550"/>
      <c r="DB232" s="550"/>
      <c r="DC232" s="550"/>
      <c r="DD232" s="545"/>
    </row>
    <row r="233" spans="1:108" ht="15">
      <c r="A233" s="544"/>
      <c r="B233" s="545"/>
      <c r="C233" s="545"/>
      <c r="D233" s="545"/>
      <c r="E233" s="546"/>
      <c r="F233" s="547"/>
      <c r="G233" s="547"/>
      <c r="H233" s="547"/>
      <c r="I233" s="547"/>
      <c r="J233" s="547"/>
      <c r="K233" s="547"/>
      <c r="L233" s="547"/>
      <c r="M233" s="547"/>
      <c r="N233" s="547"/>
      <c r="O233" s="548"/>
      <c r="P233" s="547"/>
      <c r="Q233" s="549"/>
      <c r="R233" s="547"/>
      <c r="S233" s="547"/>
      <c r="T233" s="547"/>
      <c r="U233" s="547"/>
      <c r="V233" s="547"/>
      <c r="W233" s="547"/>
      <c r="X233" s="547"/>
      <c r="Y233" s="547"/>
      <c r="Z233" s="547"/>
      <c r="AA233" s="547"/>
      <c r="AB233" s="547"/>
      <c r="AC233" s="547"/>
      <c r="AD233" s="547"/>
      <c r="AE233" s="547"/>
      <c r="AF233" s="547"/>
      <c r="AG233" s="547"/>
      <c r="AH233" s="547"/>
      <c r="AI233" s="547"/>
      <c r="AJ233" s="550"/>
      <c r="AK233" s="550"/>
      <c r="AL233" s="550"/>
      <c r="AM233" s="550"/>
      <c r="AN233" s="550"/>
      <c r="AO233" s="550"/>
      <c r="AP233" s="550"/>
      <c r="AQ233" s="550"/>
      <c r="AR233" s="550"/>
      <c r="AS233" s="550"/>
      <c r="AT233" s="550"/>
      <c r="AU233" s="550"/>
      <c r="AV233" s="550"/>
      <c r="AW233" s="550"/>
      <c r="AX233" s="550"/>
      <c r="AY233" s="550"/>
      <c r="AZ233" s="550"/>
      <c r="BA233" s="550"/>
      <c r="BB233" s="550"/>
      <c r="BC233" s="550"/>
      <c r="BD233" s="550"/>
      <c r="BE233" s="550"/>
      <c r="BF233" s="550"/>
      <c r="BG233" s="550"/>
      <c r="BH233" s="550"/>
      <c r="BI233" s="550"/>
      <c r="BJ233" s="550"/>
      <c r="BK233" s="550"/>
      <c r="BL233" s="550"/>
      <c r="BM233" s="550"/>
      <c r="BN233" s="550"/>
      <c r="BO233" s="550"/>
      <c r="BP233" s="550"/>
      <c r="BQ233" s="550"/>
      <c r="BR233" s="550"/>
      <c r="BS233" s="550"/>
      <c r="BT233" s="550"/>
      <c r="BU233" s="550"/>
      <c r="BV233" s="550"/>
      <c r="BW233" s="550"/>
      <c r="BX233" s="550"/>
      <c r="BY233" s="550"/>
      <c r="BZ233" s="550"/>
      <c r="CA233" s="550"/>
      <c r="CB233" s="550"/>
      <c r="CC233" s="550"/>
      <c r="CD233" s="550"/>
      <c r="CE233" s="550"/>
      <c r="CF233" s="550"/>
      <c r="CG233" s="550"/>
      <c r="CH233" s="550"/>
      <c r="CI233" s="550"/>
      <c r="CJ233" s="550"/>
      <c r="CK233" s="550"/>
      <c r="CL233" s="550"/>
      <c r="CM233" s="550"/>
      <c r="CN233" s="550"/>
      <c r="CO233" s="550"/>
      <c r="CP233" s="550"/>
      <c r="CQ233" s="550"/>
      <c r="CR233" s="550"/>
      <c r="CS233" s="550"/>
      <c r="CT233" s="550"/>
      <c r="CU233" s="550"/>
      <c r="CV233" s="550"/>
      <c r="CW233" s="550"/>
      <c r="CX233" s="550"/>
      <c r="CY233" s="550"/>
      <c r="CZ233" s="550"/>
      <c r="DA233" s="550"/>
      <c r="DB233" s="550"/>
      <c r="DC233" s="550"/>
      <c r="DD233" s="545"/>
    </row>
    <row r="234" spans="1:108" ht="15">
      <c r="A234" s="544"/>
      <c r="B234" s="545"/>
      <c r="C234" s="545"/>
      <c r="D234" s="545"/>
      <c r="E234" s="546"/>
      <c r="F234" s="547"/>
      <c r="G234" s="547"/>
      <c r="H234" s="547"/>
      <c r="I234" s="547"/>
      <c r="J234" s="547"/>
      <c r="K234" s="547"/>
      <c r="L234" s="547"/>
      <c r="M234" s="547"/>
      <c r="N234" s="547"/>
      <c r="O234" s="548"/>
      <c r="P234" s="547"/>
      <c r="Q234" s="549"/>
      <c r="R234" s="547"/>
      <c r="S234" s="547"/>
      <c r="T234" s="547"/>
      <c r="U234" s="547"/>
      <c r="V234" s="547"/>
      <c r="W234" s="547"/>
      <c r="X234" s="547"/>
      <c r="Y234" s="547"/>
      <c r="Z234" s="547"/>
      <c r="AA234" s="547"/>
      <c r="AB234" s="547"/>
      <c r="AC234" s="547"/>
      <c r="AD234" s="547"/>
      <c r="AE234" s="547"/>
      <c r="AF234" s="547"/>
      <c r="AG234" s="547"/>
      <c r="AH234" s="547"/>
      <c r="AI234" s="547"/>
      <c r="AJ234" s="550"/>
      <c r="AK234" s="550"/>
      <c r="AL234" s="550"/>
      <c r="AM234" s="550"/>
      <c r="AN234" s="550"/>
      <c r="AO234" s="550"/>
      <c r="AP234" s="550"/>
      <c r="AQ234" s="550"/>
      <c r="AR234" s="550"/>
      <c r="AS234" s="550"/>
      <c r="AT234" s="550"/>
      <c r="AU234" s="550"/>
      <c r="AV234" s="550"/>
      <c r="AW234" s="550"/>
      <c r="AX234" s="550"/>
      <c r="AY234" s="550"/>
      <c r="AZ234" s="550"/>
      <c r="BA234" s="550"/>
      <c r="BB234" s="550"/>
      <c r="BC234" s="550"/>
      <c r="BD234" s="550"/>
      <c r="BE234" s="550"/>
      <c r="BF234" s="550"/>
      <c r="BG234" s="550"/>
      <c r="BH234" s="550"/>
      <c r="BI234" s="550"/>
      <c r="BJ234" s="550"/>
      <c r="BK234" s="550"/>
      <c r="BL234" s="550"/>
      <c r="BM234" s="550"/>
      <c r="BN234" s="550"/>
      <c r="BO234" s="550"/>
      <c r="BP234" s="550"/>
      <c r="BQ234" s="550"/>
      <c r="BR234" s="550"/>
      <c r="BS234" s="550"/>
      <c r="BT234" s="550"/>
      <c r="BU234" s="550"/>
      <c r="BV234" s="550"/>
      <c r="BW234" s="550"/>
      <c r="BX234" s="550"/>
      <c r="BY234" s="550"/>
      <c r="BZ234" s="550"/>
      <c r="CA234" s="550"/>
      <c r="CB234" s="550"/>
      <c r="CC234" s="550"/>
      <c r="CD234" s="550"/>
      <c r="CE234" s="550"/>
      <c r="CF234" s="550"/>
      <c r="CG234" s="550"/>
      <c r="CH234" s="550"/>
      <c r="CI234" s="550"/>
      <c r="CJ234" s="550"/>
      <c r="CK234" s="550"/>
      <c r="CL234" s="550"/>
      <c r="CM234" s="550"/>
      <c r="CN234" s="550"/>
      <c r="CO234" s="550"/>
      <c r="CP234" s="550"/>
      <c r="CQ234" s="550"/>
      <c r="CR234" s="550"/>
      <c r="CS234" s="550"/>
      <c r="CT234" s="550"/>
      <c r="CU234" s="550"/>
      <c r="CV234" s="550"/>
      <c r="CW234" s="550"/>
      <c r="CX234" s="550"/>
      <c r="CY234" s="550"/>
      <c r="CZ234" s="550"/>
      <c r="DA234" s="550"/>
      <c r="DB234" s="550"/>
      <c r="DC234" s="550"/>
      <c r="DD234" s="545"/>
    </row>
    <row r="235" spans="1:108" ht="15">
      <c r="A235" s="544"/>
      <c r="B235" s="545"/>
      <c r="C235" s="545"/>
      <c r="D235" s="545"/>
      <c r="E235" s="546"/>
      <c r="F235" s="547"/>
      <c r="G235" s="547"/>
      <c r="H235" s="547"/>
      <c r="I235" s="547"/>
      <c r="J235" s="547"/>
      <c r="K235" s="547"/>
      <c r="L235" s="547"/>
      <c r="M235" s="547"/>
      <c r="N235" s="547"/>
      <c r="O235" s="548"/>
      <c r="P235" s="547"/>
      <c r="Q235" s="549"/>
      <c r="R235" s="547"/>
      <c r="S235" s="547"/>
      <c r="T235" s="547"/>
      <c r="U235" s="547"/>
      <c r="V235" s="547"/>
      <c r="W235" s="547"/>
      <c r="X235" s="547"/>
      <c r="Y235" s="547"/>
      <c r="Z235" s="547"/>
      <c r="AA235" s="547"/>
      <c r="AB235" s="547"/>
      <c r="AC235" s="547"/>
      <c r="AD235" s="547"/>
      <c r="AE235" s="547"/>
      <c r="AF235" s="547"/>
      <c r="AG235" s="547"/>
      <c r="AH235" s="547"/>
      <c r="AI235" s="547"/>
      <c r="AJ235" s="550"/>
      <c r="AK235" s="550"/>
      <c r="AL235" s="550"/>
      <c r="AM235" s="550"/>
      <c r="AN235" s="550"/>
      <c r="AO235" s="550"/>
      <c r="AP235" s="550"/>
      <c r="AQ235" s="550"/>
      <c r="AR235" s="550"/>
      <c r="AS235" s="550"/>
      <c r="AT235" s="550"/>
      <c r="AU235" s="550"/>
      <c r="AV235" s="550"/>
      <c r="AW235" s="550"/>
      <c r="AX235" s="550"/>
      <c r="AY235" s="550"/>
      <c r="AZ235" s="550"/>
      <c r="BA235" s="550"/>
      <c r="BB235" s="550"/>
      <c r="BC235" s="550"/>
      <c r="BD235" s="550"/>
      <c r="BE235" s="550"/>
      <c r="BF235" s="550"/>
      <c r="BG235" s="550"/>
      <c r="BH235" s="550"/>
      <c r="BI235" s="550"/>
      <c r="BJ235" s="550"/>
      <c r="BK235" s="550"/>
      <c r="BL235" s="550"/>
      <c r="BM235" s="550"/>
      <c r="BN235" s="550"/>
      <c r="BO235" s="550"/>
      <c r="BP235" s="550"/>
      <c r="BQ235" s="550"/>
      <c r="BR235" s="550"/>
      <c r="BS235" s="550"/>
      <c r="BT235" s="550"/>
      <c r="BU235" s="550"/>
      <c r="BV235" s="550"/>
      <c r="BW235" s="550"/>
      <c r="BX235" s="550"/>
      <c r="BY235" s="550"/>
      <c r="BZ235" s="550"/>
      <c r="CA235" s="550"/>
      <c r="CB235" s="550"/>
      <c r="CC235" s="550"/>
      <c r="CD235" s="550"/>
      <c r="CE235" s="550"/>
      <c r="CF235" s="550"/>
      <c r="CG235" s="550"/>
      <c r="CH235" s="550"/>
      <c r="CI235" s="550"/>
      <c r="CJ235" s="550"/>
      <c r="CK235" s="550"/>
      <c r="CL235" s="550"/>
      <c r="CM235" s="550"/>
      <c r="CN235" s="550"/>
      <c r="CO235" s="550"/>
      <c r="CP235" s="550"/>
      <c r="CQ235" s="550"/>
      <c r="CR235" s="550"/>
      <c r="CS235" s="550"/>
      <c r="CT235" s="550"/>
      <c r="CU235" s="550"/>
      <c r="CV235" s="550"/>
      <c r="CW235" s="550"/>
      <c r="CX235" s="550"/>
      <c r="CY235" s="550"/>
      <c r="CZ235" s="550"/>
      <c r="DA235" s="550"/>
      <c r="DB235" s="550"/>
      <c r="DC235" s="550"/>
      <c r="DD235" s="545"/>
    </row>
    <row r="236" spans="1:108" ht="15">
      <c r="A236" s="544"/>
      <c r="B236" s="545"/>
      <c r="C236" s="545"/>
      <c r="D236" s="545"/>
      <c r="E236" s="546"/>
      <c r="F236" s="547"/>
      <c r="G236" s="547"/>
      <c r="H236" s="547"/>
      <c r="I236" s="547"/>
      <c r="J236" s="547"/>
      <c r="K236" s="547"/>
      <c r="L236" s="547"/>
      <c r="M236" s="547"/>
      <c r="N236" s="547"/>
      <c r="O236" s="548"/>
      <c r="P236" s="547"/>
      <c r="Q236" s="549"/>
      <c r="R236" s="547"/>
      <c r="S236" s="547"/>
      <c r="T236" s="547"/>
      <c r="U236" s="547"/>
      <c r="V236" s="547"/>
      <c r="W236" s="547"/>
      <c r="X236" s="547"/>
      <c r="Y236" s="547"/>
      <c r="Z236" s="547"/>
      <c r="AA236" s="547"/>
      <c r="AB236" s="547"/>
      <c r="AC236" s="547"/>
      <c r="AD236" s="547"/>
      <c r="AE236" s="547"/>
      <c r="AF236" s="547"/>
      <c r="AG236" s="547"/>
      <c r="AH236" s="547"/>
      <c r="AI236" s="547"/>
      <c r="AJ236" s="550"/>
      <c r="AK236" s="550"/>
      <c r="AL236" s="550"/>
      <c r="AM236" s="550"/>
      <c r="AN236" s="550"/>
      <c r="AO236" s="550"/>
      <c r="AP236" s="550"/>
      <c r="AQ236" s="550"/>
      <c r="AR236" s="550"/>
      <c r="AS236" s="550"/>
      <c r="AT236" s="550"/>
      <c r="AU236" s="550"/>
      <c r="AV236" s="550"/>
      <c r="AW236" s="550"/>
      <c r="AX236" s="550"/>
      <c r="AY236" s="550"/>
      <c r="AZ236" s="550"/>
      <c r="BA236" s="550"/>
      <c r="BB236" s="550"/>
      <c r="BC236" s="550"/>
      <c r="BD236" s="550"/>
      <c r="BE236" s="550"/>
      <c r="BF236" s="550"/>
      <c r="BG236" s="550"/>
      <c r="BH236" s="550"/>
      <c r="BI236" s="550"/>
      <c r="BJ236" s="550"/>
      <c r="BK236" s="550"/>
      <c r="BL236" s="550"/>
      <c r="BM236" s="550"/>
      <c r="BN236" s="550"/>
      <c r="BO236" s="550"/>
      <c r="BP236" s="550"/>
      <c r="BQ236" s="550"/>
      <c r="BR236" s="550"/>
      <c r="BS236" s="550"/>
      <c r="BT236" s="550"/>
      <c r="BU236" s="550"/>
      <c r="BV236" s="550"/>
      <c r="BW236" s="550"/>
      <c r="BX236" s="550"/>
      <c r="BY236" s="550"/>
      <c r="BZ236" s="550"/>
      <c r="CA236" s="550"/>
      <c r="CB236" s="550"/>
      <c r="CC236" s="550"/>
      <c r="CD236" s="550"/>
      <c r="CE236" s="550"/>
      <c r="CF236" s="550"/>
      <c r="CG236" s="550"/>
      <c r="CH236" s="550"/>
      <c r="CI236" s="550"/>
      <c r="CJ236" s="550"/>
      <c r="CK236" s="550"/>
      <c r="CL236" s="550"/>
      <c r="CM236" s="550"/>
      <c r="CN236" s="550"/>
      <c r="CO236" s="550"/>
      <c r="CP236" s="550"/>
      <c r="CQ236" s="550"/>
      <c r="CR236" s="550"/>
      <c r="CS236" s="550"/>
      <c r="CT236" s="550"/>
      <c r="CU236" s="550"/>
      <c r="CV236" s="550"/>
      <c r="CW236" s="550"/>
      <c r="CX236" s="550"/>
      <c r="CY236" s="550"/>
      <c r="CZ236" s="550"/>
      <c r="DA236" s="550"/>
      <c r="DB236" s="550"/>
      <c r="DC236" s="550"/>
      <c r="DD236" s="545"/>
    </row>
    <row r="237" spans="1:108" ht="15">
      <c r="A237" s="544"/>
      <c r="B237" s="545"/>
      <c r="C237" s="545"/>
      <c r="D237" s="545"/>
      <c r="E237" s="546"/>
      <c r="F237" s="547"/>
      <c r="G237" s="547"/>
      <c r="H237" s="547"/>
      <c r="I237" s="547"/>
      <c r="J237" s="547"/>
      <c r="K237" s="547"/>
      <c r="L237" s="547"/>
      <c r="M237" s="547"/>
      <c r="N237" s="547"/>
      <c r="O237" s="548"/>
      <c r="P237" s="547"/>
      <c r="Q237" s="549"/>
      <c r="R237" s="547"/>
      <c r="S237" s="547"/>
      <c r="T237" s="547"/>
      <c r="U237" s="547"/>
      <c r="V237" s="547"/>
      <c r="W237" s="547"/>
      <c r="X237" s="547"/>
      <c r="Y237" s="547"/>
      <c r="Z237" s="547"/>
      <c r="AA237" s="547"/>
      <c r="AB237" s="547"/>
      <c r="AC237" s="547"/>
      <c r="AD237" s="547"/>
      <c r="AE237" s="547"/>
      <c r="AF237" s="547"/>
      <c r="AG237" s="547"/>
      <c r="AH237" s="547"/>
      <c r="AI237" s="547"/>
      <c r="AJ237" s="550"/>
      <c r="AK237" s="550"/>
      <c r="AL237" s="550"/>
      <c r="AM237" s="550"/>
      <c r="AN237" s="550"/>
      <c r="AO237" s="550"/>
      <c r="AP237" s="550"/>
      <c r="AQ237" s="550"/>
      <c r="AR237" s="550"/>
      <c r="AS237" s="550"/>
      <c r="AT237" s="550"/>
      <c r="AU237" s="550"/>
      <c r="AV237" s="550"/>
      <c r="AW237" s="550"/>
      <c r="AX237" s="550"/>
      <c r="AY237" s="550"/>
      <c r="AZ237" s="550"/>
      <c r="BA237" s="550"/>
      <c r="BB237" s="550"/>
      <c r="BC237" s="550"/>
      <c r="BD237" s="550"/>
      <c r="BE237" s="550"/>
      <c r="BF237" s="550"/>
      <c r="BG237" s="550"/>
      <c r="BH237" s="550"/>
      <c r="BI237" s="550"/>
      <c r="BJ237" s="550"/>
      <c r="BK237" s="550"/>
      <c r="BL237" s="550"/>
      <c r="BM237" s="550"/>
      <c r="BN237" s="550"/>
      <c r="BO237" s="550"/>
      <c r="BP237" s="550"/>
      <c r="BQ237" s="550"/>
      <c r="BR237" s="550"/>
      <c r="BS237" s="550"/>
      <c r="BT237" s="550"/>
      <c r="BU237" s="550"/>
      <c r="BV237" s="550"/>
      <c r="BW237" s="550"/>
      <c r="BX237" s="550"/>
      <c r="BY237" s="550"/>
      <c r="BZ237" s="550"/>
      <c r="CA237" s="550"/>
      <c r="CB237" s="550"/>
      <c r="CC237" s="550"/>
      <c r="CD237" s="550"/>
      <c r="CE237" s="550"/>
      <c r="CF237" s="550"/>
      <c r="CG237" s="550"/>
      <c r="CH237" s="550"/>
      <c r="CI237" s="550"/>
      <c r="CJ237" s="550"/>
      <c r="CK237" s="550"/>
      <c r="CL237" s="550"/>
      <c r="CM237" s="550"/>
      <c r="CN237" s="550"/>
      <c r="CO237" s="550"/>
      <c r="CP237" s="550"/>
      <c r="CQ237" s="550"/>
      <c r="CR237" s="550"/>
      <c r="CS237" s="550"/>
      <c r="CT237" s="550"/>
      <c r="CU237" s="550"/>
      <c r="CV237" s="550"/>
      <c r="CW237" s="550"/>
      <c r="CX237" s="550"/>
      <c r="CY237" s="550"/>
      <c r="CZ237" s="550"/>
      <c r="DA237" s="550"/>
      <c r="DB237" s="550"/>
      <c r="DC237" s="550"/>
      <c r="DD237" s="545"/>
    </row>
    <row r="238" spans="1:108" ht="15">
      <c r="A238" s="544"/>
      <c r="B238" s="545"/>
      <c r="C238" s="545"/>
      <c r="D238" s="545"/>
      <c r="E238" s="546"/>
      <c r="F238" s="547"/>
      <c r="G238" s="547"/>
      <c r="H238" s="547"/>
      <c r="I238" s="547"/>
      <c r="J238" s="547"/>
      <c r="K238" s="547"/>
      <c r="L238" s="547"/>
      <c r="M238" s="547"/>
      <c r="N238" s="547"/>
      <c r="O238" s="548"/>
      <c r="P238" s="547"/>
      <c r="Q238" s="549"/>
      <c r="R238" s="547"/>
      <c r="S238" s="547"/>
      <c r="T238" s="547"/>
      <c r="U238" s="547"/>
      <c r="V238" s="547"/>
      <c r="W238" s="547"/>
      <c r="X238" s="547"/>
      <c r="Y238" s="547"/>
      <c r="Z238" s="547"/>
      <c r="AA238" s="547"/>
      <c r="AB238" s="547"/>
      <c r="AC238" s="547"/>
      <c r="AD238" s="547"/>
      <c r="AE238" s="547"/>
      <c r="AF238" s="547"/>
      <c r="AG238" s="547"/>
      <c r="AH238" s="547"/>
      <c r="AI238" s="547"/>
      <c r="AJ238" s="550"/>
      <c r="AK238" s="550"/>
      <c r="AL238" s="550"/>
      <c r="AM238" s="550"/>
      <c r="AN238" s="550"/>
      <c r="AO238" s="550"/>
      <c r="AP238" s="550"/>
      <c r="AQ238" s="550"/>
      <c r="AR238" s="550"/>
      <c r="AS238" s="550"/>
      <c r="AT238" s="550"/>
      <c r="AU238" s="550"/>
      <c r="AV238" s="550"/>
      <c r="AW238" s="550"/>
      <c r="AX238" s="550"/>
      <c r="AY238" s="550"/>
      <c r="AZ238" s="550"/>
      <c r="BA238" s="550"/>
      <c r="BB238" s="550"/>
      <c r="BC238" s="550"/>
      <c r="BD238" s="550"/>
      <c r="BE238" s="550"/>
      <c r="BF238" s="550"/>
      <c r="BG238" s="550"/>
      <c r="BH238" s="550"/>
      <c r="BI238" s="550"/>
      <c r="BJ238" s="550"/>
      <c r="BK238" s="550"/>
      <c r="BL238" s="550"/>
      <c r="BM238" s="550"/>
      <c r="BN238" s="550"/>
      <c r="BO238" s="550"/>
      <c r="BP238" s="550"/>
      <c r="BQ238" s="550"/>
      <c r="BR238" s="550"/>
      <c r="BS238" s="550"/>
      <c r="BT238" s="550"/>
      <c r="BU238" s="550"/>
      <c r="BV238" s="550"/>
      <c r="BW238" s="550"/>
      <c r="BX238" s="550"/>
      <c r="BY238" s="550"/>
      <c r="BZ238" s="550"/>
      <c r="CA238" s="550"/>
      <c r="CB238" s="550"/>
      <c r="CC238" s="550"/>
      <c r="CD238" s="550"/>
      <c r="CE238" s="550"/>
      <c r="CF238" s="550"/>
      <c r="CG238" s="550"/>
      <c r="CH238" s="550"/>
      <c r="CI238" s="550"/>
      <c r="CJ238" s="550"/>
      <c r="CK238" s="550"/>
      <c r="CL238" s="550"/>
      <c r="CM238" s="550"/>
      <c r="CN238" s="550"/>
      <c r="CO238" s="550"/>
      <c r="CP238" s="550"/>
      <c r="CQ238" s="550"/>
      <c r="CR238" s="550"/>
      <c r="CS238" s="550"/>
      <c r="CT238" s="550"/>
      <c r="CU238" s="550"/>
      <c r="CV238" s="550"/>
      <c r="CW238" s="550"/>
      <c r="CX238" s="550"/>
      <c r="CY238" s="550"/>
      <c r="CZ238" s="550"/>
      <c r="DA238" s="550"/>
      <c r="DB238" s="550"/>
      <c r="DC238" s="550"/>
      <c r="DD238" s="545"/>
    </row>
    <row r="239" spans="1:108" ht="15">
      <c r="A239" s="544"/>
      <c r="B239" s="545"/>
      <c r="C239" s="545"/>
      <c r="D239" s="545"/>
      <c r="E239" s="546"/>
      <c r="F239" s="547"/>
      <c r="G239" s="547"/>
      <c r="H239" s="547"/>
      <c r="I239" s="547"/>
      <c r="J239" s="547"/>
      <c r="K239" s="547"/>
      <c r="L239" s="547"/>
      <c r="M239" s="547"/>
      <c r="N239" s="547"/>
      <c r="O239" s="548"/>
      <c r="P239" s="547"/>
      <c r="Q239" s="549"/>
      <c r="R239" s="547"/>
      <c r="S239" s="547"/>
      <c r="T239" s="547"/>
      <c r="U239" s="547"/>
      <c r="V239" s="547"/>
      <c r="W239" s="547"/>
      <c r="X239" s="547"/>
      <c r="Y239" s="547"/>
      <c r="Z239" s="547"/>
      <c r="AA239" s="547"/>
      <c r="AB239" s="547"/>
      <c r="AC239" s="547"/>
      <c r="AD239" s="547"/>
      <c r="AE239" s="547"/>
      <c r="AF239" s="547"/>
      <c r="AG239" s="547"/>
      <c r="AH239" s="547"/>
      <c r="AI239" s="547"/>
      <c r="AJ239" s="550"/>
      <c r="AK239" s="550"/>
      <c r="AL239" s="550"/>
      <c r="AM239" s="550"/>
      <c r="AN239" s="550"/>
      <c r="AO239" s="550"/>
      <c r="AP239" s="550"/>
      <c r="AQ239" s="550"/>
      <c r="AR239" s="550"/>
      <c r="AS239" s="550"/>
      <c r="AT239" s="550"/>
      <c r="AU239" s="550"/>
      <c r="AV239" s="550"/>
      <c r="AW239" s="550"/>
      <c r="AX239" s="550"/>
      <c r="AY239" s="550"/>
      <c r="AZ239" s="550"/>
      <c r="BA239" s="550"/>
      <c r="BB239" s="550"/>
      <c r="BC239" s="550"/>
      <c r="BD239" s="550"/>
      <c r="BE239" s="550"/>
      <c r="BF239" s="550"/>
      <c r="BG239" s="550"/>
      <c r="BH239" s="550"/>
      <c r="BI239" s="550"/>
      <c r="BJ239" s="550"/>
      <c r="BK239" s="550"/>
      <c r="BL239" s="550"/>
      <c r="BM239" s="550"/>
      <c r="BN239" s="550"/>
      <c r="BO239" s="550"/>
      <c r="BP239" s="550"/>
      <c r="BQ239" s="550"/>
      <c r="BR239" s="550"/>
      <c r="BS239" s="550"/>
      <c r="BT239" s="550"/>
      <c r="BU239" s="550"/>
      <c r="BV239" s="550"/>
      <c r="BW239" s="550"/>
      <c r="BX239" s="550"/>
      <c r="BY239" s="550"/>
      <c r="BZ239" s="550"/>
      <c r="CA239" s="550"/>
      <c r="CB239" s="550"/>
      <c r="CC239" s="550"/>
      <c r="CD239" s="550"/>
      <c r="CE239" s="550"/>
      <c r="CF239" s="550"/>
      <c r="CG239" s="550"/>
      <c r="CH239" s="550"/>
      <c r="CI239" s="550"/>
      <c r="CJ239" s="550"/>
      <c r="CK239" s="550"/>
      <c r="CL239" s="550"/>
      <c r="CM239" s="550"/>
      <c r="CN239" s="550"/>
      <c r="CO239" s="550"/>
      <c r="CP239" s="550"/>
      <c r="CQ239" s="550"/>
      <c r="CR239" s="550"/>
      <c r="CS239" s="550"/>
      <c r="CT239" s="550"/>
      <c r="CU239" s="550"/>
      <c r="CV239" s="550"/>
      <c r="CW239" s="550"/>
      <c r="CX239" s="550"/>
      <c r="CY239" s="550"/>
      <c r="CZ239" s="550"/>
      <c r="DA239" s="550"/>
      <c r="DB239" s="550"/>
      <c r="DC239" s="550"/>
      <c r="DD239" s="545"/>
    </row>
    <row r="240" spans="1:108" ht="15">
      <c r="A240" s="544"/>
      <c r="B240" s="545"/>
      <c r="C240" s="545"/>
      <c r="D240" s="545"/>
      <c r="E240" s="546"/>
      <c r="F240" s="547"/>
      <c r="G240" s="547"/>
      <c r="H240" s="547"/>
      <c r="I240" s="547"/>
      <c r="J240" s="547"/>
      <c r="K240" s="547"/>
      <c r="L240" s="547"/>
      <c r="M240" s="547"/>
      <c r="N240" s="547"/>
      <c r="O240" s="548"/>
      <c r="P240" s="547"/>
      <c r="Q240" s="549"/>
      <c r="R240" s="547"/>
      <c r="S240" s="547"/>
      <c r="T240" s="547"/>
      <c r="U240" s="547"/>
      <c r="V240" s="547"/>
      <c r="W240" s="547"/>
      <c r="X240" s="547"/>
      <c r="Y240" s="547"/>
      <c r="Z240" s="547"/>
      <c r="AA240" s="547"/>
      <c r="AB240" s="547"/>
      <c r="AC240" s="547"/>
      <c r="AD240" s="547"/>
      <c r="AE240" s="547"/>
      <c r="AF240" s="547"/>
      <c r="AG240" s="547"/>
      <c r="AH240" s="547"/>
      <c r="AI240" s="547"/>
      <c r="AJ240" s="550"/>
      <c r="AK240" s="550"/>
      <c r="AL240" s="550"/>
      <c r="AM240" s="550"/>
      <c r="AN240" s="550"/>
      <c r="AO240" s="550"/>
      <c r="AP240" s="550"/>
      <c r="AQ240" s="550"/>
      <c r="AR240" s="550"/>
      <c r="AS240" s="550"/>
      <c r="AT240" s="550"/>
      <c r="AU240" s="550"/>
      <c r="AV240" s="550"/>
      <c r="AW240" s="550"/>
      <c r="AX240" s="550"/>
      <c r="AY240" s="550"/>
      <c r="AZ240" s="550"/>
      <c r="BA240" s="550"/>
      <c r="BB240" s="550"/>
      <c r="BC240" s="550"/>
      <c r="BD240" s="550"/>
      <c r="BE240" s="550"/>
      <c r="BF240" s="550"/>
      <c r="BG240" s="550"/>
      <c r="BH240" s="550"/>
      <c r="BI240" s="550"/>
      <c r="BJ240" s="550"/>
      <c r="BK240" s="550"/>
      <c r="BL240" s="550"/>
      <c r="BM240" s="550"/>
      <c r="BN240" s="550"/>
      <c r="BO240" s="550"/>
      <c r="BP240" s="550"/>
      <c r="BQ240" s="550"/>
      <c r="BR240" s="550"/>
      <c r="BS240" s="550"/>
      <c r="BT240" s="550"/>
      <c r="BU240" s="550"/>
      <c r="BV240" s="550"/>
      <c r="BW240" s="550"/>
      <c r="BX240" s="550"/>
      <c r="BY240" s="550"/>
      <c r="BZ240" s="550"/>
      <c r="CA240" s="550"/>
      <c r="CB240" s="550"/>
      <c r="CC240" s="550"/>
      <c r="CD240" s="550"/>
      <c r="CE240" s="550"/>
      <c r="CF240" s="550"/>
      <c r="CG240" s="550"/>
      <c r="CH240" s="550"/>
      <c r="CI240" s="550"/>
      <c r="CJ240" s="550"/>
      <c r="CK240" s="550"/>
      <c r="CL240" s="550"/>
      <c r="CM240" s="550"/>
      <c r="CN240" s="550"/>
      <c r="CO240" s="550"/>
      <c r="CP240" s="550"/>
      <c r="CQ240" s="550"/>
      <c r="CR240" s="550"/>
      <c r="CS240" s="550"/>
      <c r="CT240" s="550"/>
      <c r="CU240" s="550"/>
      <c r="CV240" s="550"/>
      <c r="CW240" s="550"/>
      <c r="CX240" s="550"/>
      <c r="CY240" s="550"/>
      <c r="CZ240" s="550"/>
      <c r="DA240" s="550"/>
      <c r="DB240" s="550"/>
      <c r="DC240" s="550"/>
      <c r="DD240" s="545"/>
    </row>
    <row r="241" spans="1:108" ht="15">
      <c r="A241" s="544"/>
      <c r="B241" s="545"/>
      <c r="C241" s="545"/>
      <c r="D241" s="545"/>
      <c r="E241" s="546"/>
      <c r="F241" s="547"/>
      <c r="G241" s="547"/>
      <c r="H241" s="547"/>
      <c r="I241" s="547"/>
      <c r="J241" s="547"/>
      <c r="K241" s="547"/>
      <c r="L241" s="547"/>
      <c r="M241" s="547"/>
      <c r="N241" s="547"/>
      <c r="O241" s="548"/>
      <c r="P241" s="547"/>
      <c r="Q241" s="549"/>
      <c r="R241" s="547"/>
      <c r="S241" s="547"/>
      <c r="T241" s="547"/>
      <c r="U241" s="547"/>
      <c r="V241" s="547"/>
      <c r="W241" s="547"/>
      <c r="X241" s="547"/>
      <c r="Y241" s="547"/>
      <c r="Z241" s="547"/>
      <c r="AA241" s="547"/>
      <c r="AB241" s="547"/>
      <c r="AC241" s="547"/>
      <c r="AD241" s="547"/>
      <c r="AE241" s="547"/>
      <c r="AF241" s="547"/>
      <c r="AG241" s="547"/>
      <c r="AH241" s="547"/>
      <c r="AI241" s="547"/>
      <c r="AJ241" s="550"/>
      <c r="AK241" s="550"/>
      <c r="AL241" s="550"/>
      <c r="AM241" s="550"/>
      <c r="AN241" s="550"/>
      <c r="AO241" s="550"/>
      <c r="AP241" s="550"/>
      <c r="AQ241" s="550"/>
      <c r="AR241" s="550"/>
      <c r="AS241" s="550"/>
      <c r="AT241" s="550"/>
      <c r="AU241" s="550"/>
      <c r="AV241" s="550"/>
      <c r="AW241" s="550"/>
      <c r="AX241" s="550"/>
      <c r="AY241" s="550"/>
      <c r="AZ241" s="550"/>
      <c r="BA241" s="550"/>
      <c r="BB241" s="550"/>
      <c r="BC241" s="550"/>
      <c r="BD241" s="550"/>
      <c r="BE241" s="550"/>
      <c r="BF241" s="550"/>
      <c r="BG241" s="550"/>
      <c r="BH241" s="550"/>
      <c r="BI241" s="550"/>
      <c r="BJ241" s="550"/>
      <c r="BK241" s="550"/>
      <c r="BL241" s="550"/>
      <c r="BM241" s="550"/>
      <c r="BN241" s="550"/>
      <c r="BO241" s="550"/>
      <c r="BP241" s="550"/>
      <c r="BQ241" s="550"/>
      <c r="BR241" s="550"/>
      <c r="BS241" s="550"/>
      <c r="BT241" s="550"/>
      <c r="BU241" s="550"/>
      <c r="BV241" s="550"/>
      <c r="BW241" s="550"/>
      <c r="BX241" s="550"/>
      <c r="BY241" s="550"/>
      <c r="BZ241" s="550"/>
      <c r="CA241" s="550"/>
      <c r="CB241" s="550"/>
      <c r="CC241" s="550"/>
      <c r="CD241" s="550"/>
      <c r="CE241" s="550"/>
      <c r="CF241" s="550"/>
      <c r="CG241" s="550"/>
      <c r="CH241" s="550"/>
      <c r="CI241" s="550"/>
      <c r="CJ241" s="550"/>
      <c r="CK241" s="550"/>
      <c r="CL241" s="550"/>
      <c r="CM241" s="550"/>
      <c r="CN241" s="550"/>
      <c r="CO241" s="550"/>
      <c r="CP241" s="550"/>
      <c r="CQ241" s="550"/>
      <c r="CR241" s="550"/>
      <c r="CS241" s="550"/>
      <c r="CT241" s="550"/>
      <c r="CU241" s="550"/>
      <c r="CV241" s="550"/>
      <c r="CW241" s="550"/>
      <c r="CX241" s="550"/>
      <c r="CY241" s="550"/>
      <c r="CZ241" s="550"/>
      <c r="DA241" s="550"/>
      <c r="DB241" s="550"/>
      <c r="DC241" s="550"/>
      <c r="DD241" s="545"/>
    </row>
    <row r="242" spans="1:108" ht="15">
      <c r="A242" s="544"/>
      <c r="B242" s="545"/>
      <c r="C242" s="545"/>
      <c r="D242" s="545"/>
      <c r="E242" s="546"/>
      <c r="F242" s="547"/>
      <c r="G242" s="547"/>
      <c r="H242" s="547"/>
      <c r="I242" s="547"/>
      <c r="J242" s="547"/>
      <c r="K242" s="547"/>
      <c r="L242" s="547"/>
      <c r="M242" s="547"/>
      <c r="N242" s="547"/>
      <c r="O242" s="548"/>
      <c r="P242" s="547"/>
      <c r="Q242" s="549"/>
      <c r="R242" s="547"/>
      <c r="S242" s="547"/>
      <c r="T242" s="547"/>
      <c r="U242" s="547"/>
      <c r="V242" s="547"/>
      <c r="W242" s="547"/>
      <c r="X242" s="547"/>
      <c r="Y242" s="547"/>
      <c r="Z242" s="547"/>
      <c r="AA242" s="547"/>
      <c r="AB242" s="547"/>
      <c r="AC242" s="547"/>
      <c r="AD242" s="547"/>
      <c r="AE242" s="547"/>
      <c r="AF242" s="547"/>
      <c r="AG242" s="547"/>
      <c r="AH242" s="547"/>
      <c r="AI242" s="547"/>
      <c r="AJ242" s="550"/>
      <c r="AK242" s="550"/>
      <c r="AL242" s="550"/>
      <c r="AM242" s="550"/>
      <c r="AN242" s="550"/>
      <c r="AO242" s="550"/>
      <c r="AP242" s="550"/>
      <c r="AQ242" s="550"/>
      <c r="AR242" s="550"/>
      <c r="AS242" s="550"/>
      <c r="AT242" s="550"/>
      <c r="AU242" s="550"/>
      <c r="AV242" s="550"/>
      <c r="AW242" s="550"/>
      <c r="AX242" s="550"/>
      <c r="AY242" s="550"/>
      <c r="AZ242" s="550"/>
      <c r="BA242" s="550"/>
      <c r="BB242" s="550"/>
      <c r="BC242" s="550"/>
      <c r="BD242" s="550"/>
      <c r="BE242" s="550"/>
      <c r="BF242" s="550"/>
      <c r="BG242" s="550"/>
      <c r="BH242" s="550"/>
      <c r="BI242" s="550"/>
      <c r="BJ242" s="550"/>
      <c r="BK242" s="550"/>
      <c r="BL242" s="550"/>
      <c r="BM242" s="550"/>
      <c r="BN242" s="550"/>
      <c r="BO242" s="550"/>
      <c r="BP242" s="550"/>
      <c r="BQ242" s="550"/>
      <c r="BR242" s="550"/>
      <c r="BS242" s="550"/>
      <c r="BT242" s="550"/>
      <c r="BU242" s="550"/>
      <c r="BV242" s="550"/>
      <c r="BW242" s="550"/>
      <c r="BX242" s="550"/>
      <c r="BY242" s="550"/>
      <c r="BZ242" s="550"/>
      <c r="CA242" s="550"/>
      <c r="CB242" s="550"/>
      <c r="CC242" s="550"/>
      <c r="CD242" s="550"/>
      <c r="CE242" s="550"/>
      <c r="CF242" s="550"/>
      <c r="CG242" s="550"/>
      <c r="CH242" s="550"/>
      <c r="CI242" s="550"/>
      <c r="CJ242" s="550"/>
      <c r="CK242" s="550"/>
      <c r="CL242" s="550"/>
      <c r="CM242" s="550"/>
      <c r="CN242" s="550"/>
      <c r="CO242" s="550"/>
      <c r="CP242" s="550"/>
      <c r="CQ242" s="550"/>
      <c r="CR242" s="550"/>
      <c r="CS242" s="550"/>
      <c r="CT242" s="550"/>
      <c r="CU242" s="550"/>
      <c r="CV242" s="550"/>
      <c r="CW242" s="550"/>
      <c r="CX242" s="550"/>
      <c r="CY242" s="550"/>
      <c r="CZ242" s="550"/>
      <c r="DA242" s="550"/>
      <c r="DB242" s="550"/>
      <c r="DC242" s="550"/>
      <c r="DD242" s="545"/>
    </row>
    <row r="243" spans="1:108" ht="15">
      <c r="A243" s="544"/>
      <c r="B243" s="545"/>
      <c r="C243" s="545"/>
      <c r="D243" s="545"/>
      <c r="E243" s="546"/>
      <c r="F243" s="547"/>
      <c r="G243" s="547"/>
      <c r="H243" s="547"/>
      <c r="I243" s="547"/>
      <c r="J243" s="547"/>
      <c r="K243" s="547"/>
      <c r="L243" s="547"/>
      <c r="M243" s="547"/>
      <c r="N243" s="547"/>
      <c r="O243" s="548"/>
      <c r="P243" s="547"/>
      <c r="Q243" s="549"/>
      <c r="R243" s="547"/>
      <c r="S243" s="547"/>
      <c r="T243" s="547"/>
      <c r="U243" s="547"/>
      <c r="V243" s="547"/>
      <c r="W243" s="547"/>
      <c r="X243" s="547"/>
      <c r="Y243" s="547"/>
      <c r="Z243" s="547"/>
      <c r="AA243" s="547"/>
      <c r="AB243" s="547"/>
      <c r="AC243" s="547"/>
      <c r="AD243" s="547"/>
      <c r="AE243" s="547"/>
      <c r="AF243" s="547"/>
      <c r="AG243" s="547"/>
      <c r="AH243" s="547"/>
      <c r="AI243" s="547"/>
      <c r="AJ243" s="550"/>
      <c r="AK243" s="550"/>
      <c r="AL243" s="550"/>
      <c r="AM243" s="550"/>
      <c r="AN243" s="550"/>
      <c r="AO243" s="550"/>
      <c r="AP243" s="550"/>
      <c r="AQ243" s="550"/>
      <c r="AR243" s="550"/>
      <c r="AS243" s="550"/>
      <c r="AT243" s="550"/>
      <c r="AU243" s="550"/>
      <c r="AV243" s="550"/>
      <c r="AW243" s="550"/>
      <c r="AX243" s="550"/>
      <c r="AY243" s="550"/>
      <c r="AZ243" s="550"/>
      <c r="BA243" s="550"/>
      <c r="BB243" s="550"/>
      <c r="BC243" s="550"/>
      <c r="BD243" s="550"/>
      <c r="BE243" s="550"/>
      <c r="BF243" s="550"/>
      <c r="BG243" s="550"/>
      <c r="BH243" s="550"/>
      <c r="BI243" s="550"/>
      <c r="BJ243" s="550"/>
      <c r="BK243" s="550"/>
      <c r="BL243" s="550"/>
      <c r="BM243" s="550"/>
      <c r="BN243" s="550"/>
      <c r="BO243" s="550"/>
      <c r="BP243" s="550"/>
      <c r="BQ243" s="550"/>
      <c r="BR243" s="550"/>
      <c r="BS243" s="550"/>
      <c r="BT243" s="550"/>
      <c r="BU243" s="550"/>
      <c r="BV243" s="550"/>
      <c r="BW243" s="550"/>
      <c r="BX243" s="550"/>
      <c r="BY243" s="550"/>
      <c r="BZ243" s="550"/>
      <c r="CA243" s="550"/>
      <c r="CB243" s="550"/>
      <c r="CC243" s="550"/>
      <c r="CD243" s="550"/>
      <c r="CE243" s="550"/>
      <c r="CF243" s="550"/>
      <c r="CG243" s="550"/>
      <c r="CH243" s="550"/>
      <c r="CI243" s="550"/>
      <c r="CJ243" s="550"/>
      <c r="CK243" s="550"/>
      <c r="CL243" s="550"/>
      <c r="CM243" s="550"/>
      <c r="CN243" s="550"/>
      <c r="CO243" s="550"/>
      <c r="CP243" s="550"/>
      <c r="CQ243" s="550"/>
      <c r="CR243" s="550"/>
      <c r="CS243" s="550"/>
      <c r="CT243" s="550"/>
      <c r="CU243" s="550"/>
      <c r="CV243" s="550"/>
      <c r="CW243" s="550"/>
      <c r="CX243" s="550"/>
      <c r="CY243" s="550"/>
      <c r="CZ243" s="550"/>
      <c r="DA243" s="550"/>
      <c r="DB243" s="550"/>
      <c r="DC243" s="550"/>
      <c r="DD243" s="545"/>
    </row>
    <row r="244" spans="1:108" ht="15">
      <c r="A244" s="544"/>
      <c r="B244" s="545"/>
      <c r="C244" s="545"/>
      <c r="D244" s="545"/>
      <c r="E244" s="546"/>
      <c r="F244" s="547"/>
      <c r="G244" s="547"/>
      <c r="H244" s="547"/>
      <c r="I244" s="547"/>
      <c r="J244" s="547"/>
      <c r="K244" s="547"/>
      <c r="L244" s="547"/>
      <c r="M244" s="547"/>
      <c r="N244" s="547"/>
      <c r="O244" s="548"/>
      <c r="P244" s="547"/>
      <c r="Q244" s="549"/>
      <c r="R244" s="547"/>
      <c r="S244" s="547"/>
      <c r="T244" s="547"/>
      <c r="U244" s="547"/>
      <c r="V244" s="547"/>
      <c r="W244" s="547"/>
      <c r="X244" s="547"/>
      <c r="Y244" s="547"/>
      <c r="Z244" s="547"/>
      <c r="AA244" s="547"/>
      <c r="AB244" s="547"/>
      <c r="AC244" s="547"/>
      <c r="AD244" s="547"/>
      <c r="AE244" s="547"/>
      <c r="AF244" s="547"/>
      <c r="AG244" s="547"/>
      <c r="AH244" s="547"/>
      <c r="AI244" s="547"/>
      <c r="AJ244" s="550"/>
      <c r="AK244" s="550"/>
      <c r="AL244" s="550"/>
      <c r="AM244" s="550"/>
      <c r="AN244" s="550"/>
      <c r="AO244" s="550"/>
      <c r="AP244" s="550"/>
      <c r="AQ244" s="550"/>
      <c r="AR244" s="550"/>
      <c r="AS244" s="550"/>
      <c r="AT244" s="550"/>
      <c r="AU244" s="550"/>
      <c r="AV244" s="550"/>
      <c r="AW244" s="550"/>
      <c r="AX244" s="550"/>
      <c r="AY244" s="550"/>
      <c r="AZ244" s="550"/>
      <c r="BA244" s="550"/>
      <c r="BB244" s="550"/>
      <c r="BC244" s="550"/>
      <c r="BD244" s="550"/>
      <c r="BE244" s="550"/>
      <c r="BF244" s="550"/>
      <c r="BG244" s="550"/>
      <c r="BH244" s="550"/>
      <c r="BI244" s="550"/>
      <c r="BJ244" s="550"/>
      <c r="BK244" s="550"/>
      <c r="BL244" s="550"/>
      <c r="BM244" s="550"/>
      <c r="BN244" s="550"/>
      <c r="BO244" s="550"/>
      <c r="BP244" s="550"/>
      <c r="BQ244" s="550"/>
      <c r="BR244" s="550"/>
      <c r="BS244" s="550"/>
      <c r="BT244" s="550"/>
      <c r="BU244" s="550"/>
      <c r="BV244" s="550"/>
      <c r="BW244" s="550"/>
      <c r="BX244" s="550"/>
      <c r="BY244" s="550"/>
      <c r="BZ244" s="550"/>
      <c r="CA244" s="550"/>
      <c r="CB244" s="550"/>
      <c r="CC244" s="550"/>
      <c r="CD244" s="550"/>
      <c r="CE244" s="550"/>
      <c r="CF244" s="550"/>
      <c r="CG244" s="550"/>
      <c r="CH244" s="550"/>
      <c r="CI244" s="550"/>
      <c r="CJ244" s="550"/>
      <c r="CK244" s="550"/>
      <c r="CL244" s="550"/>
      <c r="CM244" s="550"/>
      <c r="CN244" s="550"/>
      <c r="CO244" s="550"/>
      <c r="CP244" s="550"/>
      <c r="CQ244" s="550"/>
      <c r="CR244" s="550"/>
      <c r="CS244" s="550"/>
      <c r="CT244" s="550"/>
      <c r="CU244" s="550"/>
      <c r="CV244" s="550"/>
      <c r="CW244" s="550"/>
      <c r="CX244" s="550"/>
      <c r="CY244" s="550"/>
      <c r="CZ244" s="550"/>
      <c r="DA244" s="550"/>
      <c r="DB244" s="550"/>
      <c r="DC244" s="550"/>
      <c r="DD244" s="545"/>
    </row>
    <row r="245" spans="1:108" ht="15">
      <c r="A245" s="544"/>
      <c r="B245" s="545"/>
      <c r="C245" s="545"/>
      <c r="D245" s="545"/>
      <c r="E245" s="546"/>
      <c r="F245" s="547"/>
      <c r="G245" s="547"/>
      <c r="H245" s="547"/>
      <c r="I245" s="547"/>
      <c r="J245" s="547"/>
      <c r="K245" s="547"/>
      <c r="L245" s="547"/>
      <c r="M245" s="547"/>
      <c r="N245" s="547"/>
      <c r="O245" s="548"/>
      <c r="P245" s="547"/>
      <c r="Q245" s="549"/>
      <c r="R245" s="547"/>
      <c r="S245" s="547"/>
      <c r="T245" s="547"/>
      <c r="U245" s="547"/>
      <c r="V245" s="547"/>
      <c r="W245" s="547"/>
      <c r="X245" s="547"/>
      <c r="Y245" s="547"/>
      <c r="Z245" s="547"/>
      <c r="AA245" s="547"/>
      <c r="AB245" s="547"/>
      <c r="AC245" s="547"/>
      <c r="AD245" s="547"/>
      <c r="AE245" s="547"/>
      <c r="AF245" s="547"/>
      <c r="AG245" s="547"/>
      <c r="AH245" s="547"/>
      <c r="AI245" s="547"/>
      <c r="AJ245" s="550"/>
      <c r="AK245" s="550"/>
      <c r="AL245" s="550"/>
      <c r="AM245" s="550"/>
      <c r="AN245" s="550"/>
      <c r="AO245" s="550"/>
      <c r="AP245" s="550"/>
      <c r="AQ245" s="550"/>
      <c r="AR245" s="550"/>
      <c r="AS245" s="550"/>
      <c r="AT245" s="550"/>
      <c r="AU245" s="550"/>
      <c r="AV245" s="550"/>
      <c r="AW245" s="550"/>
      <c r="AX245" s="550"/>
      <c r="AY245" s="550"/>
      <c r="AZ245" s="550"/>
      <c r="BA245" s="550"/>
      <c r="BB245" s="550"/>
      <c r="BC245" s="550"/>
      <c r="BD245" s="550"/>
      <c r="BE245" s="550"/>
      <c r="BF245" s="550"/>
      <c r="BG245" s="550"/>
      <c r="BH245" s="550"/>
      <c r="BI245" s="550"/>
      <c r="BJ245" s="550"/>
      <c r="BK245" s="550"/>
      <c r="BL245" s="550"/>
      <c r="BM245" s="550"/>
      <c r="BN245" s="550"/>
      <c r="BO245" s="550"/>
      <c r="BP245" s="550"/>
      <c r="BQ245" s="550"/>
      <c r="BR245" s="550"/>
      <c r="BS245" s="550"/>
      <c r="BT245" s="550"/>
      <c r="BU245" s="550"/>
      <c r="BV245" s="550"/>
      <c r="BW245" s="550"/>
      <c r="BX245" s="550"/>
      <c r="BY245" s="550"/>
      <c r="BZ245" s="550"/>
      <c r="CA245" s="550"/>
      <c r="CB245" s="550"/>
      <c r="CC245" s="550"/>
      <c r="CD245" s="550"/>
      <c r="CE245" s="550"/>
      <c r="CF245" s="550"/>
      <c r="CG245" s="550"/>
      <c r="CH245" s="550"/>
      <c r="CI245" s="550"/>
      <c r="CJ245" s="550"/>
      <c r="CK245" s="550"/>
      <c r="CL245" s="550"/>
      <c r="CM245" s="550"/>
      <c r="CN245" s="550"/>
      <c r="CO245" s="550"/>
      <c r="CP245" s="550"/>
      <c r="CQ245" s="550"/>
      <c r="CR245" s="550"/>
      <c r="CS245" s="550"/>
      <c r="CT245" s="550"/>
      <c r="CU245" s="550"/>
      <c r="CV245" s="550"/>
      <c r="CW245" s="550"/>
      <c r="CX245" s="550"/>
      <c r="CY245" s="550"/>
      <c r="CZ245" s="550"/>
      <c r="DA245" s="550"/>
      <c r="DB245" s="550"/>
      <c r="DC245" s="550"/>
      <c r="DD245" s="545"/>
    </row>
    <row r="246" spans="1:108" ht="15">
      <c r="A246" s="544"/>
      <c r="B246" s="545"/>
      <c r="C246" s="545"/>
      <c r="D246" s="545"/>
      <c r="E246" s="546"/>
      <c r="F246" s="547"/>
      <c r="G246" s="547"/>
      <c r="H246" s="547"/>
      <c r="I246" s="547"/>
      <c r="J246" s="547"/>
      <c r="K246" s="547"/>
      <c r="L246" s="547"/>
      <c r="M246" s="547"/>
      <c r="N246" s="547"/>
      <c r="O246" s="548"/>
      <c r="P246" s="547"/>
      <c r="Q246" s="549"/>
      <c r="R246" s="547"/>
      <c r="S246" s="547"/>
      <c r="T246" s="547"/>
      <c r="U246" s="547"/>
      <c r="V246" s="547"/>
      <c r="W246" s="547"/>
      <c r="X246" s="547"/>
      <c r="Y246" s="547"/>
      <c r="Z246" s="547"/>
      <c r="AA246" s="547"/>
      <c r="AB246" s="547"/>
      <c r="AC246" s="547"/>
      <c r="AD246" s="547"/>
      <c r="AE246" s="547"/>
      <c r="AF246" s="547"/>
      <c r="AG246" s="547"/>
      <c r="AH246" s="547"/>
      <c r="AI246" s="547"/>
      <c r="AJ246" s="550"/>
      <c r="AK246" s="550"/>
      <c r="AL246" s="550"/>
      <c r="AM246" s="550"/>
      <c r="AN246" s="550"/>
      <c r="AO246" s="550"/>
      <c r="AP246" s="550"/>
      <c r="AQ246" s="550"/>
      <c r="AR246" s="550"/>
      <c r="AS246" s="550"/>
      <c r="AT246" s="550"/>
      <c r="AU246" s="550"/>
      <c r="AV246" s="550"/>
      <c r="AW246" s="550"/>
      <c r="AX246" s="550"/>
      <c r="AY246" s="550"/>
      <c r="AZ246" s="550"/>
      <c r="BA246" s="550"/>
      <c r="BB246" s="550"/>
      <c r="BC246" s="550"/>
      <c r="BD246" s="550"/>
      <c r="BE246" s="550"/>
      <c r="BF246" s="550"/>
      <c r="BG246" s="550"/>
      <c r="BH246" s="550"/>
      <c r="BI246" s="550"/>
      <c r="BJ246" s="550"/>
      <c r="BK246" s="550"/>
      <c r="BL246" s="550"/>
      <c r="BM246" s="550"/>
      <c r="BN246" s="550"/>
      <c r="BO246" s="550"/>
      <c r="BP246" s="550"/>
      <c r="BQ246" s="550"/>
      <c r="BR246" s="550"/>
      <c r="BS246" s="550"/>
      <c r="BT246" s="550"/>
      <c r="BU246" s="550"/>
      <c r="BV246" s="550"/>
      <c r="BW246" s="550"/>
      <c r="BX246" s="550"/>
      <c r="BY246" s="550"/>
      <c r="BZ246" s="550"/>
      <c r="CA246" s="550"/>
      <c r="CB246" s="550"/>
      <c r="CC246" s="550"/>
      <c r="CD246" s="550"/>
      <c r="CE246" s="550"/>
      <c r="CF246" s="550"/>
      <c r="CG246" s="550"/>
      <c r="CH246" s="550"/>
      <c r="CI246" s="550"/>
      <c r="CJ246" s="550"/>
      <c r="CK246" s="550"/>
      <c r="CL246" s="550"/>
      <c r="CM246" s="550"/>
      <c r="CN246" s="550"/>
      <c r="CO246" s="550"/>
      <c r="CP246" s="550"/>
      <c r="CQ246" s="550"/>
      <c r="CR246" s="550"/>
      <c r="CS246" s="550"/>
      <c r="CT246" s="550"/>
      <c r="CU246" s="550"/>
      <c r="CV246" s="550"/>
      <c r="CW246" s="550"/>
      <c r="CX246" s="550"/>
      <c r="CY246" s="550"/>
      <c r="CZ246" s="550"/>
      <c r="DA246" s="550"/>
      <c r="DB246" s="550"/>
      <c r="DC246" s="550"/>
      <c r="DD246" s="545"/>
    </row>
    <row r="247" spans="1:108" ht="15">
      <c r="A247" s="544"/>
      <c r="B247" s="545"/>
      <c r="C247" s="545"/>
      <c r="D247" s="545"/>
      <c r="E247" s="546"/>
      <c r="F247" s="547"/>
      <c r="G247" s="547"/>
      <c r="H247" s="547"/>
      <c r="I247" s="547"/>
      <c r="J247" s="547"/>
      <c r="K247" s="547"/>
      <c r="L247" s="547"/>
      <c r="M247" s="547"/>
      <c r="N247" s="547"/>
      <c r="O247" s="548"/>
      <c r="P247" s="547"/>
      <c r="Q247" s="549"/>
      <c r="R247" s="547"/>
      <c r="S247" s="547"/>
      <c r="T247" s="547"/>
      <c r="U247" s="547"/>
      <c r="V247" s="547"/>
      <c r="W247" s="547"/>
      <c r="X247" s="547"/>
      <c r="Y247" s="547"/>
      <c r="Z247" s="547"/>
      <c r="AA247" s="547"/>
      <c r="AB247" s="547"/>
      <c r="AC247" s="547"/>
      <c r="AD247" s="547"/>
      <c r="AE247" s="547"/>
      <c r="AF247" s="547"/>
      <c r="AG247" s="547"/>
      <c r="AH247" s="547"/>
      <c r="AI247" s="547"/>
      <c r="AJ247" s="550"/>
      <c r="AK247" s="550"/>
      <c r="AL247" s="550"/>
      <c r="AM247" s="550"/>
      <c r="AN247" s="550"/>
      <c r="AO247" s="550"/>
      <c r="AP247" s="550"/>
      <c r="AQ247" s="550"/>
      <c r="AR247" s="550"/>
      <c r="AS247" s="550"/>
      <c r="AT247" s="550"/>
      <c r="AU247" s="550"/>
      <c r="AV247" s="550"/>
      <c r="AW247" s="550"/>
      <c r="AX247" s="550"/>
      <c r="AY247" s="550"/>
      <c r="AZ247" s="550"/>
      <c r="BA247" s="550"/>
      <c r="BB247" s="550"/>
      <c r="BC247" s="550"/>
      <c r="BD247" s="550"/>
      <c r="BE247" s="550"/>
      <c r="BF247" s="550"/>
      <c r="BG247" s="550"/>
      <c r="BH247" s="550"/>
      <c r="BI247" s="550"/>
      <c r="BJ247" s="550"/>
      <c r="BK247" s="550"/>
      <c r="BL247" s="550"/>
      <c r="BM247" s="550"/>
      <c r="BN247" s="550"/>
      <c r="BO247" s="550"/>
      <c r="BP247" s="550"/>
      <c r="BQ247" s="550"/>
      <c r="BR247" s="550"/>
      <c r="BS247" s="550"/>
      <c r="BT247" s="550"/>
      <c r="BU247" s="550"/>
      <c r="BV247" s="550"/>
      <c r="BW247" s="550"/>
      <c r="BX247" s="550"/>
      <c r="BY247" s="550"/>
      <c r="BZ247" s="550"/>
      <c r="CA247" s="550"/>
      <c r="CB247" s="550"/>
      <c r="CC247" s="550"/>
      <c r="CD247" s="550"/>
      <c r="CE247" s="550"/>
      <c r="CF247" s="550"/>
      <c r="CG247" s="550"/>
      <c r="CH247" s="550"/>
      <c r="CI247" s="550"/>
      <c r="CJ247" s="550"/>
      <c r="CK247" s="550"/>
      <c r="CL247" s="550"/>
      <c r="CM247" s="550"/>
      <c r="CN247" s="550"/>
      <c r="CO247" s="550"/>
      <c r="CP247" s="550"/>
      <c r="CQ247" s="550"/>
      <c r="CR247" s="550"/>
      <c r="CS247" s="550"/>
      <c r="CT247" s="550"/>
      <c r="CU247" s="550"/>
      <c r="CV247" s="550"/>
      <c r="CW247" s="550"/>
      <c r="CX247" s="550"/>
      <c r="CY247" s="550"/>
      <c r="CZ247" s="550"/>
      <c r="DA247" s="550"/>
      <c r="DB247" s="550"/>
      <c r="DC247" s="550"/>
      <c r="DD247" s="545"/>
    </row>
    <row r="248" spans="1:108" ht="15">
      <c r="A248" s="544"/>
      <c r="B248" s="545"/>
      <c r="C248" s="545"/>
      <c r="D248" s="545"/>
      <c r="E248" s="546"/>
      <c r="F248" s="547"/>
      <c r="G248" s="547"/>
      <c r="H248" s="547"/>
      <c r="I248" s="547"/>
      <c r="J248" s="547"/>
      <c r="K248" s="547"/>
      <c r="L248" s="547"/>
      <c r="M248" s="547"/>
      <c r="N248" s="547"/>
      <c r="O248" s="548"/>
      <c r="P248" s="547"/>
      <c r="Q248" s="549"/>
      <c r="R248" s="547"/>
      <c r="S248" s="547"/>
      <c r="T248" s="547"/>
      <c r="U248" s="547"/>
      <c r="V248" s="547"/>
      <c r="W248" s="547"/>
      <c r="X248" s="547"/>
      <c r="Y248" s="547"/>
      <c r="Z248" s="547"/>
      <c r="AA248" s="547"/>
      <c r="AB248" s="547"/>
      <c r="AC248" s="547"/>
      <c r="AD248" s="547"/>
      <c r="AE248" s="547"/>
      <c r="AF248" s="547"/>
      <c r="AG248" s="547"/>
      <c r="AH248" s="547"/>
      <c r="AI248" s="547"/>
      <c r="AJ248" s="550"/>
      <c r="AK248" s="550"/>
      <c r="AL248" s="550"/>
      <c r="AM248" s="550"/>
      <c r="AN248" s="550"/>
      <c r="AO248" s="550"/>
      <c r="AP248" s="550"/>
      <c r="AQ248" s="550"/>
      <c r="AR248" s="550"/>
      <c r="AS248" s="550"/>
      <c r="AT248" s="550"/>
      <c r="AU248" s="550"/>
      <c r="AV248" s="550"/>
      <c r="AW248" s="550"/>
      <c r="AX248" s="550"/>
      <c r="AY248" s="550"/>
      <c r="AZ248" s="550"/>
      <c r="BA248" s="550"/>
      <c r="BB248" s="550"/>
      <c r="BC248" s="550"/>
      <c r="BD248" s="550"/>
      <c r="BE248" s="550"/>
      <c r="BF248" s="550"/>
      <c r="BG248" s="550"/>
      <c r="BH248" s="550"/>
      <c r="BI248" s="550"/>
      <c r="BJ248" s="550"/>
      <c r="BK248" s="550"/>
      <c r="BL248" s="550"/>
      <c r="BM248" s="550"/>
      <c r="BN248" s="550"/>
      <c r="BO248" s="550"/>
      <c r="BP248" s="550"/>
      <c r="BQ248" s="550"/>
      <c r="BR248" s="550"/>
      <c r="BS248" s="550"/>
      <c r="BT248" s="550"/>
      <c r="BU248" s="550"/>
      <c r="BV248" s="550"/>
      <c r="BW248" s="550"/>
      <c r="BX248" s="550"/>
      <c r="BY248" s="550"/>
      <c r="BZ248" s="550"/>
      <c r="CA248" s="550"/>
      <c r="CB248" s="550"/>
      <c r="CC248" s="550"/>
      <c r="CD248" s="550"/>
      <c r="CE248" s="550"/>
      <c r="CF248" s="550"/>
      <c r="CG248" s="550"/>
      <c r="CH248" s="550"/>
      <c r="CI248" s="550"/>
      <c r="CJ248" s="550"/>
      <c r="CK248" s="550"/>
      <c r="CL248" s="550"/>
      <c r="CM248" s="550"/>
      <c r="CN248" s="550"/>
      <c r="CO248" s="550"/>
      <c r="CP248" s="550"/>
      <c r="CQ248" s="550"/>
      <c r="CR248" s="550"/>
      <c r="CS248" s="550"/>
      <c r="CT248" s="550"/>
      <c r="CU248" s="550"/>
      <c r="CV248" s="550"/>
      <c r="CW248" s="550"/>
      <c r="CX248" s="550"/>
      <c r="CY248" s="550"/>
      <c r="CZ248" s="550"/>
      <c r="DA248" s="550"/>
      <c r="DB248" s="550"/>
      <c r="DC248" s="550"/>
      <c r="DD248" s="545"/>
    </row>
    <row r="249" spans="1:108" ht="15">
      <c r="A249" s="544"/>
      <c r="B249" s="545"/>
      <c r="C249" s="545"/>
      <c r="D249" s="545"/>
      <c r="E249" s="546"/>
      <c r="F249" s="547"/>
      <c r="G249" s="547"/>
      <c r="H249" s="547"/>
      <c r="I249" s="547"/>
      <c r="J249" s="547"/>
      <c r="K249" s="547"/>
      <c r="L249" s="547"/>
      <c r="M249" s="547"/>
      <c r="N249" s="547"/>
      <c r="O249" s="548"/>
      <c r="P249" s="547"/>
      <c r="Q249" s="549"/>
      <c r="R249" s="547"/>
      <c r="S249" s="547"/>
      <c r="T249" s="547"/>
      <c r="U249" s="547"/>
      <c r="V249" s="547"/>
      <c r="W249" s="547"/>
      <c r="X249" s="547"/>
      <c r="Y249" s="547"/>
      <c r="Z249" s="547"/>
      <c r="AA249" s="547"/>
      <c r="AB249" s="547"/>
      <c r="AC249" s="547"/>
      <c r="AD249" s="547"/>
      <c r="AE249" s="547"/>
      <c r="AF249" s="547"/>
      <c r="AG249" s="547"/>
      <c r="AH249" s="547"/>
      <c r="AI249" s="547"/>
      <c r="AJ249" s="550"/>
      <c r="AK249" s="550"/>
      <c r="AL249" s="550"/>
      <c r="AM249" s="550"/>
      <c r="AN249" s="550"/>
      <c r="AO249" s="550"/>
      <c r="AP249" s="550"/>
      <c r="AQ249" s="550"/>
      <c r="AR249" s="550"/>
      <c r="AS249" s="550"/>
      <c r="AT249" s="550"/>
      <c r="AU249" s="550"/>
      <c r="AV249" s="550"/>
      <c r="AW249" s="550"/>
      <c r="AX249" s="550"/>
      <c r="AY249" s="550"/>
      <c r="AZ249" s="550"/>
      <c r="BA249" s="550"/>
      <c r="BB249" s="550"/>
      <c r="BC249" s="550"/>
      <c r="BD249" s="550"/>
      <c r="BE249" s="550"/>
      <c r="BF249" s="550"/>
      <c r="BG249" s="550"/>
      <c r="BH249" s="550"/>
      <c r="BI249" s="550"/>
      <c r="BJ249" s="550"/>
      <c r="BK249" s="550"/>
      <c r="BL249" s="550"/>
      <c r="BM249" s="550"/>
      <c r="BN249" s="550"/>
      <c r="BO249" s="550"/>
      <c r="BP249" s="550"/>
      <c r="BQ249" s="550"/>
      <c r="BR249" s="550"/>
      <c r="BS249" s="550"/>
      <c r="BT249" s="550"/>
      <c r="BU249" s="550"/>
      <c r="BV249" s="550"/>
      <c r="BW249" s="550"/>
      <c r="BX249" s="550"/>
      <c r="BY249" s="550"/>
      <c r="BZ249" s="550"/>
      <c r="CA249" s="550"/>
      <c r="CB249" s="550"/>
      <c r="CC249" s="550"/>
      <c r="CD249" s="550"/>
      <c r="CE249" s="550"/>
      <c r="CF249" s="550"/>
      <c r="CG249" s="550"/>
      <c r="CH249" s="550"/>
      <c r="CI249" s="550"/>
      <c r="CJ249" s="550"/>
      <c r="CK249" s="550"/>
      <c r="CL249" s="550"/>
      <c r="CM249" s="550"/>
      <c r="CN249" s="550"/>
      <c r="CO249" s="550"/>
      <c r="CP249" s="550"/>
      <c r="CQ249" s="550"/>
      <c r="CR249" s="550"/>
      <c r="CS249" s="550"/>
      <c r="CT249" s="550"/>
      <c r="CU249" s="550"/>
      <c r="CV249" s="550"/>
      <c r="CW249" s="550"/>
      <c r="CX249" s="550"/>
      <c r="CY249" s="550"/>
      <c r="CZ249" s="550"/>
      <c r="DA249" s="550"/>
      <c r="DB249" s="550"/>
      <c r="DC249" s="550"/>
      <c r="DD249" s="545"/>
    </row>
    <row r="250" spans="1:108" ht="15">
      <c r="A250" s="544"/>
      <c r="B250" s="545"/>
      <c r="C250" s="545"/>
      <c r="D250" s="545"/>
      <c r="E250" s="546"/>
      <c r="F250" s="547"/>
      <c r="G250" s="547"/>
      <c r="H250" s="547"/>
      <c r="I250" s="547"/>
      <c r="J250" s="547"/>
      <c r="K250" s="547"/>
      <c r="L250" s="547"/>
      <c r="M250" s="547"/>
      <c r="N250" s="547"/>
      <c r="O250" s="548"/>
      <c r="P250" s="547"/>
      <c r="Q250" s="549"/>
      <c r="R250" s="547"/>
      <c r="S250" s="547"/>
      <c r="T250" s="547"/>
      <c r="U250" s="547"/>
      <c r="V250" s="547"/>
      <c r="W250" s="547"/>
      <c r="X250" s="547"/>
      <c r="Y250" s="547"/>
      <c r="Z250" s="547"/>
      <c r="AA250" s="547"/>
      <c r="AB250" s="547"/>
      <c r="AC250" s="547"/>
      <c r="AD250" s="547"/>
      <c r="AE250" s="547"/>
      <c r="AF250" s="547"/>
      <c r="AG250" s="547"/>
      <c r="AH250" s="547"/>
      <c r="AI250" s="547"/>
      <c r="AJ250" s="550"/>
      <c r="AK250" s="550"/>
      <c r="AL250" s="550"/>
      <c r="AM250" s="550"/>
      <c r="AN250" s="550"/>
      <c r="AO250" s="550"/>
      <c r="AP250" s="550"/>
      <c r="AQ250" s="550"/>
      <c r="AR250" s="550"/>
      <c r="AS250" s="550"/>
      <c r="AT250" s="550"/>
      <c r="AU250" s="550"/>
      <c r="AV250" s="550"/>
      <c r="AW250" s="550"/>
      <c r="AX250" s="550"/>
      <c r="AY250" s="550"/>
      <c r="AZ250" s="550"/>
      <c r="BA250" s="550"/>
      <c r="BB250" s="550"/>
      <c r="BC250" s="550"/>
      <c r="BD250" s="550"/>
      <c r="BE250" s="550"/>
      <c r="BF250" s="550"/>
      <c r="BG250" s="550"/>
      <c r="BH250" s="550"/>
      <c r="BI250" s="550"/>
      <c r="BJ250" s="550"/>
      <c r="BK250" s="550"/>
      <c r="BL250" s="550"/>
      <c r="BM250" s="550"/>
      <c r="BN250" s="550"/>
      <c r="BO250" s="550"/>
      <c r="BP250" s="550"/>
      <c r="BQ250" s="550"/>
      <c r="BR250" s="550"/>
      <c r="BS250" s="550"/>
      <c r="BT250" s="550"/>
      <c r="BU250" s="550"/>
      <c r="BV250" s="550"/>
      <c r="BW250" s="550"/>
      <c r="BX250" s="550"/>
      <c r="BY250" s="550"/>
      <c r="BZ250" s="550"/>
      <c r="CA250" s="550"/>
      <c r="CB250" s="550"/>
      <c r="CC250" s="550"/>
      <c r="CD250" s="550"/>
      <c r="CE250" s="550"/>
      <c r="CF250" s="550"/>
      <c r="CG250" s="550"/>
      <c r="CH250" s="550"/>
      <c r="CI250" s="550"/>
      <c r="CJ250" s="550"/>
      <c r="CK250" s="550"/>
      <c r="CL250" s="550"/>
      <c r="CM250" s="550"/>
      <c r="CN250" s="550"/>
      <c r="CO250" s="550"/>
      <c r="CP250" s="550"/>
      <c r="CQ250" s="550"/>
      <c r="CR250" s="550"/>
      <c r="CS250" s="550"/>
      <c r="CT250" s="550"/>
      <c r="CU250" s="550"/>
      <c r="CV250" s="550"/>
      <c r="CW250" s="550"/>
      <c r="CX250" s="550"/>
      <c r="CY250" s="550"/>
      <c r="CZ250" s="550"/>
      <c r="DA250" s="550"/>
      <c r="DB250" s="550"/>
      <c r="DC250" s="550"/>
      <c r="DD250" s="545"/>
    </row>
    <row r="251" spans="1:108" ht="15">
      <c r="A251" s="544"/>
      <c r="B251" s="545"/>
      <c r="C251" s="545"/>
      <c r="D251" s="545"/>
      <c r="E251" s="546"/>
      <c r="F251" s="547"/>
      <c r="G251" s="547"/>
      <c r="H251" s="547"/>
      <c r="I251" s="547"/>
      <c r="J251" s="547"/>
      <c r="K251" s="547"/>
      <c r="L251" s="547"/>
      <c r="M251" s="547"/>
      <c r="N251" s="547"/>
      <c r="O251" s="548"/>
      <c r="P251" s="547"/>
      <c r="Q251" s="549"/>
      <c r="R251" s="547"/>
      <c r="S251" s="547"/>
      <c r="T251" s="547"/>
      <c r="U251" s="547"/>
      <c r="V251" s="547"/>
      <c r="W251" s="547"/>
      <c r="X251" s="547"/>
      <c r="Y251" s="547"/>
      <c r="Z251" s="547"/>
      <c r="AA251" s="547"/>
      <c r="AB251" s="547"/>
      <c r="AC251" s="547"/>
      <c r="AD251" s="547"/>
      <c r="AE251" s="547"/>
      <c r="AF251" s="547"/>
      <c r="AG251" s="547"/>
      <c r="AH251" s="547"/>
      <c r="AI251" s="547"/>
      <c r="AJ251" s="550"/>
      <c r="AK251" s="550"/>
      <c r="AL251" s="550"/>
      <c r="AM251" s="550"/>
      <c r="AN251" s="550"/>
      <c r="AO251" s="550"/>
      <c r="AP251" s="550"/>
      <c r="AQ251" s="550"/>
      <c r="AR251" s="550"/>
      <c r="AS251" s="550"/>
      <c r="AT251" s="550"/>
      <c r="AU251" s="550"/>
      <c r="AV251" s="550"/>
      <c r="AW251" s="550"/>
      <c r="AX251" s="550"/>
      <c r="AY251" s="550"/>
      <c r="AZ251" s="550"/>
      <c r="BA251" s="550"/>
      <c r="BB251" s="550"/>
      <c r="BC251" s="550"/>
      <c r="BD251" s="550"/>
      <c r="BE251" s="550"/>
      <c r="BF251" s="550"/>
      <c r="BG251" s="550"/>
      <c r="BH251" s="550"/>
      <c r="BI251" s="550"/>
      <c r="BJ251" s="550"/>
      <c r="BK251" s="550"/>
      <c r="BL251" s="550"/>
      <c r="BM251" s="550"/>
      <c r="BN251" s="550"/>
      <c r="BO251" s="550"/>
      <c r="BP251" s="550"/>
      <c r="BQ251" s="550"/>
      <c r="BR251" s="550"/>
      <c r="BS251" s="550"/>
      <c r="BT251" s="550"/>
      <c r="BU251" s="550"/>
      <c r="BV251" s="550"/>
      <c r="BW251" s="550"/>
      <c r="BX251" s="550"/>
      <c r="BY251" s="550"/>
      <c r="BZ251" s="550"/>
      <c r="CA251" s="550"/>
      <c r="CB251" s="550"/>
      <c r="CC251" s="550"/>
      <c r="CD251" s="550"/>
      <c r="CE251" s="550"/>
      <c r="CF251" s="550"/>
      <c r="CG251" s="550"/>
      <c r="CH251" s="550"/>
      <c r="CI251" s="550"/>
      <c r="CJ251" s="550"/>
      <c r="CK251" s="550"/>
      <c r="CL251" s="550"/>
      <c r="CM251" s="550"/>
      <c r="CN251" s="550"/>
      <c r="CO251" s="550"/>
      <c r="CP251" s="550"/>
      <c r="CQ251" s="550"/>
      <c r="CR251" s="550"/>
      <c r="CS251" s="550"/>
      <c r="CT251" s="550"/>
      <c r="CU251" s="550"/>
      <c r="CV251" s="550"/>
      <c r="CW251" s="550"/>
      <c r="CX251" s="550"/>
      <c r="CY251" s="550"/>
      <c r="CZ251" s="550"/>
      <c r="DA251" s="550"/>
      <c r="DB251" s="550"/>
      <c r="DC251" s="550"/>
      <c r="DD251" s="545"/>
    </row>
    <row r="252" spans="1:108" ht="15">
      <c r="A252" s="544"/>
      <c r="B252" s="545"/>
      <c r="C252" s="545"/>
      <c r="D252" s="545"/>
      <c r="E252" s="546"/>
      <c r="F252" s="547"/>
      <c r="G252" s="547"/>
      <c r="H252" s="547"/>
      <c r="I252" s="547"/>
      <c r="J252" s="547"/>
      <c r="K252" s="547"/>
      <c r="L252" s="547"/>
      <c r="M252" s="547"/>
      <c r="N252" s="547"/>
      <c r="O252" s="548"/>
      <c r="P252" s="547"/>
      <c r="Q252" s="549"/>
      <c r="R252" s="547"/>
      <c r="S252" s="547"/>
      <c r="T252" s="547"/>
      <c r="U252" s="547"/>
      <c r="V252" s="547"/>
      <c r="W252" s="547"/>
      <c r="X252" s="547"/>
      <c r="Y252" s="547"/>
      <c r="Z252" s="547"/>
      <c r="AA252" s="547"/>
      <c r="AB252" s="547"/>
      <c r="AC252" s="547"/>
      <c r="AD252" s="547"/>
      <c r="AE252" s="547"/>
      <c r="AF252" s="547"/>
      <c r="AG252" s="547"/>
      <c r="AH252" s="547"/>
      <c r="AI252" s="547"/>
      <c r="AJ252" s="550"/>
      <c r="AK252" s="550"/>
      <c r="AL252" s="550"/>
      <c r="AM252" s="550"/>
      <c r="AN252" s="550"/>
      <c r="AO252" s="550"/>
      <c r="AP252" s="550"/>
      <c r="AQ252" s="550"/>
      <c r="AR252" s="550"/>
      <c r="AS252" s="550"/>
      <c r="AT252" s="550"/>
      <c r="AU252" s="550"/>
      <c r="AV252" s="550"/>
      <c r="AW252" s="550"/>
      <c r="AX252" s="550"/>
      <c r="AY252" s="550"/>
      <c r="AZ252" s="550"/>
      <c r="BA252" s="550"/>
      <c r="BB252" s="550"/>
      <c r="BC252" s="550"/>
      <c r="BD252" s="550"/>
      <c r="BE252" s="550"/>
      <c r="BF252" s="550"/>
      <c r="BG252" s="550"/>
      <c r="BH252" s="550"/>
      <c r="BI252" s="550"/>
      <c r="BJ252" s="550"/>
      <c r="BK252" s="550"/>
      <c r="BL252" s="550"/>
      <c r="BM252" s="550"/>
      <c r="BN252" s="550"/>
      <c r="BO252" s="550"/>
      <c r="BP252" s="550"/>
      <c r="BQ252" s="550"/>
      <c r="BR252" s="550"/>
      <c r="BS252" s="550"/>
      <c r="BT252" s="550"/>
      <c r="BU252" s="550"/>
      <c r="BV252" s="550"/>
      <c r="BW252" s="550"/>
      <c r="BX252" s="550"/>
      <c r="BY252" s="550"/>
      <c r="BZ252" s="550"/>
      <c r="CA252" s="550"/>
      <c r="CB252" s="550"/>
      <c r="CC252" s="550"/>
      <c r="CD252" s="550"/>
      <c r="CE252" s="550"/>
      <c r="CF252" s="550"/>
      <c r="CG252" s="550"/>
      <c r="CH252" s="550"/>
      <c r="CI252" s="550"/>
      <c r="CJ252" s="550"/>
      <c r="CK252" s="550"/>
      <c r="CL252" s="550"/>
      <c r="CM252" s="550"/>
      <c r="CN252" s="550"/>
      <c r="CO252" s="550"/>
      <c r="CP252" s="550"/>
      <c r="CQ252" s="550"/>
      <c r="CR252" s="550"/>
      <c r="CS252" s="550"/>
      <c r="CT252" s="550"/>
      <c r="CU252" s="550"/>
      <c r="CV252" s="550"/>
      <c r="CW252" s="550"/>
      <c r="CX252" s="550"/>
      <c r="CY252" s="550"/>
      <c r="CZ252" s="550"/>
      <c r="DA252" s="550"/>
      <c r="DB252" s="550"/>
      <c r="DC252" s="550"/>
      <c r="DD252" s="545"/>
    </row>
    <row r="253" spans="1:108" ht="15">
      <c r="A253" s="544"/>
      <c r="B253" s="545"/>
      <c r="C253" s="545"/>
      <c r="D253" s="545"/>
      <c r="E253" s="546"/>
      <c r="F253" s="547"/>
      <c r="G253" s="547"/>
      <c r="H253" s="547"/>
      <c r="I253" s="547"/>
      <c r="J253" s="547"/>
      <c r="K253" s="547"/>
      <c r="L253" s="547"/>
      <c r="M253" s="547"/>
      <c r="N253" s="547"/>
      <c r="O253" s="548"/>
      <c r="P253" s="547"/>
      <c r="Q253" s="549"/>
      <c r="R253" s="547"/>
      <c r="S253" s="547"/>
      <c r="T253" s="547"/>
      <c r="U253" s="547"/>
      <c r="V253" s="547"/>
      <c r="W253" s="547"/>
      <c r="X253" s="547"/>
      <c r="Y253" s="547"/>
      <c r="Z253" s="547"/>
      <c r="AA253" s="547"/>
      <c r="AB253" s="547"/>
      <c r="AC253" s="547"/>
      <c r="AD253" s="547"/>
      <c r="AE253" s="547"/>
      <c r="AF253" s="547"/>
      <c r="AG253" s="547"/>
      <c r="AH253" s="547"/>
      <c r="AI253" s="547"/>
      <c r="AJ253" s="550"/>
      <c r="AK253" s="550"/>
      <c r="AL253" s="550"/>
      <c r="AM253" s="550"/>
      <c r="AN253" s="550"/>
      <c r="AO253" s="550"/>
      <c r="AP253" s="550"/>
      <c r="AQ253" s="550"/>
      <c r="AR253" s="550"/>
      <c r="AS253" s="550"/>
      <c r="AT253" s="550"/>
      <c r="AU253" s="550"/>
      <c r="AV253" s="550"/>
      <c r="AW253" s="550"/>
      <c r="AX253" s="550"/>
      <c r="AY253" s="550"/>
      <c r="AZ253" s="550"/>
      <c r="BA253" s="550"/>
      <c r="BB253" s="550"/>
      <c r="BC253" s="550"/>
      <c r="BD253" s="550"/>
      <c r="BE253" s="550"/>
      <c r="BF253" s="550"/>
      <c r="BG253" s="550"/>
      <c r="BH253" s="550"/>
      <c r="BI253" s="550"/>
      <c r="BJ253" s="550"/>
      <c r="BK253" s="550"/>
      <c r="BL253" s="550"/>
      <c r="BM253" s="550"/>
      <c r="BN253" s="550"/>
      <c r="BO253" s="550"/>
      <c r="BP253" s="550"/>
      <c r="BQ253" s="550"/>
      <c r="BR253" s="550"/>
      <c r="BS253" s="550"/>
      <c r="BT253" s="550"/>
      <c r="BU253" s="550"/>
      <c r="BV253" s="550"/>
      <c r="BW253" s="550"/>
      <c r="BX253" s="550"/>
      <c r="BY253" s="550"/>
      <c r="BZ253" s="550"/>
      <c r="CA253" s="550"/>
      <c r="CB253" s="550"/>
      <c r="CC253" s="550"/>
      <c r="CD253" s="550"/>
      <c r="CE253" s="550"/>
      <c r="CF253" s="550"/>
      <c r="CG253" s="550"/>
      <c r="CH253" s="550"/>
      <c r="CI253" s="550"/>
      <c r="CJ253" s="550"/>
      <c r="CK253" s="550"/>
      <c r="CL253" s="550"/>
      <c r="CM253" s="550"/>
      <c r="CN253" s="550"/>
      <c r="CO253" s="550"/>
      <c r="CP253" s="550"/>
      <c r="CQ253" s="550"/>
      <c r="CR253" s="550"/>
      <c r="CS253" s="550"/>
      <c r="CT253" s="550"/>
      <c r="CU253" s="550"/>
      <c r="CV253" s="550"/>
      <c r="CW253" s="550"/>
      <c r="CX253" s="550"/>
      <c r="CY253" s="550"/>
      <c r="CZ253" s="550"/>
      <c r="DA253" s="550"/>
      <c r="DB253" s="550"/>
      <c r="DC253" s="550"/>
      <c r="DD253" s="545"/>
    </row>
    <row r="254" spans="1:108" ht="15">
      <c r="A254" s="544"/>
      <c r="B254" s="545"/>
      <c r="C254" s="545"/>
      <c r="D254" s="545"/>
      <c r="E254" s="546"/>
      <c r="F254" s="547"/>
      <c r="G254" s="547"/>
      <c r="H254" s="547"/>
      <c r="I254" s="547"/>
      <c r="J254" s="547"/>
      <c r="K254" s="547"/>
      <c r="L254" s="547"/>
      <c r="M254" s="547"/>
      <c r="N254" s="547"/>
      <c r="O254" s="548"/>
      <c r="P254" s="547"/>
      <c r="Q254" s="549"/>
      <c r="R254" s="547"/>
      <c r="S254" s="547"/>
      <c r="T254" s="547"/>
      <c r="U254" s="547"/>
      <c r="V254" s="547"/>
      <c r="W254" s="547"/>
      <c r="X254" s="547"/>
      <c r="Y254" s="547"/>
      <c r="Z254" s="547"/>
      <c r="AA254" s="547"/>
      <c r="AB254" s="547"/>
      <c r="AC254" s="547"/>
      <c r="AD254" s="547"/>
      <c r="AE254" s="547"/>
      <c r="AF254" s="547"/>
      <c r="AG254" s="547"/>
      <c r="AH254" s="547"/>
      <c r="AI254" s="547"/>
      <c r="AJ254" s="550"/>
      <c r="AK254" s="550"/>
      <c r="AL254" s="550"/>
      <c r="AM254" s="550"/>
      <c r="AN254" s="550"/>
      <c r="AO254" s="550"/>
      <c r="AP254" s="550"/>
      <c r="AQ254" s="550"/>
      <c r="AR254" s="550"/>
      <c r="AS254" s="550"/>
      <c r="AT254" s="550"/>
      <c r="AU254" s="550"/>
      <c r="AV254" s="550"/>
      <c r="AW254" s="550"/>
      <c r="AX254" s="550"/>
      <c r="AY254" s="550"/>
      <c r="AZ254" s="550"/>
      <c r="BA254" s="550"/>
      <c r="BB254" s="550"/>
      <c r="BC254" s="550"/>
      <c r="BD254" s="550"/>
      <c r="BE254" s="550"/>
      <c r="BF254" s="550"/>
      <c r="BG254" s="550"/>
      <c r="BH254" s="550"/>
      <c r="BI254" s="550"/>
      <c r="BJ254" s="550"/>
      <c r="BK254" s="550"/>
      <c r="BL254" s="550"/>
      <c r="BM254" s="550"/>
      <c r="BN254" s="550"/>
      <c r="BO254" s="550"/>
      <c r="BP254" s="550"/>
      <c r="BQ254" s="550"/>
      <c r="BR254" s="550"/>
      <c r="BS254" s="550"/>
      <c r="BT254" s="550"/>
      <c r="BU254" s="550"/>
      <c r="BV254" s="550"/>
      <c r="BW254" s="550"/>
      <c r="BX254" s="550"/>
      <c r="BY254" s="550"/>
      <c r="BZ254" s="550"/>
      <c r="CA254" s="550"/>
      <c r="CB254" s="550"/>
      <c r="CC254" s="550"/>
      <c r="CD254" s="550"/>
      <c r="CE254" s="550"/>
      <c r="CF254" s="550"/>
      <c r="CG254" s="550"/>
      <c r="CH254" s="550"/>
      <c r="CI254" s="550"/>
      <c r="CJ254" s="550"/>
      <c r="CK254" s="550"/>
      <c r="CL254" s="550"/>
      <c r="CM254" s="550"/>
      <c r="CN254" s="550"/>
      <c r="CO254" s="550"/>
      <c r="CP254" s="550"/>
      <c r="CQ254" s="550"/>
      <c r="CR254" s="550"/>
      <c r="CS254" s="550"/>
      <c r="CT254" s="550"/>
      <c r="CU254" s="550"/>
      <c r="CV254" s="550"/>
      <c r="CW254" s="550"/>
      <c r="CX254" s="550"/>
      <c r="CY254" s="550"/>
      <c r="CZ254" s="550"/>
      <c r="DA254" s="550"/>
      <c r="DB254" s="550"/>
      <c r="DC254" s="550"/>
      <c r="DD254" s="545"/>
    </row>
    <row r="255" spans="1:108" ht="15">
      <c r="A255" s="544"/>
      <c r="B255" s="545"/>
      <c r="C255" s="545"/>
      <c r="D255" s="545"/>
      <c r="E255" s="546"/>
      <c r="F255" s="547"/>
      <c r="G255" s="547"/>
      <c r="H255" s="547"/>
      <c r="I255" s="547"/>
      <c r="J255" s="547"/>
      <c r="K255" s="547"/>
      <c r="L255" s="547"/>
      <c r="M255" s="547"/>
      <c r="N255" s="547"/>
      <c r="O255" s="548"/>
      <c r="P255" s="547"/>
      <c r="Q255" s="549"/>
      <c r="R255" s="547"/>
      <c r="S255" s="547"/>
      <c r="T255" s="547"/>
      <c r="U255" s="547"/>
      <c r="V255" s="547"/>
      <c r="W255" s="547"/>
      <c r="X255" s="547"/>
      <c r="Y255" s="547"/>
      <c r="Z255" s="547"/>
      <c r="AA255" s="547"/>
      <c r="AB255" s="547"/>
      <c r="AC255" s="547"/>
      <c r="AD255" s="547"/>
      <c r="AE255" s="547"/>
      <c r="AF255" s="547"/>
      <c r="AG255" s="547"/>
      <c r="AH255" s="547"/>
      <c r="AI255" s="547"/>
      <c r="AJ255" s="550"/>
      <c r="AK255" s="550"/>
      <c r="AL255" s="550"/>
      <c r="AM255" s="550"/>
      <c r="AN255" s="550"/>
      <c r="AO255" s="550"/>
      <c r="AP255" s="550"/>
      <c r="AQ255" s="550"/>
      <c r="AR255" s="550"/>
      <c r="AS255" s="550"/>
      <c r="AT255" s="550"/>
      <c r="AU255" s="550"/>
      <c r="AV255" s="550"/>
      <c r="AW255" s="550"/>
      <c r="AX255" s="550"/>
      <c r="AY255" s="550"/>
      <c r="AZ255" s="550"/>
      <c r="BA255" s="550"/>
      <c r="BB255" s="550"/>
      <c r="BC255" s="550"/>
      <c r="BD255" s="550"/>
      <c r="BE255" s="550"/>
      <c r="BF255" s="550"/>
      <c r="BG255" s="550"/>
      <c r="BH255" s="550"/>
      <c r="BI255" s="550"/>
      <c r="BJ255" s="550"/>
      <c r="BK255" s="550"/>
      <c r="BL255" s="550"/>
      <c r="BM255" s="550"/>
      <c r="BN255" s="550"/>
      <c r="BO255" s="550"/>
      <c r="BP255" s="550"/>
      <c r="BQ255" s="550"/>
      <c r="BR255" s="550"/>
      <c r="BS255" s="550"/>
      <c r="BT255" s="550"/>
      <c r="BU255" s="550"/>
      <c r="BV255" s="550"/>
      <c r="BW255" s="550"/>
      <c r="BX255" s="550"/>
      <c r="BY255" s="550"/>
      <c r="BZ255" s="550"/>
      <c r="CA255" s="550"/>
      <c r="CB255" s="550"/>
      <c r="CC255" s="550"/>
      <c r="CD255" s="550"/>
      <c r="CE255" s="550"/>
      <c r="CF255" s="550"/>
      <c r="CG255" s="550"/>
      <c r="CH255" s="550"/>
      <c r="CI255" s="550"/>
      <c r="CJ255" s="550"/>
      <c r="CK255" s="550"/>
      <c r="CL255" s="550"/>
      <c r="CM255" s="550"/>
      <c r="CN255" s="550"/>
      <c r="CO255" s="550"/>
      <c r="CP255" s="550"/>
      <c r="CQ255" s="550"/>
      <c r="CR255" s="550"/>
      <c r="CS255" s="550"/>
      <c r="CT255" s="550"/>
      <c r="CU255" s="550"/>
      <c r="CV255" s="550"/>
      <c r="CW255" s="550"/>
      <c r="CX255" s="550"/>
      <c r="CY255" s="550"/>
      <c r="CZ255" s="550"/>
      <c r="DA255" s="550"/>
      <c r="DB255" s="550"/>
      <c r="DC255" s="550"/>
      <c r="DD255" s="545"/>
    </row>
    <row r="256" spans="1:108" ht="15">
      <c r="A256" s="544"/>
      <c r="B256" s="545"/>
      <c r="C256" s="545"/>
      <c r="D256" s="545"/>
      <c r="E256" s="546"/>
      <c r="F256" s="547"/>
      <c r="G256" s="547"/>
      <c r="H256" s="547"/>
      <c r="I256" s="547"/>
      <c r="J256" s="547"/>
      <c r="K256" s="547"/>
      <c r="L256" s="547"/>
      <c r="M256" s="547"/>
      <c r="N256" s="547"/>
      <c r="O256" s="548"/>
      <c r="P256" s="547"/>
      <c r="Q256" s="549"/>
      <c r="R256" s="547"/>
      <c r="S256" s="547"/>
      <c r="T256" s="547"/>
      <c r="U256" s="547"/>
      <c r="V256" s="547"/>
      <c r="W256" s="547"/>
      <c r="X256" s="547"/>
      <c r="Y256" s="547"/>
      <c r="Z256" s="547"/>
      <c r="AA256" s="547"/>
      <c r="AB256" s="547"/>
      <c r="AC256" s="547"/>
      <c r="AD256" s="547"/>
      <c r="AE256" s="547"/>
      <c r="AF256" s="547"/>
      <c r="AG256" s="547"/>
      <c r="AH256" s="547"/>
      <c r="AI256" s="547"/>
      <c r="AJ256" s="550"/>
      <c r="AK256" s="550"/>
      <c r="AL256" s="550"/>
      <c r="AM256" s="550"/>
      <c r="AN256" s="550"/>
      <c r="AO256" s="550"/>
      <c r="AP256" s="550"/>
      <c r="AQ256" s="550"/>
      <c r="AR256" s="550"/>
      <c r="AS256" s="550"/>
      <c r="AT256" s="550"/>
      <c r="AU256" s="550"/>
      <c r="AV256" s="550"/>
      <c r="AW256" s="550"/>
      <c r="AX256" s="550"/>
      <c r="AY256" s="550"/>
      <c r="AZ256" s="550"/>
      <c r="BA256" s="550"/>
      <c r="BB256" s="550"/>
      <c r="BC256" s="550"/>
      <c r="BD256" s="550"/>
      <c r="BE256" s="550"/>
      <c r="BF256" s="550"/>
      <c r="BG256" s="550"/>
      <c r="BH256" s="550"/>
      <c r="BI256" s="550"/>
      <c r="BJ256" s="550"/>
      <c r="BK256" s="550"/>
      <c r="BL256" s="550"/>
      <c r="BM256" s="550"/>
      <c r="BN256" s="550"/>
      <c r="BO256" s="550"/>
      <c r="BP256" s="550"/>
      <c r="BQ256" s="550"/>
      <c r="BR256" s="550"/>
      <c r="BS256" s="550"/>
      <c r="BT256" s="550"/>
      <c r="BU256" s="550"/>
      <c r="BV256" s="550"/>
      <c r="BW256" s="550"/>
      <c r="BX256" s="550"/>
      <c r="BY256" s="550"/>
      <c r="BZ256" s="550"/>
      <c r="CA256" s="550"/>
      <c r="CB256" s="550"/>
      <c r="CC256" s="550"/>
      <c r="CD256" s="550"/>
      <c r="CE256" s="550"/>
      <c r="CF256" s="550"/>
      <c r="CG256" s="550"/>
      <c r="CH256" s="550"/>
      <c r="CI256" s="550"/>
      <c r="CJ256" s="550"/>
      <c r="CK256" s="550"/>
      <c r="CL256" s="550"/>
      <c r="CM256" s="550"/>
      <c r="CN256" s="550"/>
      <c r="CO256" s="550"/>
      <c r="CP256" s="550"/>
      <c r="CQ256" s="550"/>
      <c r="CR256" s="550"/>
      <c r="CS256" s="550"/>
      <c r="CT256" s="550"/>
      <c r="CU256" s="550"/>
      <c r="CV256" s="550"/>
      <c r="CW256" s="550"/>
      <c r="CX256" s="550"/>
      <c r="CY256" s="550"/>
      <c r="CZ256" s="550"/>
      <c r="DA256" s="550"/>
      <c r="DB256" s="550"/>
      <c r="DC256" s="550"/>
      <c r="DD256" s="545"/>
    </row>
    <row r="257" spans="1:108" ht="15">
      <c r="A257" s="544"/>
      <c r="B257" s="545"/>
      <c r="C257" s="545"/>
      <c r="D257" s="545"/>
      <c r="E257" s="546"/>
      <c r="F257" s="547"/>
      <c r="G257" s="547"/>
      <c r="H257" s="547"/>
      <c r="I257" s="547"/>
      <c r="J257" s="547"/>
      <c r="K257" s="547"/>
      <c r="L257" s="547"/>
      <c r="M257" s="547"/>
      <c r="N257" s="547"/>
      <c r="O257" s="548"/>
      <c r="P257" s="547"/>
      <c r="Q257" s="549"/>
      <c r="R257" s="547"/>
      <c r="S257" s="547"/>
      <c r="T257" s="547"/>
      <c r="U257" s="547"/>
      <c r="V257" s="547"/>
      <c r="W257" s="547"/>
      <c r="X257" s="547"/>
      <c r="Y257" s="547"/>
      <c r="Z257" s="547"/>
      <c r="AA257" s="547"/>
      <c r="AB257" s="547"/>
      <c r="AC257" s="547"/>
      <c r="AD257" s="547"/>
      <c r="AE257" s="547"/>
      <c r="AF257" s="547"/>
      <c r="AG257" s="547"/>
      <c r="AH257" s="547"/>
      <c r="AI257" s="547"/>
      <c r="AJ257" s="550"/>
      <c r="AK257" s="550"/>
      <c r="AL257" s="550"/>
      <c r="AM257" s="550"/>
      <c r="AN257" s="550"/>
      <c r="AO257" s="550"/>
      <c r="AP257" s="550"/>
      <c r="AQ257" s="550"/>
      <c r="AR257" s="550"/>
      <c r="AS257" s="550"/>
      <c r="AT257" s="550"/>
      <c r="AU257" s="550"/>
      <c r="AV257" s="550"/>
      <c r="AW257" s="550"/>
      <c r="AX257" s="550"/>
      <c r="AY257" s="550"/>
      <c r="AZ257" s="550"/>
      <c r="BA257" s="550"/>
      <c r="BB257" s="550"/>
      <c r="BC257" s="550"/>
      <c r="BD257" s="550"/>
      <c r="BE257" s="550"/>
      <c r="BF257" s="550"/>
      <c r="BG257" s="550"/>
      <c r="BH257" s="550"/>
      <c r="BI257" s="550"/>
      <c r="BJ257" s="550"/>
      <c r="BK257" s="550"/>
      <c r="BL257" s="550"/>
      <c r="BM257" s="550"/>
      <c r="BN257" s="550"/>
      <c r="BO257" s="550"/>
      <c r="BP257" s="550"/>
      <c r="BQ257" s="550"/>
      <c r="BR257" s="550"/>
      <c r="BS257" s="550"/>
      <c r="BT257" s="550"/>
      <c r="BU257" s="550"/>
      <c r="BV257" s="550"/>
      <c r="BW257" s="550"/>
      <c r="BX257" s="550"/>
      <c r="BY257" s="550"/>
      <c r="BZ257" s="550"/>
      <c r="CA257" s="550"/>
      <c r="CB257" s="550"/>
      <c r="CC257" s="550"/>
      <c r="CD257" s="550"/>
      <c r="CE257" s="550"/>
      <c r="CF257" s="550"/>
      <c r="CG257" s="550"/>
      <c r="CH257" s="550"/>
      <c r="CI257" s="550"/>
      <c r="CJ257" s="550"/>
      <c r="CK257" s="550"/>
      <c r="CL257" s="550"/>
      <c r="CM257" s="550"/>
      <c r="CN257" s="550"/>
      <c r="CO257" s="550"/>
      <c r="CP257" s="550"/>
      <c r="CQ257" s="550"/>
      <c r="CR257" s="550"/>
      <c r="CS257" s="550"/>
      <c r="CT257" s="550"/>
      <c r="CU257" s="550"/>
      <c r="CV257" s="550"/>
      <c r="CW257" s="550"/>
      <c r="CX257" s="550"/>
      <c r="CY257" s="550"/>
      <c r="CZ257" s="550"/>
      <c r="DA257" s="550"/>
      <c r="DB257" s="550"/>
      <c r="DC257" s="550"/>
      <c r="DD257" s="545"/>
    </row>
    <row r="258" spans="1:108" ht="15">
      <c r="A258" s="544"/>
      <c r="B258" s="545"/>
      <c r="C258" s="545"/>
      <c r="D258" s="545"/>
      <c r="E258" s="546"/>
      <c r="F258" s="547"/>
      <c r="G258" s="547"/>
      <c r="H258" s="547"/>
      <c r="I258" s="547"/>
      <c r="J258" s="547"/>
      <c r="K258" s="547"/>
      <c r="L258" s="547"/>
      <c r="M258" s="547"/>
      <c r="N258" s="547"/>
      <c r="O258" s="548"/>
      <c r="P258" s="547"/>
      <c r="Q258" s="549"/>
      <c r="R258" s="547"/>
      <c r="S258" s="547"/>
      <c r="T258" s="547"/>
      <c r="U258" s="547"/>
      <c r="V258" s="547"/>
      <c r="W258" s="547"/>
      <c r="X258" s="547"/>
      <c r="Y258" s="547"/>
      <c r="Z258" s="547"/>
      <c r="AA258" s="547"/>
      <c r="AB258" s="547"/>
      <c r="AC258" s="547"/>
      <c r="AD258" s="547"/>
      <c r="AE258" s="547"/>
      <c r="AF258" s="547"/>
      <c r="AG258" s="547"/>
      <c r="AH258" s="547"/>
      <c r="AI258" s="547"/>
      <c r="AJ258" s="550"/>
      <c r="AK258" s="550"/>
      <c r="AL258" s="550"/>
      <c r="AM258" s="550"/>
      <c r="AN258" s="550"/>
      <c r="AO258" s="550"/>
      <c r="AP258" s="550"/>
      <c r="AQ258" s="550"/>
      <c r="AR258" s="550"/>
      <c r="AS258" s="550"/>
      <c r="AT258" s="550"/>
      <c r="AU258" s="550"/>
      <c r="AV258" s="550"/>
      <c r="AW258" s="550"/>
      <c r="AX258" s="550"/>
      <c r="AY258" s="550"/>
      <c r="AZ258" s="550"/>
      <c r="BA258" s="550"/>
      <c r="BB258" s="550"/>
      <c r="BC258" s="550"/>
      <c r="BD258" s="550"/>
      <c r="BE258" s="550"/>
      <c r="BF258" s="550"/>
      <c r="BG258" s="550"/>
      <c r="BH258" s="550"/>
      <c r="BI258" s="550"/>
      <c r="BJ258" s="550"/>
      <c r="BK258" s="550"/>
      <c r="BL258" s="550"/>
      <c r="BM258" s="550"/>
      <c r="BN258" s="550"/>
      <c r="BO258" s="550"/>
      <c r="BP258" s="550"/>
      <c r="BQ258" s="550"/>
      <c r="BR258" s="550"/>
      <c r="BS258" s="550"/>
      <c r="BT258" s="550"/>
      <c r="BU258" s="550"/>
      <c r="BV258" s="550"/>
      <c r="BW258" s="550"/>
      <c r="BX258" s="550"/>
      <c r="BY258" s="550"/>
      <c r="BZ258" s="550"/>
      <c r="CA258" s="550"/>
      <c r="CB258" s="550"/>
      <c r="CC258" s="550"/>
      <c r="CD258" s="550"/>
      <c r="CE258" s="550"/>
      <c r="CF258" s="550"/>
      <c r="CG258" s="550"/>
      <c r="CH258" s="550"/>
      <c r="CI258" s="550"/>
      <c r="CJ258" s="550"/>
      <c r="CK258" s="550"/>
      <c r="CL258" s="550"/>
      <c r="CM258" s="550"/>
      <c r="CN258" s="550"/>
      <c r="CO258" s="550"/>
      <c r="CP258" s="550"/>
      <c r="CQ258" s="550"/>
      <c r="CR258" s="550"/>
      <c r="CS258" s="550"/>
      <c r="CT258" s="550"/>
      <c r="CU258" s="550"/>
      <c r="CV258" s="550"/>
      <c r="CW258" s="550"/>
      <c r="CX258" s="550"/>
      <c r="CY258" s="550"/>
      <c r="CZ258" s="550"/>
      <c r="DA258" s="550"/>
      <c r="DB258" s="550"/>
      <c r="DC258" s="550"/>
      <c r="DD258" s="545"/>
    </row>
    <row r="259" spans="1:108" ht="15">
      <c r="A259" s="544"/>
      <c r="B259" s="545"/>
      <c r="C259" s="545"/>
      <c r="D259" s="545"/>
      <c r="E259" s="546"/>
      <c r="F259" s="547"/>
      <c r="G259" s="547"/>
      <c r="H259" s="547"/>
      <c r="I259" s="547"/>
      <c r="J259" s="547"/>
      <c r="K259" s="547"/>
      <c r="L259" s="547"/>
      <c r="M259" s="547"/>
      <c r="N259" s="547"/>
      <c r="O259" s="548"/>
      <c r="P259" s="547"/>
      <c r="Q259" s="549"/>
      <c r="R259" s="547"/>
      <c r="S259" s="547"/>
      <c r="T259" s="547"/>
      <c r="U259" s="547"/>
      <c r="V259" s="547"/>
      <c r="W259" s="547"/>
      <c r="X259" s="547"/>
      <c r="Y259" s="547"/>
      <c r="Z259" s="547"/>
      <c r="AA259" s="547"/>
      <c r="AB259" s="547"/>
      <c r="AC259" s="547"/>
      <c r="AD259" s="547"/>
      <c r="AE259" s="547"/>
      <c r="AF259" s="547"/>
      <c r="AG259" s="547"/>
      <c r="AH259" s="547"/>
      <c r="AI259" s="547"/>
      <c r="AJ259" s="550"/>
      <c r="AK259" s="550"/>
      <c r="AL259" s="550"/>
      <c r="AM259" s="550"/>
      <c r="AN259" s="550"/>
      <c r="AO259" s="550"/>
      <c r="AP259" s="550"/>
      <c r="AQ259" s="550"/>
      <c r="AR259" s="550"/>
      <c r="AS259" s="550"/>
      <c r="AT259" s="550"/>
      <c r="AU259" s="550"/>
      <c r="AV259" s="550"/>
      <c r="AW259" s="550"/>
      <c r="AX259" s="550"/>
      <c r="AY259" s="550"/>
      <c r="AZ259" s="550"/>
      <c r="BA259" s="550"/>
      <c r="BB259" s="550"/>
      <c r="BC259" s="550"/>
      <c r="BD259" s="550"/>
      <c r="BE259" s="550"/>
      <c r="BF259" s="550"/>
      <c r="BG259" s="550"/>
      <c r="BH259" s="550"/>
      <c r="BI259" s="550"/>
      <c r="BJ259" s="550"/>
      <c r="BK259" s="550"/>
      <c r="BL259" s="550"/>
      <c r="BM259" s="550"/>
      <c r="BN259" s="550"/>
      <c r="BO259" s="550"/>
      <c r="BP259" s="550"/>
      <c r="BQ259" s="550"/>
      <c r="BR259" s="550"/>
      <c r="BS259" s="550"/>
      <c r="BT259" s="550"/>
      <c r="BU259" s="550"/>
      <c r="BV259" s="550"/>
      <c r="BW259" s="550"/>
      <c r="BX259" s="550"/>
      <c r="BY259" s="550"/>
      <c r="BZ259" s="550"/>
      <c r="CA259" s="550"/>
      <c r="CB259" s="550"/>
      <c r="CC259" s="550"/>
      <c r="CD259" s="550"/>
      <c r="CE259" s="550"/>
      <c r="CF259" s="550"/>
      <c r="CG259" s="550"/>
      <c r="CH259" s="550"/>
      <c r="CI259" s="550"/>
      <c r="CJ259" s="550"/>
      <c r="CK259" s="550"/>
      <c r="CL259" s="550"/>
      <c r="CM259" s="550"/>
      <c r="CN259" s="550"/>
      <c r="CO259" s="550"/>
      <c r="CP259" s="550"/>
      <c r="CQ259" s="550"/>
      <c r="CR259" s="550"/>
      <c r="CS259" s="550"/>
      <c r="CT259" s="550"/>
      <c r="CU259" s="550"/>
      <c r="CV259" s="550"/>
      <c r="CW259" s="550"/>
      <c r="CX259" s="550"/>
      <c r="CY259" s="550"/>
      <c r="CZ259" s="550"/>
      <c r="DA259" s="550"/>
      <c r="DB259" s="550"/>
      <c r="DC259" s="550"/>
      <c r="DD259" s="545"/>
    </row>
    <row r="260" spans="1:108" ht="15">
      <c r="A260" s="544"/>
      <c r="B260" s="545"/>
      <c r="C260" s="545"/>
      <c r="D260" s="545"/>
      <c r="E260" s="546"/>
      <c r="F260" s="547"/>
      <c r="G260" s="547"/>
      <c r="H260" s="547"/>
      <c r="I260" s="547"/>
      <c r="J260" s="547"/>
      <c r="K260" s="547"/>
      <c r="L260" s="547"/>
      <c r="M260" s="547"/>
      <c r="N260" s="547"/>
      <c r="O260" s="548"/>
      <c r="P260" s="547"/>
      <c r="Q260" s="549"/>
      <c r="R260" s="547"/>
      <c r="S260" s="547"/>
      <c r="T260" s="547"/>
      <c r="U260" s="547"/>
      <c r="V260" s="547"/>
      <c r="W260" s="547"/>
      <c r="X260" s="547"/>
      <c r="Y260" s="547"/>
      <c r="Z260" s="547"/>
      <c r="AA260" s="547"/>
      <c r="AB260" s="547"/>
      <c r="AC260" s="547"/>
      <c r="AD260" s="547"/>
      <c r="AE260" s="547"/>
      <c r="AF260" s="547"/>
      <c r="AG260" s="547"/>
      <c r="AH260" s="547"/>
      <c r="AI260" s="547"/>
      <c r="AJ260" s="550"/>
      <c r="AK260" s="550"/>
      <c r="AL260" s="550"/>
      <c r="AM260" s="550"/>
      <c r="AN260" s="550"/>
      <c r="AO260" s="550"/>
      <c r="AP260" s="550"/>
      <c r="AQ260" s="550"/>
      <c r="AR260" s="550"/>
      <c r="AS260" s="550"/>
      <c r="AT260" s="550"/>
      <c r="AU260" s="550"/>
      <c r="AV260" s="550"/>
      <c r="AW260" s="550"/>
      <c r="AX260" s="550"/>
      <c r="AY260" s="550"/>
      <c r="AZ260" s="550"/>
      <c r="BA260" s="550"/>
      <c r="BB260" s="550"/>
      <c r="BC260" s="550"/>
      <c r="BD260" s="550"/>
      <c r="BE260" s="550"/>
      <c r="BF260" s="550"/>
      <c r="BG260" s="550"/>
      <c r="BH260" s="550"/>
      <c r="BI260" s="550"/>
      <c r="BJ260" s="550"/>
      <c r="BK260" s="550"/>
      <c r="BL260" s="550"/>
      <c r="BM260" s="550"/>
      <c r="BN260" s="550"/>
      <c r="BO260" s="550"/>
      <c r="BP260" s="550"/>
      <c r="BQ260" s="550"/>
      <c r="BR260" s="550"/>
      <c r="BS260" s="550"/>
      <c r="BT260" s="550"/>
      <c r="BU260" s="550"/>
      <c r="BV260" s="550"/>
      <c r="BW260" s="550"/>
      <c r="BX260" s="550"/>
      <c r="BY260" s="550"/>
      <c r="BZ260" s="550"/>
      <c r="CA260" s="550"/>
      <c r="CB260" s="550"/>
      <c r="CC260" s="550"/>
      <c r="CD260" s="550"/>
      <c r="CE260" s="550"/>
      <c r="CF260" s="550"/>
      <c r="CG260" s="550"/>
      <c r="CH260" s="550"/>
      <c r="CI260" s="550"/>
      <c r="CJ260" s="550"/>
      <c r="CK260" s="550"/>
      <c r="CL260" s="550"/>
      <c r="CM260" s="550"/>
      <c r="CN260" s="550"/>
      <c r="CO260" s="550"/>
      <c r="CP260" s="550"/>
      <c r="CQ260" s="550"/>
      <c r="CR260" s="550"/>
      <c r="CS260" s="550"/>
      <c r="CT260" s="550"/>
      <c r="CU260" s="550"/>
      <c r="CV260" s="550"/>
      <c r="CW260" s="550"/>
      <c r="CX260" s="550"/>
      <c r="CY260" s="550"/>
      <c r="CZ260" s="550"/>
      <c r="DA260" s="550"/>
      <c r="DB260" s="550"/>
      <c r="DC260" s="550"/>
      <c r="DD260" s="545"/>
    </row>
    <row r="261" spans="1:108" ht="15">
      <c r="A261" s="544"/>
      <c r="B261" s="545"/>
      <c r="C261" s="545"/>
      <c r="D261" s="545"/>
      <c r="E261" s="546"/>
      <c r="F261" s="547"/>
      <c r="G261" s="547"/>
      <c r="H261" s="547"/>
      <c r="I261" s="547"/>
      <c r="J261" s="547"/>
      <c r="K261" s="547"/>
      <c r="L261" s="547"/>
      <c r="M261" s="547"/>
      <c r="N261" s="547"/>
      <c r="O261" s="548"/>
      <c r="P261" s="547"/>
      <c r="Q261" s="549"/>
      <c r="R261" s="547"/>
      <c r="S261" s="547"/>
      <c r="T261" s="547"/>
      <c r="U261" s="547"/>
      <c r="V261" s="547"/>
      <c r="W261" s="547"/>
      <c r="X261" s="547"/>
      <c r="Y261" s="547"/>
      <c r="Z261" s="547"/>
      <c r="AA261" s="547"/>
      <c r="AB261" s="547"/>
      <c r="AC261" s="547"/>
      <c r="AD261" s="547"/>
      <c r="AE261" s="547"/>
      <c r="AF261" s="547"/>
      <c r="AG261" s="547"/>
      <c r="AH261" s="547"/>
      <c r="AI261" s="547"/>
      <c r="AJ261" s="550"/>
      <c r="AK261" s="550"/>
      <c r="AL261" s="550"/>
      <c r="AM261" s="550"/>
      <c r="AN261" s="550"/>
      <c r="AO261" s="550"/>
      <c r="AP261" s="550"/>
      <c r="AQ261" s="550"/>
      <c r="AR261" s="550"/>
      <c r="AS261" s="550"/>
      <c r="AT261" s="550"/>
      <c r="AU261" s="550"/>
      <c r="AV261" s="550"/>
      <c r="AW261" s="550"/>
      <c r="AX261" s="550"/>
      <c r="AY261" s="550"/>
      <c r="AZ261" s="550"/>
      <c r="BA261" s="550"/>
      <c r="BB261" s="550"/>
      <c r="BC261" s="550"/>
      <c r="BD261" s="550"/>
      <c r="BE261" s="550"/>
      <c r="BF261" s="550"/>
      <c r="BG261" s="550"/>
      <c r="BH261" s="550"/>
      <c r="BI261" s="550"/>
      <c r="BJ261" s="550"/>
      <c r="BK261" s="550"/>
      <c r="BL261" s="550"/>
      <c r="BM261" s="550"/>
      <c r="BN261" s="550"/>
      <c r="BO261" s="550"/>
      <c r="BP261" s="550"/>
      <c r="BQ261" s="550"/>
      <c r="BR261" s="550"/>
      <c r="BS261" s="550"/>
      <c r="BT261" s="550"/>
      <c r="BU261" s="550"/>
      <c r="BV261" s="550"/>
      <c r="BW261" s="550"/>
      <c r="BX261" s="550"/>
      <c r="BY261" s="550"/>
      <c r="BZ261" s="550"/>
      <c r="CA261" s="550"/>
      <c r="CB261" s="550"/>
      <c r="CC261" s="550"/>
      <c r="CD261" s="550"/>
      <c r="CE261" s="550"/>
      <c r="CF261" s="550"/>
      <c r="CG261" s="550"/>
      <c r="CH261" s="550"/>
      <c r="CI261" s="550"/>
      <c r="CJ261" s="550"/>
      <c r="CK261" s="550"/>
      <c r="CL261" s="550"/>
      <c r="CM261" s="550"/>
      <c r="CN261" s="550"/>
      <c r="CO261" s="550"/>
      <c r="CP261" s="550"/>
      <c r="CQ261" s="550"/>
      <c r="CR261" s="550"/>
      <c r="CS261" s="550"/>
      <c r="CT261" s="550"/>
      <c r="CU261" s="550"/>
      <c r="CV261" s="550"/>
      <c r="CW261" s="550"/>
      <c r="CX261" s="550"/>
      <c r="CY261" s="550"/>
      <c r="CZ261" s="550"/>
      <c r="DA261" s="550"/>
      <c r="DB261" s="550"/>
      <c r="DC261" s="550"/>
      <c r="DD261" s="545"/>
    </row>
    <row r="262" spans="1:108" ht="15">
      <c r="A262" s="544"/>
      <c r="B262" s="545"/>
      <c r="C262" s="545"/>
      <c r="D262" s="545"/>
      <c r="E262" s="546"/>
      <c r="F262" s="547"/>
      <c r="G262" s="547"/>
      <c r="H262" s="547"/>
      <c r="I262" s="547"/>
      <c r="J262" s="547"/>
      <c r="K262" s="547"/>
      <c r="L262" s="547"/>
      <c r="M262" s="547"/>
      <c r="N262" s="547"/>
      <c r="O262" s="548"/>
      <c r="P262" s="547"/>
      <c r="Q262" s="549"/>
      <c r="R262" s="547"/>
      <c r="S262" s="547"/>
      <c r="T262" s="547"/>
      <c r="U262" s="547"/>
      <c r="V262" s="547"/>
      <c r="W262" s="547"/>
      <c r="X262" s="547"/>
      <c r="Y262" s="547"/>
      <c r="Z262" s="547"/>
      <c r="AA262" s="547"/>
      <c r="AB262" s="547"/>
      <c r="AC262" s="547"/>
      <c r="AD262" s="547"/>
      <c r="AE262" s="547"/>
      <c r="AF262" s="547"/>
      <c r="AG262" s="547"/>
      <c r="AH262" s="547"/>
      <c r="AI262" s="547"/>
      <c r="AJ262" s="550"/>
      <c r="AK262" s="550"/>
      <c r="AL262" s="550"/>
      <c r="AM262" s="550"/>
      <c r="AN262" s="550"/>
      <c r="AO262" s="550"/>
      <c r="AP262" s="550"/>
      <c r="AQ262" s="550"/>
      <c r="AR262" s="550"/>
      <c r="AS262" s="550"/>
      <c r="AT262" s="550"/>
      <c r="AU262" s="550"/>
      <c r="AV262" s="550"/>
      <c r="AW262" s="550"/>
      <c r="AX262" s="550"/>
      <c r="AY262" s="550"/>
      <c r="AZ262" s="550"/>
      <c r="BA262" s="550"/>
      <c r="BB262" s="550"/>
      <c r="BC262" s="550"/>
      <c r="BD262" s="550"/>
      <c r="BE262" s="550"/>
      <c r="BF262" s="550"/>
      <c r="BG262" s="550"/>
      <c r="BH262" s="550"/>
      <c r="BI262" s="550"/>
      <c r="BJ262" s="550"/>
      <c r="BK262" s="550"/>
      <c r="BL262" s="550"/>
      <c r="BM262" s="550"/>
      <c r="BN262" s="550"/>
      <c r="BO262" s="550"/>
      <c r="BP262" s="550"/>
      <c r="BQ262" s="550"/>
      <c r="BR262" s="550"/>
      <c r="BS262" s="550"/>
      <c r="BT262" s="550"/>
      <c r="BU262" s="550"/>
      <c r="BV262" s="550"/>
      <c r="BW262" s="550"/>
      <c r="BX262" s="550"/>
      <c r="BY262" s="550"/>
      <c r="BZ262" s="550"/>
      <c r="CA262" s="550"/>
      <c r="CB262" s="550"/>
      <c r="CC262" s="550"/>
      <c r="CD262" s="550"/>
      <c r="CE262" s="550"/>
      <c r="CF262" s="550"/>
      <c r="CG262" s="550"/>
      <c r="CH262" s="550"/>
      <c r="CI262" s="550"/>
      <c r="CJ262" s="550"/>
      <c r="CK262" s="550"/>
      <c r="CL262" s="550"/>
      <c r="CM262" s="550"/>
      <c r="CN262" s="550"/>
      <c r="CO262" s="550"/>
      <c r="CP262" s="550"/>
      <c r="CQ262" s="550"/>
      <c r="CR262" s="550"/>
      <c r="CS262" s="550"/>
      <c r="CT262" s="550"/>
      <c r="CU262" s="550"/>
      <c r="CV262" s="550"/>
      <c r="CW262" s="550"/>
      <c r="CX262" s="550"/>
      <c r="CY262" s="550"/>
      <c r="CZ262" s="550"/>
      <c r="DA262" s="550"/>
      <c r="DB262" s="550"/>
      <c r="DC262" s="550"/>
      <c r="DD262" s="545"/>
    </row>
    <row r="263" spans="1:108" ht="15">
      <c r="A263" s="544"/>
      <c r="B263" s="545"/>
      <c r="C263" s="545"/>
      <c r="D263" s="545"/>
      <c r="E263" s="546"/>
      <c r="F263" s="547"/>
      <c r="G263" s="547"/>
      <c r="H263" s="547"/>
      <c r="I263" s="547"/>
      <c r="J263" s="547"/>
      <c r="K263" s="547"/>
      <c r="L263" s="547"/>
      <c r="M263" s="547"/>
      <c r="N263" s="547"/>
      <c r="O263" s="548"/>
      <c r="P263" s="547"/>
      <c r="Q263" s="549"/>
      <c r="R263" s="547"/>
      <c r="S263" s="547"/>
      <c r="T263" s="547"/>
      <c r="U263" s="547"/>
      <c r="V263" s="547"/>
      <c r="W263" s="547"/>
      <c r="X263" s="547"/>
      <c r="Y263" s="547"/>
      <c r="Z263" s="547"/>
      <c r="AA263" s="547"/>
      <c r="AB263" s="547"/>
      <c r="AC263" s="547"/>
      <c r="AD263" s="547"/>
      <c r="AE263" s="547"/>
      <c r="AF263" s="547"/>
      <c r="AG263" s="547"/>
      <c r="AH263" s="547"/>
      <c r="AI263" s="547"/>
      <c r="AJ263" s="550"/>
      <c r="AK263" s="550"/>
      <c r="AL263" s="550"/>
      <c r="AM263" s="550"/>
      <c r="AN263" s="550"/>
      <c r="AO263" s="550"/>
      <c r="AP263" s="550"/>
      <c r="AQ263" s="550"/>
      <c r="AR263" s="550"/>
      <c r="AS263" s="550"/>
      <c r="AT263" s="550"/>
      <c r="AU263" s="550"/>
      <c r="AV263" s="550"/>
      <c r="AW263" s="550"/>
      <c r="AX263" s="550"/>
      <c r="AY263" s="550"/>
      <c r="AZ263" s="550"/>
      <c r="BA263" s="550"/>
      <c r="BB263" s="550"/>
      <c r="BC263" s="550"/>
      <c r="BD263" s="550"/>
      <c r="BE263" s="550"/>
      <c r="BF263" s="550"/>
      <c r="BG263" s="550"/>
      <c r="BH263" s="550"/>
      <c r="BI263" s="550"/>
      <c r="BJ263" s="550"/>
      <c r="BK263" s="550"/>
      <c r="BL263" s="550"/>
      <c r="BM263" s="550"/>
      <c r="BN263" s="550"/>
      <c r="BO263" s="550"/>
      <c r="BP263" s="550"/>
      <c r="BQ263" s="550"/>
      <c r="BR263" s="550"/>
      <c r="BS263" s="550"/>
      <c r="BT263" s="550"/>
      <c r="BU263" s="550"/>
      <c r="BV263" s="550"/>
      <c r="BW263" s="550"/>
      <c r="BX263" s="550"/>
      <c r="BY263" s="550"/>
      <c r="BZ263" s="550"/>
      <c r="CA263" s="550"/>
      <c r="CB263" s="550"/>
      <c r="CC263" s="550"/>
      <c r="CD263" s="550"/>
      <c r="CE263" s="550"/>
      <c r="CF263" s="550"/>
      <c r="CG263" s="550"/>
      <c r="CH263" s="550"/>
      <c r="CI263" s="550"/>
      <c r="CJ263" s="550"/>
      <c r="CK263" s="550"/>
      <c r="CL263" s="550"/>
      <c r="CM263" s="550"/>
      <c r="CN263" s="550"/>
      <c r="CO263" s="550"/>
      <c r="CP263" s="550"/>
      <c r="CQ263" s="550"/>
      <c r="CR263" s="550"/>
      <c r="CS263" s="550"/>
      <c r="CT263" s="550"/>
      <c r="CU263" s="550"/>
      <c r="CV263" s="550"/>
      <c r="CW263" s="550"/>
      <c r="CX263" s="550"/>
      <c r="CY263" s="550"/>
      <c r="CZ263" s="550"/>
      <c r="DA263" s="550"/>
      <c r="DB263" s="550"/>
      <c r="DC263" s="550"/>
      <c r="DD263" s="545"/>
    </row>
    <row r="264" spans="1:108" ht="15">
      <c r="A264" s="544"/>
      <c r="B264" s="545"/>
      <c r="C264" s="545"/>
      <c r="D264" s="545"/>
      <c r="E264" s="546"/>
      <c r="F264" s="547"/>
      <c r="G264" s="547"/>
      <c r="H264" s="547"/>
      <c r="I264" s="547"/>
      <c r="J264" s="547"/>
      <c r="K264" s="547"/>
      <c r="L264" s="547"/>
      <c r="M264" s="547"/>
      <c r="N264" s="547"/>
      <c r="O264" s="548"/>
      <c r="P264" s="547"/>
      <c r="Q264" s="549"/>
      <c r="R264" s="547"/>
      <c r="S264" s="547"/>
      <c r="T264" s="547"/>
      <c r="U264" s="547"/>
      <c r="V264" s="547"/>
      <c r="W264" s="547"/>
      <c r="X264" s="547"/>
      <c r="Y264" s="547"/>
      <c r="Z264" s="547"/>
      <c r="AA264" s="547"/>
      <c r="AB264" s="547"/>
      <c r="AC264" s="547"/>
      <c r="AD264" s="547"/>
      <c r="AE264" s="547"/>
      <c r="AF264" s="547"/>
      <c r="AG264" s="547"/>
      <c r="AH264" s="547"/>
      <c r="AI264" s="547"/>
      <c r="AJ264" s="550"/>
      <c r="AK264" s="550"/>
      <c r="AL264" s="550"/>
      <c r="AM264" s="550"/>
      <c r="AN264" s="550"/>
      <c r="AO264" s="550"/>
      <c r="AP264" s="550"/>
      <c r="AQ264" s="550"/>
      <c r="AR264" s="550"/>
      <c r="AS264" s="550"/>
      <c r="AT264" s="550"/>
      <c r="AU264" s="550"/>
      <c r="AV264" s="550"/>
      <c r="AW264" s="550"/>
      <c r="AX264" s="550"/>
      <c r="AY264" s="550"/>
      <c r="AZ264" s="550"/>
      <c r="BA264" s="550"/>
      <c r="BB264" s="550"/>
      <c r="BC264" s="550"/>
      <c r="BD264" s="550"/>
      <c r="BE264" s="550"/>
      <c r="BF264" s="550"/>
      <c r="BG264" s="550"/>
      <c r="BH264" s="550"/>
      <c r="BI264" s="550"/>
      <c r="BJ264" s="550"/>
      <c r="BK264" s="550"/>
      <c r="BL264" s="550"/>
      <c r="BM264" s="550"/>
      <c r="BN264" s="550"/>
      <c r="BO264" s="550"/>
      <c r="BP264" s="550"/>
      <c r="BQ264" s="550"/>
      <c r="BR264" s="550"/>
      <c r="BS264" s="550"/>
      <c r="BT264" s="550"/>
      <c r="BU264" s="550"/>
      <c r="BV264" s="550"/>
      <c r="BW264" s="550"/>
      <c r="BX264" s="550"/>
      <c r="BY264" s="550"/>
      <c r="BZ264" s="550"/>
      <c r="CA264" s="550"/>
      <c r="CB264" s="550"/>
      <c r="CC264" s="550"/>
      <c r="CD264" s="550"/>
      <c r="CE264" s="550"/>
      <c r="CF264" s="550"/>
      <c r="CG264" s="550"/>
      <c r="CH264" s="550"/>
      <c r="CI264" s="550"/>
      <c r="CJ264" s="550"/>
      <c r="CK264" s="550"/>
      <c r="CL264" s="550"/>
      <c r="CM264" s="550"/>
      <c r="CN264" s="550"/>
      <c r="CO264" s="550"/>
      <c r="CP264" s="550"/>
      <c r="CQ264" s="550"/>
      <c r="CR264" s="550"/>
      <c r="CS264" s="550"/>
      <c r="CT264" s="550"/>
      <c r="CU264" s="550"/>
      <c r="CV264" s="550"/>
      <c r="CW264" s="550"/>
      <c r="CX264" s="550"/>
      <c r="CY264" s="550"/>
      <c r="CZ264" s="550"/>
      <c r="DA264" s="550"/>
      <c r="DB264" s="550"/>
      <c r="DC264" s="550"/>
      <c r="DD264" s="545"/>
    </row>
    <row r="265" spans="1:108" ht="15">
      <c r="A265" s="544"/>
      <c r="B265" s="545"/>
      <c r="C265" s="545"/>
      <c r="D265" s="545"/>
      <c r="E265" s="546"/>
      <c r="F265" s="547"/>
      <c r="G265" s="547"/>
      <c r="H265" s="547"/>
      <c r="I265" s="547"/>
      <c r="J265" s="547"/>
      <c r="K265" s="547"/>
      <c r="L265" s="547"/>
      <c r="M265" s="547"/>
      <c r="N265" s="547"/>
      <c r="O265" s="548"/>
      <c r="P265" s="547"/>
      <c r="Q265" s="549"/>
      <c r="R265" s="547"/>
      <c r="S265" s="547"/>
      <c r="T265" s="547"/>
      <c r="U265" s="547"/>
      <c r="V265" s="547"/>
      <c r="W265" s="547"/>
      <c r="X265" s="547"/>
      <c r="Y265" s="547"/>
      <c r="Z265" s="547"/>
      <c r="AA265" s="547"/>
      <c r="AB265" s="547"/>
      <c r="AC265" s="547"/>
      <c r="AD265" s="547"/>
      <c r="AE265" s="547"/>
      <c r="AF265" s="547"/>
      <c r="AG265" s="547"/>
      <c r="AH265" s="547"/>
      <c r="AI265" s="547"/>
      <c r="AJ265" s="550"/>
      <c r="AK265" s="550"/>
      <c r="AL265" s="550"/>
      <c r="AM265" s="550"/>
      <c r="AN265" s="550"/>
      <c r="AO265" s="550"/>
      <c r="AP265" s="550"/>
      <c r="AQ265" s="550"/>
      <c r="AR265" s="550"/>
      <c r="AS265" s="550"/>
      <c r="AT265" s="550"/>
      <c r="AU265" s="550"/>
      <c r="AV265" s="550"/>
      <c r="AW265" s="550"/>
      <c r="AX265" s="550"/>
      <c r="AY265" s="550"/>
      <c r="AZ265" s="550"/>
      <c r="BA265" s="550"/>
      <c r="BB265" s="550"/>
      <c r="BC265" s="550"/>
      <c r="BD265" s="550"/>
      <c r="BE265" s="550"/>
      <c r="BF265" s="550"/>
      <c r="BG265" s="550"/>
      <c r="BH265" s="550"/>
      <c r="BI265" s="550"/>
      <c r="BJ265" s="550"/>
      <c r="BK265" s="550"/>
      <c r="BL265" s="550"/>
      <c r="BM265" s="550"/>
      <c r="BN265" s="550"/>
      <c r="BO265" s="550"/>
      <c r="BP265" s="550"/>
      <c r="BQ265" s="550"/>
      <c r="BR265" s="550"/>
      <c r="BS265" s="550"/>
      <c r="BT265" s="550"/>
      <c r="BU265" s="550"/>
      <c r="BV265" s="550"/>
      <c r="BW265" s="550"/>
      <c r="BX265" s="550"/>
      <c r="BY265" s="550"/>
      <c r="BZ265" s="550"/>
      <c r="CA265" s="550"/>
      <c r="CB265" s="550"/>
      <c r="CC265" s="550"/>
      <c r="CD265" s="550"/>
      <c r="CE265" s="550"/>
      <c r="CF265" s="550"/>
      <c r="CG265" s="550"/>
      <c r="CH265" s="550"/>
      <c r="CI265" s="550"/>
      <c r="CJ265" s="550"/>
      <c r="CK265" s="550"/>
      <c r="CL265" s="550"/>
      <c r="CM265" s="550"/>
      <c r="CN265" s="550"/>
      <c r="CO265" s="550"/>
      <c r="CP265" s="550"/>
      <c r="CQ265" s="550"/>
      <c r="CR265" s="550"/>
      <c r="CS265" s="550"/>
      <c r="CT265" s="550"/>
      <c r="CU265" s="550"/>
      <c r="CV265" s="550"/>
      <c r="CW265" s="550"/>
      <c r="CX265" s="550"/>
      <c r="CY265" s="550"/>
      <c r="CZ265" s="550"/>
      <c r="DA265" s="550"/>
      <c r="DB265" s="550"/>
      <c r="DC265" s="550"/>
      <c r="DD265" s="545"/>
    </row>
    <row r="266" spans="1:108" ht="15">
      <c r="A266" s="544"/>
      <c r="B266" s="545"/>
      <c r="C266" s="545"/>
      <c r="D266" s="545"/>
      <c r="E266" s="546"/>
      <c r="F266" s="547"/>
      <c r="G266" s="547"/>
      <c r="H266" s="547"/>
      <c r="I266" s="547"/>
      <c r="J266" s="547"/>
      <c r="K266" s="547"/>
      <c r="L266" s="547"/>
      <c r="M266" s="547"/>
      <c r="N266" s="547"/>
      <c r="O266" s="548"/>
      <c r="P266" s="547"/>
      <c r="Q266" s="549"/>
      <c r="R266" s="547"/>
      <c r="S266" s="547"/>
      <c r="T266" s="547"/>
      <c r="U266" s="547"/>
      <c r="V266" s="547"/>
      <c r="W266" s="547"/>
      <c r="X266" s="547"/>
      <c r="Y266" s="547"/>
      <c r="Z266" s="547"/>
      <c r="AA266" s="547"/>
      <c r="AB266" s="547"/>
      <c r="AC266" s="547"/>
      <c r="AD266" s="547"/>
      <c r="AE266" s="547"/>
      <c r="AF266" s="547"/>
      <c r="AG266" s="547"/>
      <c r="AH266" s="547"/>
      <c r="AI266" s="547"/>
      <c r="AJ266" s="550"/>
      <c r="AK266" s="550"/>
      <c r="AL266" s="550"/>
      <c r="AM266" s="550"/>
      <c r="AN266" s="550"/>
      <c r="AO266" s="550"/>
      <c r="AP266" s="550"/>
      <c r="AQ266" s="550"/>
      <c r="AR266" s="550"/>
      <c r="AS266" s="550"/>
      <c r="AT266" s="550"/>
      <c r="AU266" s="550"/>
      <c r="AV266" s="550"/>
      <c r="AW266" s="550"/>
      <c r="AX266" s="550"/>
      <c r="AY266" s="550"/>
      <c r="AZ266" s="550"/>
      <c r="BA266" s="550"/>
      <c r="BB266" s="550"/>
      <c r="BC266" s="550"/>
      <c r="BD266" s="550"/>
      <c r="BE266" s="550"/>
      <c r="BF266" s="550"/>
      <c r="BG266" s="550"/>
      <c r="BH266" s="550"/>
      <c r="BI266" s="550"/>
      <c r="BJ266" s="550"/>
      <c r="BK266" s="550"/>
      <c r="BL266" s="550"/>
      <c r="BM266" s="550"/>
      <c r="BN266" s="550"/>
      <c r="BO266" s="550"/>
      <c r="BP266" s="550"/>
      <c r="BQ266" s="550"/>
      <c r="BR266" s="550"/>
      <c r="BS266" s="550"/>
      <c r="BT266" s="550"/>
      <c r="BU266" s="550"/>
      <c r="BV266" s="550"/>
      <c r="BW266" s="550"/>
      <c r="BX266" s="550"/>
      <c r="BY266" s="550"/>
      <c r="BZ266" s="550"/>
      <c r="CA266" s="550"/>
      <c r="CB266" s="550"/>
      <c r="CC266" s="550"/>
      <c r="CD266" s="550"/>
      <c r="CE266" s="550"/>
      <c r="CF266" s="550"/>
      <c r="CG266" s="550"/>
      <c r="CH266" s="550"/>
      <c r="CI266" s="550"/>
      <c r="CJ266" s="550"/>
      <c r="CK266" s="550"/>
      <c r="CL266" s="550"/>
      <c r="CM266" s="550"/>
      <c r="CN266" s="550"/>
      <c r="CO266" s="550"/>
      <c r="CP266" s="550"/>
      <c r="CQ266" s="550"/>
      <c r="CR266" s="550"/>
      <c r="CS266" s="550"/>
      <c r="CT266" s="550"/>
      <c r="CU266" s="550"/>
      <c r="CV266" s="550"/>
      <c r="CW266" s="550"/>
      <c r="CX266" s="550"/>
      <c r="CY266" s="550"/>
      <c r="CZ266" s="550"/>
      <c r="DA266" s="550"/>
      <c r="DB266" s="550"/>
      <c r="DC266" s="550"/>
      <c r="DD266" s="545"/>
    </row>
    <row r="267" spans="1:108" ht="15">
      <c r="A267" s="544"/>
      <c r="B267" s="545"/>
      <c r="C267" s="545"/>
      <c r="D267" s="545"/>
      <c r="E267" s="546"/>
      <c r="F267" s="547"/>
      <c r="G267" s="547"/>
      <c r="H267" s="547"/>
      <c r="I267" s="547"/>
      <c r="J267" s="547"/>
      <c r="K267" s="547"/>
      <c r="L267" s="547"/>
      <c r="M267" s="547"/>
      <c r="N267" s="547"/>
      <c r="O267" s="548"/>
      <c r="P267" s="547"/>
      <c r="Q267" s="549"/>
      <c r="R267" s="547"/>
      <c r="S267" s="547"/>
      <c r="T267" s="547"/>
      <c r="U267" s="547"/>
      <c r="V267" s="547"/>
      <c r="W267" s="547"/>
      <c r="X267" s="547"/>
      <c r="Y267" s="547"/>
      <c r="Z267" s="547"/>
      <c r="AA267" s="547"/>
      <c r="AB267" s="547"/>
      <c r="AC267" s="547"/>
      <c r="AD267" s="547"/>
      <c r="AE267" s="547"/>
      <c r="AF267" s="547"/>
      <c r="AG267" s="547"/>
      <c r="AH267" s="547"/>
      <c r="AI267" s="547"/>
      <c r="AJ267" s="550"/>
      <c r="AK267" s="550"/>
      <c r="AL267" s="550"/>
      <c r="AM267" s="550"/>
      <c r="AN267" s="550"/>
      <c r="AO267" s="550"/>
      <c r="AP267" s="550"/>
      <c r="AQ267" s="550"/>
      <c r="AR267" s="550"/>
      <c r="AS267" s="550"/>
      <c r="AT267" s="550"/>
      <c r="AU267" s="550"/>
      <c r="AV267" s="550"/>
      <c r="AW267" s="550"/>
      <c r="AX267" s="550"/>
      <c r="AY267" s="550"/>
      <c r="AZ267" s="550"/>
      <c r="BA267" s="550"/>
      <c r="BB267" s="550"/>
      <c r="BC267" s="550"/>
      <c r="BD267" s="550"/>
      <c r="BE267" s="550"/>
      <c r="BF267" s="550"/>
      <c r="BG267" s="550"/>
      <c r="BH267" s="550"/>
      <c r="BI267" s="550"/>
      <c r="BJ267" s="550"/>
      <c r="BK267" s="550"/>
      <c r="BL267" s="550"/>
      <c r="BM267" s="550"/>
      <c r="BN267" s="550"/>
      <c r="BO267" s="550"/>
      <c r="BP267" s="550"/>
      <c r="BQ267" s="550"/>
      <c r="BR267" s="550"/>
      <c r="BS267" s="550"/>
      <c r="BT267" s="550"/>
      <c r="BU267" s="550"/>
      <c r="BV267" s="550"/>
      <c r="BW267" s="550"/>
      <c r="BX267" s="550"/>
      <c r="BY267" s="550"/>
      <c r="BZ267" s="550"/>
      <c r="CA267" s="550"/>
      <c r="CB267" s="550"/>
      <c r="CC267" s="550"/>
      <c r="CD267" s="550"/>
      <c r="CE267" s="550"/>
      <c r="CF267" s="550"/>
      <c r="CG267" s="550"/>
      <c r="CH267" s="550"/>
      <c r="CI267" s="550"/>
      <c r="CJ267" s="550"/>
      <c r="CK267" s="550"/>
      <c r="CL267" s="550"/>
      <c r="CM267" s="550"/>
      <c r="CN267" s="550"/>
      <c r="CO267" s="550"/>
      <c r="CP267" s="550"/>
      <c r="CQ267" s="550"/>
      <c r="CR267" s="550"/>
      <c r="CS267" s="550"/>
      <c r="CT267" s="550"/>
      <c r="CU267" s="550"/>
      <c r="CV267" s="550"/>
      <c r="CW267" s="550"/>
      <c r="CX267" s="550"/>
      <c r="CY267" s="550"/>
      <c r="CZ267" s="550"/>
      <c r="DA267" s="550"/>
      <c r="DB267" s="550"/>
      <c r="DC267" s="550"/>
      <c r="DD267" s="545"/>
    </row>
    <row r="268" spans="1:108" ht="15">
      <c r="A268" s="544"/>
      <c r="B268" s="545"/>
      <c r="C268" s="545"/>
      <c r="D268" s="545"/>
      <c r="E268" s="546"/>
      <c r="F268" s="547"/>
      <c r="G268" s="547"/>
      <c r="H268" s="547"/>
      <c r="I268" s="547"/>
      <c r="J268" s="547"/>
      <c r="K268" s="547"/>
      <c r="L268" s="547"/>
      <c r="M268" s="547"/>
      <c r="N268" s="547"/>
      <c r="O268" s="548"/>
      <c r="P268" s="547"/>
      <c r="Q268" s="549"/>
      <c r="R268" s="547"/>
      <c r="S268" s="547"/>
      <c r="T268" s="547"/>
      <c r="U268" s="547"/>
      <c r="V268" s="547"/>
      <c r="W268" s="547"/>
      <c r="X268" s="547"/>
      <c r="Y268" s="547"/>
      <c r="Z268" s="547"/>
      <c r="AA268" s="547"/>
      <c r="AB268" s="547"/>
      <c r="AC268" s="547"/>
      <c r="AD268" s="547"/>
      <c r="AE268" s="547"/>
      <c r="AF268" s="547"/>
      <c r="AG268" s="547"/>
      <c r="AH268" s="547"/>
      <c r="AI268" s="547"/>
      <c r="AJ268" s="550"/>
      <c r="AK268" s="550"/>
      <c r="AL268" s="550"/>
      <c r="AM268" s="550"/>
      <c r="AN268" s="550"/>
      <c r="AO268" s="550"/>
      <c r="AP268" s="550"/>
      <c r="AQ268" s="550"/>
      <c r="AR268" s="550"/>
      <c r="AS268" s="550"/>
      <c r="AT268" s="550"/>
      <c r="AU268" s="550"/>
      <c r="AV268" s="550"/>
      <c r="AW268" s="550"/>
      <c r="AX268" s="550"/>
      <c r="AY268" s="550"/>
      <c r="AZ268" s="550"/>
      <c r="BA268" s="550"/>
      <c r="BB268" s="550"/>
      <c r="BC268" s="550"/>
      <c r="BD268" s="550"/>
      <c r="BE268" s="550"/>
      <c r="BF268" s="550"/>
      <c r="BG268" s="550"/>
      <c r="BH268" s="550"/>
      <c r="BI268" s="550"/>
      <c r="BJ268" s="550"/>
      <c r="BK268" s="550"/>
      <c r="BL268" s="550"/>
      <c r="BM268" s="550"/>
      <c r="BN268" s="550"/>
      <c r="BO268" s="550"/>
      <c r="BP268" s="550"/>
      <c r="BQ268" s="550"/>
      <c r="BR268" s="550"/>
      <c r="BS268" s="550"/>
      <c r="BT268" s="550"/>
      <c r="BU268" s="550"/>
      <c r="BV268" s="550"/>
      <c r="BW268" s="550"/>
      <c r="BX268" s="550"/>
      <c r="BY268" s="550"/>
      <c r="BZ268" s="550"/>
      <c r="CA268" s="550"/>
      <c r="CB268" s="550"/>
      <c r="CC268" s="550"/>
      <c r="CD268" s="550"/>
      <c r="CE268" s="550"/>
      <c r="CF268" s="550"/>
      <c r="CG268" s="550"/>
      <c r="CH268" s="550"/>
      <c r="CI268" s="550"/>
      <c r="CJ268" s="550"/>
      <c r="CK268" s="550"/>
      <c r="CL268" s="550"/>
      <c r="CM268" s="550"/>
      <c r="CN268" s="550"/>
      <c r="CO268" s="550"/>
      <c r="CP268" s="550"/>
      <c r="CQ268" s="550"/>
      <c r="CR268" s="550"/>
      <c r="CS268" s="550"/>
      <c r="CT268" s="550"/>
      <c r="CU268" s="550"/>
      <c r="CV268" s="550"/>
      <c r="CW268" s="550"/>
      <c r="CX268" s="550"/>
      <c r="CY268" s="550"/>
      <c r="CZ268" s="550"/>
      <c r="DA268" s="550"/>
      <c r="DB268" s="550"/>
      <c r="DC268" s="550"/>
      <c r="DD268" s="545"/>
    </row>
    <row r="269" spans="1:108" ht="15">
      <c r="A269" s="544"/>
      <c r="B269" s="545"/>
      <c r="C269" s="545"/>
      <c r="D269" s="545"/>
      <c r="E269" s="546"/>
      <c r="F269" s="547"/>
      <c r="G269" s="547"/>
      <c r="H269" s="547"/>
      <c r="I269" s="547"/>
      <c r="J269" s="547"/>
      <c r="K269" s="547"/>
      <c r="L269" s="547"/>
      <c r="M269" s="547"/>
      <c r="N269" s="547"/>
      <c r="O269" s="548"/>
      <c r="P269" s="547"/>
      <c r="Q269" s="549"/>
      <c r="R269" s="547"/>
      <c r="S269" s="547"/>
      <c r="T269" s="547"/>
      <c r="U269" s="547"/>
      <c r="V269" s="547"/>
      <c r="W269" s="547"/>
      <c r="X269" s="547"/>
      <c r="Y269" s="547"/>
      <c r="Z269" s="547"/>
      <c r="AA269" s="547"/>
      <c r="AB269" s="547"/>
      <c r="AC269" s="547"/>
      <c r="AD269" s="547"/>
      <c r="AE269" s="547"/>
      <c r="AF269" s="547"/>
      <c r="AG269" s="547"/>
      <c r="AH269" s="547"/>
      <c r="AI269" s="547"/>
      <c r="AJ269" s="550"/>
      <c r="AK269" s="550"/>
      <c r="AL269" s="550"/>
      <c r="AM269" s="550"/>
      <c r="AN269" s="550"/>
      <c r="AO269" s="550"/>
      <c r="AP269" s="550"/>
      <c r="AQ269" s="550"/>
      <c r="AR269" s="550"/>
      <c r="AS269" s="550"/>
      <c r="AT269" s="550"/>
      <c r="AU269" s="550"/>
      <c r="AV269" s="550"/>
      <c r="AW269" s="550"/>
      <c r="AX269" s="550"/>
      <c r="AY269" s="550"/>
      <c r="AZ269" s="550"/>
      <c r="BA269" s="550"/>
      <c r="BB269" s="550"/>
      <c r="BC269" s="550"/>
      <c r="BD269" s="550"/>
      <c r="BE269" s="550"/>
      <c r="BF269" s="550"/>
      <c r="BG269" s="550"/>
      <c r="BH269" s="550"/>
      <c r="BI269" s="550"/>
      <c r="BJ269" s="550"/>
      <c r="BK269" s="550"/>
      <c r="BL269" s="550"/>
      <c r="BM269" s="550"/>
      <c r="BN269" s="550"/>
      <c r="BO269" s="550"/>
      <c r="BP269" s="550"/>
      <c r="BQ269" s="550"/>
      <c r="BR269" s="550"/>
      <c r="BS269" s="550"/>
      <c r="BT269" s="550"/>
      <c r="BU269" s="550"/>
      <c r="BV269" s="550"/>
      <c r="BW269" s="550"/>
      <c r="BX269" s="550"/>
      <c r="BY269" s="550"/>
      <c r="BZ269" s="550"/>
      <c r="CA269" s="550"/>
      <c r="CB269" s="550"/>
      <c r="CC269" s="550"/>
      <c r="CD269" s="550"/>
      <c r="CE269" s="550"/>
      <c r="CF269" s="550"/>
      <c r="CG269" s="550"/>
      <c r="CH269" s="550"/>
      <c r="CI269" s="550"/>
      <c r="CJ269" s="550"/>
      <c r="CK269" s="550"/>
      <c r="CL269" s="550"/>
      <c r="CM269" s="550"/>
      <c r="CN269" s="550"/>
      <c r="CO269" s="550"/>
      <c r="CP269" s="550"/>
      <c r="CQ269" s="550"/>
      <c r="CR269" s="550"/>
      <c r="CS269" s="550"/>
      <c r="CT269" s="550"/>
      <c r="CU269" s="550"/>
      <c r="CV269" s="550"/>
      <c r="CW269" s="550"/>
      <c r="CX269" s="550"/>
      <c r="CY269" s="550"/>
      <c r="CZ269" s="550"/>
      <c r="DA269" s="550"/>
      <c r="DB269" s="550"/>
      <c r="DC269" s="550"/>
      <c r="DD269" s="545"/>
    </row>
    <row r="270" spans="1:108" ht="15">
      <c r="A270" s="544"/>
      <c r="B270" s="545"/>
      <c r="C270" s="545"/>
      <c r="D270" s="545"/>
      <c r="E270" s="546"/>
      <c r="F270" s="547"/>
      <c r="G270" s="547"/>
      <c r="H270" s="547"/>
      <c r="I270" s="547"/>
      <c r="J270" s="547"/>
      <c r="K270" s="547"/>
      <c r="L270" s="547"/>
      <c r="M270" s="547"/>
      <c r="N270" s="547"/>
      <c r="O270" s="548"/>
      <c r="P270" s="547"/>
      <c r="Q270" s="549"/>
      <c r="R270" s="547"/>
      <c r="S270" s="547"/>
      <c r="T270" s="547"/>
      <c r="U270" s="547"/>
      <c r="V270" s="547"/>
      <c r="W270" s="547"/>
      <c r="X270" s="547"/>
      <c r="Y270" s="547"/>
      <c r="Z270" s="547"/>
      <c r="AA270" s="547"/>
      <c r="AB270" s="547"/>
      <c r="AC270" s="547"/>
      <c r="AD270" s="547"/>
      <c r="AE270" s="547"/>
      <c r="AF270" s="547"/>
      <c r="AG270" s="547"/>
      <c r="AH270" s="547"/>
      <c r="AI270" s="547"/>
      <c r="AJ270" s="550"/>
      <c r="AK270" s="550"/>
      <c r="AL270" s="550"/>
      <c r="AM270" s="550"/>
      <c r="AN270" s="550"/>
      <c r="AO270" s="550"/>
      <c r="AP270" s="550"/>
      <c r="AQ270" s="550"/>
      <c r="AR270" s="550"/>
      <c r="AS270" s="550"/>
      <c r="AT270" s="550"/>
      <c r="AU270" s="550"/>
      <c r="AV270" s="550"/>
      <c r="AW270" s="550"/>
      <c r="AX270" s="550"/>
      <c r="AY270" s="550"/>
      <c r="AZ270" s="550"/>
      <c r="BA270" s="550"/>
      <c r="BB270" s="550"/>
      <c r="BC270" s="550"/>
      <c r="BD270" s="550"/>
      <c r="BE270" s="550"/>
      <c r="BF270" s="550"/>
      <c r="BG270" s="550"/>
      <c r="BH270" s="550"/>
      <c r="BI270" s="550"/>
      <c r="BJ270" s="550"/>
      <c r="BK270" s="550"/>
      <c r="BL270" s="550"/>
      <c r="BM270" s="550"/>
      <c r="BN270" s="550"/>
      <c r="BO270" s="550"/>
      <c r="BP270" s="550"/>
      <c r="BQ270" s="550"/>
      <c r="BR270" s="550"/>
      <c r="BS270" s="550"/>
      <c r="BT270" s="550"/>
      <c r="BU270" s="550"/>
      <c r="BV270" s="550"/>
      <c r="BW270" s="550"/>
      <c r="BX270" s="550"/>
      <c r="BY270" s="550"/>
      <c r="BZ270" s="550"/>
      <c r="CA270" s="550"/>
      <c r="CB270" s="550"/>
      <c r="CC270" s="550"/>
      <c r="CD270" s="550"/>
      <c r="CE270" s="550"/>
      <c r="CF270" s="550"/>
      <c r="CG270" s="550"/>
      <c r="CH270" s="550"/>
      <c r="CI270" s="550"/>
      <c r="CJ270" s="550"/>
      <c r="CK270" s="550"/>
      <c r="CL270" s="550"/>
      <c r="CM270" s="550"/>
      <c r="CN270" s="550"/>
      <c r="CO270" s="550"/>
      <c r="CP270" s="550"/>
      <c r="CQ270" s="550"/>
      <c r="CR270" s="550"/>
      <c r="CS270" s="550"/>
      <c r="CT270" s="550"/>
      <c r="CU270" s="550"/>
      <c r="CV270" s="550"/>
      <c r="CW270" s="550"/>
      <c r="CX270" s="550"/>
      <c r="CY270" s="550"/>
      <c r="CZ270" s="550"/>
      <c r="DA270" s="550"/>
      <c r="DB270" s="550"/>
      <c r="DC270" s="550"/>
      <c r="DD270" s="545"/>
    </row>
    <row r="271" spans="1:108" ht="15">
      <c r="A271" s="544"/>
      <c r="B271" s="545"/>
      <c r="C271" s="545"/>
      <c r="D271" s="545"/>
      <c r="E271" s="546"/>
      <c r="F271" s="547"/>
      <c r="G271" s="547"/>
      <c r="H271" s="547"/>
      <c r="I271" s="547"/>
      <c r="J271" s="547"/>
      <c r="K271" s="547"/>
      <c r="L271" s="547"/>
      <c r="M271" s="547"/>
      <c r="N271" s="547"/>
      <c r="O271" s="548"/>
      <c r="P271" s="547"/>
      <c r="Q271" s="549"/>
      <c r="R271" s="547"/>
      <c r="S271" s="547"/>
      <c r="T271" s="547"/>
      <c r="U271" s="547"/>
      <c r="V271" s="547"/>
      <c r="W271" s="547"/>
      <c r="X271" s="547"/>
      <c r="Y271" s="547"/>
      <c r="Z271" s="547"/>
      <c r="AA271" s="547"/>
      <c r="AB271" s="547"/>
      <c r="AC271" s="547"/>
      <c r="AD271" s="547"/>
      <c r="AE271" s="547"/>
      <c r="AF271" s="547"/>
      <c r="AG271" s="547"/>
      <c r="AH271" s="547"/>
      <c r="AI271" s="547"/>
      <c r="AJ271" s="550"/>
      <c r="AK271" s="550"/>
      <c r="AL271" s="550"/>
      <c r="AM271" s="550"/>
      <c r="AN271" s="550"/>
      <c r="AO271" s="550"/>
      <c r="AP271" s="550"/>
      <c r="AQ271" s="550"/>
      <c r="AR271" s="550"/>
      <c r="AS271" s="550"/>
      <c r="AT271" s="550"/>
      <c r="AU271" s="550"/>
      <c r="AV271" s="550"/>
      <c r="AW271" s="550"/>
      <c r="AX271" s="550"/>
      <c r="AY271" s="550"/>
      <c r="AZ271" s="550"/>
      <c r="BA271" s="550"/>
      <c r="BB271" s="550"/>
      <c r="BC271" s="550"/>
      <c r="BD271" s="550"/>
      <c r="BE271" s="550"/>
      <c r="BF271" s="550"/>
      <c r="BG271" s="550"/>
      <c r="BH271" s="550"/>
      <c r="BI271" s="550"/>
      <c r="BJ271" s="550"/>
      <c r="BK271" s="550"/>
      <c r="BL271" s="550"/>
      <c r="BM271" s="550"/>
      <c r="BN271" s="550"/>
      <c r="BO271" s="550"/>
      <c r="BP271" s="550"/>
      <c r="BQ271" s="550"/>
      <c r="BR271" s="550"/>
      <c r="BS271" s="550"/>
      <c r="BT271" s="550"/>
      <c r="BU271" s="550"/>
      <c r="BV271" s="550"/>
      <c r="BW271" s="550"/>
      <c r="BX271" s="550"/>
      <c r="BY271" s="550"/>
      <c r="BZ271" s="550"/>
      <c r="CA271" s="550"/>
      <c r="CB271" s="550"/>
      <c r="CC271" s="550"/>
      <c r="CD271" s="550"/>
      <c r="CE271" s="550"/>
      <c r="CF271" s="550"/>
      <c r="CG271" s="550"/>
      <c r="CH271" s="550"/>
      <c r="CI271" s="550"/>
      <c r="CJ271" s="550"/>
      <c r="CK271" s="550"/>
      <c r="CL271" s="550"/>
      <c r="CM271" s="550"/>
      <c r="CN271" s="550"/>
      <c r="CO271" s="550"/>
      <c r="CP271" s="550"/>
      <c r="CQ271" s="550"/>
      <c r="CR271" s="550"/>
      <c r="CS271" s="550"/>
      <c r="CT271" s="550"/>
      <c r="CU271" s="550"/>
      <c r="CV271" s="550"/>
      <c r="CW271" s="550"/>
      <c r="CX271" s="550"/>
      <c r="CY271" s="550"/>
      <c r="CZ271" s="550"/>
      <c r="DA271" s="550"/>
      <c r="DB271" s="550"/>
      <c r="DC271" s="550"/>
      <c r="DD271" s="545"/>
    </row>
    <row r="272" spans="1:108" ht="15">
      <c r="A272" s="544"/>
      <c r="B272" s="545"/>
      <c r="C272" s="545"/>
      <c r="D272" s="545"/>
      <c r="E272" s="546"/>
      <c r="F272" s="547"/>
      <c r="G272" s="547"/>
      <c r="H272" s="547"/>
      <c r="I272" s="547"/>
      <c r="J272" s="547"/>
      <c r="K272" s="547"/>
      <c r="L272" s="547"/>
      <c r="M272" s="547"/>
      <c r="N272" s="547"/>
      <c r="O272" s="548"/>
      <c r="P272" s="547"/>
      <c r="Q272" s="549"/>
      <c r="R272" s="547"/>
      <c r="S272" s="547"/>
      <c r="T272" s="547"/>
      <c r="U272" s="547"/>
      <c r="V272" s="547"/>
      <c r="W272" s="547"/>
      <c r="X272" s="547"/>
      <c r="Y272" s="547"/>
      <c r="Z272" s="547"/>
      <c r="AA272" s="547"/>
      <c r="AB272" s="547"/>
      <c r="AC272" s="547"/>
      <c r="AD272" s="547"/>
      <c r="AE272" s="547"/>
      <c r="AF272" s="547"/>
      <c r="AG272" s="547"/>
      <c r="AH272" s="547"/>
      <c r="AI272" s="547"/>
      <c r="AJ272" s="550"/>
      <c r="AK272" s="550"/>
      <c r="AL272" s="550"/>
      <c r="AM272" s="550"/>
      <c r="AN272" s="550"/>
      <c r="AO272" s="550"/>
      <c r="AP272" s="550"/>
      <c r="AQ272" s="550"/>
      <c r="AR272" s="550"/>
      <c r="AS272" s="550"/>
      <c r="AT272" s="550"/>
      <c r="AU272" s="550"/>
      <c r="AV272" s="550"/>
      <c r="AW272" s="550"/>
      <c r="AX272" s="550"/>
      <c r="AY272" s="550"/>
      <c r="AZ272" s="550"/>
      <c r="BA272" s="550"/>
      <c r="BB272" s="550"/>
      <c r="BC272" s="550"/>
      <c r="BD272" s="550"/>
      <c r="BE272" s="550"/>
      <c r="BF272" s="550"/>
      <c r="BG272" s="550"/>
      <c r="BH272" s="550"/>
      <c r="BI272" s="550"/>
      <c r="BJ272" s="550"/>
      <c r="BK272" s="550"/>
      <c r="BL272" s="550"/>
      <c r="BM272" s="550"/>
      <c r="BN272" s="550"/>
      <c r="BO272" s="550"/>
      <c r="BP272" s="550"/>
      <c r="BQ272" s="550"/>
      <c r="BR272" s="550"/>
      <c r="BS272" s="550"/>
      <c r="BT272" s="550"/>
      <c r="BU272" s="550"/>
      <c r="BV272" s="550"/>
      <c r="BW272" s="550"/>
      <c r="BX272" s="550"/>
      <c r="BY272" s="550"/>
      <c r="BZ272" s="550"/>
      <c r="CA272" s="550"/>
      <c r="CB272" s="550"/>
      <c r="CC272" s="550"/>
      <c r="CD272" s="550"/>
      <c r="CE272" s="550"/>
      <c r="CF272" s="550"/>
      <c r="CG272" s="550"/>
      <c r="CH272" s="550"/>
      <c r="CI272" s="550"/>
      <c r="CJ272" s="550"/>
      <c r="CK272" s="550"/>
      <c r="CL272" s="550"/>
      <c r="CM272" s="550"/>
      <c r="CN272" s="550"/>
      <c r="CO272" s="550"/>
      <c r="CP272" s="550"/>
      <c r="CQ272" s="550"/>
      <c r="CR272" s="550"/>
      <c r="CS272" s="550"/>
      <c r="CT272" s="550"/>
      <c r="CU272" s="550"/>
      <c r="CV272" s="550"/>
      <c r="CW272" s="550"/>
      <c r="CX272" s="550"/>
      <c r="CY272" s="550"/>
      <c r="CZ272" s="550"/>
      <c r="DA272" s="550"/>
      <c r="DB272" s="550"/>
      <c r="DC272" s="550"/>
      <c r="DD272" s="545"/>
    </row>
    <row r="273" spans="1:108" ht="15">
      <c r="A273" s="544"/>
      <c r="B273" s="545"/>
      <c r="C273" s="545"/>
      <c r="D273" s="545"/>
      <c r="E273" s="546"/>
      <c r="F273" s="547"/>
      <c r="G273" s="547"/>
      <c r="H273" s="547"/>
      <c r="I273" s="547"/>
      <c r="J273" s="547"/>
      <c r="K273" s="547"/>
      <c r="L273" s="547"/>
      <c r="M273" s="547"/>
      <c r="N273" s="547"/>
      <c r="O273" s="548"/>
      <c r="P273" s="547"/>
      <c r="Q273" s="549"/>
      <c r="R273" s="547"/>
      <c r="S273" s="547"/>
      <c r="T273" s="547"/>
      <c r="U273" s="547"/>
      <c r="V273" s="547"/>
      <c r="W273" s="547"/>
      <c r="X273" s="547"/>
      <c r="Y273" s="547"/>
      <c r="Z273" s="547"/>
      <c r="AA273" s="547"/>
      <c r="AB273" s="547"/>
      <c r="AC273" s="547"/>
      <c r="AD273" s="547"/>
      <c r="AE273" s="547"/>
      <c r="AF273" s="547"/>
      <c r="AG273" s="547"/>
      <c r="AH273" s="547"/>
      <c r="AI273" s="547"/>
      <c r="AJ273" s="550"/>
      <c r="AK273" s="550"/>
      <c r="AL273" s="550"/>
      <c r="AM273" s="550"/>
      <c r="AN273" s="550"/>
      <c r="AO273" s="550"/>
      <c r="AP273" s="550"/>
      <c r="AQ273" s="550"/>
      <c r="AR273" s="550"/>
      <c r="AS273" s="550"/>
      <c r="AT273" s="550"/>
      <c r="AU273" s="550"/>
      <c r="AV273" s="550"/>
      <c r="AW273" s="550"/>
      <c r="AX273" s="550"/>
      <c r="AY273" s="550"/>
      <c r="AZ273" s="550"/>
      <c r="BA273" s="550"/>
      <c r="BB273" s="550"/>
      <c r="BC273" s="550"/>
      <c r="BD273" s="550"/>
      <c r="BE273" s="550"/>
      <c r="BF273" s="550"/>
      <c r="BG273" s="550"/>
      <c r="BH273" s="550"/>
      <c r="BI273" s="550"/>
      <c r="BJ273" s="550"/>
      <c r="BK273" s="550"/>
      <c r="BL273" s="550"/>
      <c r="BM273" s="550"/>
      <c r="BN273" s="550"/>
      <c r="BO273" s="550"/>
      <c r="BP273" s="550"/>
      <c r="BQ273" s="550"/>
      <c r="BR273" s="550"/>
      <c r="BS273" s="550"/>
      <c r="BT273" s="550"/>
      <c r="BU273" s="550"/>
      <c r="BV273" s="550"/>
      <c r="BW273" s="550"/>
      <c r="BX273" s="550"/>
      <c r="BY273" s="550"/>
      <c r="BZ273" s="550"/>
      <c r="CA273" s="550"/>
      <c r="CB273" s="550"/>
      <c r="CC273" s="550"/>
      <c r="CD273" s="550"/>
      <c r="CE273" s="550"/>
      <c r="CF273" s="550"/>
      <c r="CG273" s="550"/>
      <c r="CH273" s="550"/>
      <c r="CI273" s="550"/>
      <c r="CJ273" s="550"/>
      <c r="CK273" s="550"/>
      <c r="CL273" s="550"/>
      <c r="CM273" s="550"/>
      <c r="CN273" s="550"/>
      <c r="CO273" s="550"/>
      <c r="CP273" s="550"/>
      <c r="CQ273" s="550"/>
      <c r="CR273" s="550"/>
      <c r="CS273" s="550"/>
      <c r="CT273" s="550"/>
      <c r="CU273" s="550"/>
      <c r="CV273" s="550"/>
      <c r="CW273" s="550"/>
      <c r="CX273" s="550"/>
      <c r="CY273" s="550"/>
      <c r="CZ273" s="550"/>
      <c r="DA273" s="550"/>
      <c r="DB273" s="550"/>
      <c r="DC273" s="550"/>
      <c r="DD273" s="545"/>
    </row>
    <row r="274" spans="1:108" ht="15">
      <c r="A274" s="544"/>
      <c r="B274" s="545"/>
      <c r="C274" s="545"/>
      <c r="D274" s="545"/>
      <c r="E274" s="546"/>
      <c r="F274" s="547"/>
      <c r="G274" s="547"/>
      <c r="H274" s="547"/>
      <c r="I274" s="547"/>
      <c r="J274" s="547"/>
      <c r="K274" s="547"/>
      <c r="L274" s="547"/>
      <c r="M274" s="547"/>
      <c r="N274" s="547"/>
      <c r="O274" s="548"/>
      <c r="P274" s="547"/>
      <c r="Q274" s="549"/>
      <c r="R274" s="547"/>
      <c r="S274" s="547"/>
      <c r="T274" s="547"/>
      <c r="U274" s="547"/>
      <c r="V274" s="547"/>
      <c r="W274" s="547"/>
      <c r="X274" s="547"/>
      <c r="Y274" s="547"/>
      <c r="Z274" s="547"/>
      <c r="AA274" s="547"/>
      <c r="AB274" s="547"/>
      <c r="AC274" s="547"/>
      <c r="AD274" s="547"/>
      <c r="AE274" s="547"/>
      <c r="AF274" s="547"/>
      <c r="AG274" s="547"/>
      <c r="AH274" s="547"/>
      <c r="AI274" s="547"/>
      <c r="AJ274" s="550"/>
      <c r="AK274" s="550"/>
      <c r="AL274" s="550"/>
      <c r="AM274" s="550"/>
      <c r="AN274" s="550"/>
      <c r="AO274" s="550"/>
      <c r="AP274" s="550"/>
      <c r="AQ274" s="550"/>
      <c r="AR274" s="550"/>
      <c r="AS274" s="550"/>
      <c r="AT274" s="550"/>
      <c r="AU274" s="550"/>
      <c r="AV274" s="550"/>
      <c r="AW274" s="550"/>
      <c r="AX274" s="550"/>
      <c r="AY274" s="550"/>
      <c r="AZ274" s="550"/>
      <c r="BA274" s="550"/>
      <c r="BB274" s="550"/>
      <c r="BC274" s="550"/>
      <c r="BD274" s="550"/>
      <c r="BE274" s="550"/>
      <c r="BF274" s="550"/>
      <c r="BG274" s="550"/>
      <c r="BH274" s="550"/>
      <c r="BI274" s="550"/>
      <c r="BJ274" s="550"/>
      <c r="BK274" s="550"/>
      <c r="BL274" s="550"/>
      <c r="BM274" s="550"/>
      <c r="BN274" s="550"/>
      <c r="BO274" s="550"/>
      <c r="BP274" s="550"/>
      <c r="BQ274" s="550"/>
      <c r="BR274" s="550"/>
      <c r="BS274" s="550"/>
      <c r="BT274" s="550"/>
      <c r="BU274" s="550"/>
      <c r="BV274" s="550"/>
      <c r="BW274" s="550"/>
      <c r="BX274" s="550"/>
      <c r="BY274" s="550"/>
      <c r="BZ274" s="550"/>
      <c r="CA274" s="550"/>
      <c r="CB274" s="550"/>
      <c r="CC274" s="550"/>
      <c r="CD274" s="550"/>
      <c r="CE274" s="550"/>
      <c r="CF274" s="550"/>
      <c r="CG274" s="550"/>
      <c r="CH274" s="550"/>
      <c r="CI274" s="550"/>
      <c r="CJ274" s="550"/>
      <c r="CK274" s="550"/>
      <c r="CL274" s="550"/>
      <c r="CM274" s="550"/>
      <c r="CN274" s="550"/>
      <c r="CO274" s="550"/>
      <c r="CP274" s="550"/>
      <c r="CQ274" s="550"/>
      <c r="CR274" s="550"/>
      <c r="CS274" s="550"/>
      <c r="CT274" s="550"/>
      <c r="CU274" s="550"/>
      <c r="CV274" s="550"/>
      <c r="CW274" s="550"/>
      <c r="CX274" s="550"/>
      <c r="CY274" s="550"/>
      <c r="CZ274" s="550"/>
      <c r="DA274" s="550"/>
      <c r="DB274" s="550"/>
      <c r="DC274" s="550"/>
      <c r="DD274" s="545"/>
    </row>
    <row r="275" spans="1:108" ht="15">
      <c r="A275" s="544"/>
      <c r="B275" s="545"/>
      <c r="C275" s="545"/>
      <c r="D275" s="545"/>
      <c r="E275" s="546"/>
      <c r="F275" s="547"/>
      <c r="G275" s="547"/>
      <c r="H275" s="547"/>
      <c r="I275" s="547"/>
      <c r="J275" s="547"/>
      <c r="K275" s="547"/>
      <c r="L275" s="547"/>
      <c r="M275" s="547"/>
      <c r="N275" s="547"/>
      <c r="O275" s="548"/>
      <c r="P275" s="547"/>
      <c r="Q275" s="549"/>
      <c r="R275" s="547"/>
      <c r="S275" s="547"/>
      <c r="T275" s="547"/>
      <c r="U275" s="547"/>
      <c r="V275" s="547"/>
      <c r="W275" s="547"/>
      <c r="X275" s="547"/>
      <c r="Y275" s="547"/>
      <c r="Z275" s="547"/>
      <c r="AA275" s="547"/>
      <c r="AB275" s="547"/>
      <c r="AC275" s="547"/>
      <c r="AD275" s="547"/>
      <c r="AE275" s="547"/>
      <c r="AF275" s="547"/>
      <c r="AG275" s="547"/>
      <c r="AH275" s="547"/>
      <c r="AI275" s="547"/>
      <c r="AJ275" s="550"/>
      <c r="AK275" s="550"/>
      <c r="AL275" s="550"/>
      <c r="AM275" s="550"/>
      <c r="AN275" s="550"/>
      <c r="AO275" s="550"/>
      <c r="AP275" s="550"/>
      <c r="AQ275" s="550"/>
      <c r="AR275" s="550"/>
      <c r="AS275" s="550"/>
      <c r="AT275" s="550"/>
      <c r="AU275" s="550"/>
      <c r="AV275" s="550"/>
      <c r="AW275" s="550"/>
      <c r="AX275" s="550"/>
      <c r="AY275" s="550"/>
      <c r="AZ275" s="550"/>
      <c r="BA275" s="550"/>
      <c r="BB275" s="550"/>
      <c r="BC275" s="550"/>
      <c r="BD275" s="550"/>
      <c r="BE275" s="550"/>
      <c r="BF275" s="550"/>
      <c r="BG275" s="550"/>
      <c r="BH275" s="550"/>
      <c r="BI275" s="550"/>
      <c r="BJ275" s="550"/>
      <c r="BK275" s="550"/>
      <c r="BL275" s="550"/>
      <c r="BM275" s="550"/>
      <c r="BN275" s="550"/>
      <c r="BO275" s="550"/>
      <c r="BP275" s="550"/>
      <c r="BQ275" s="550"/>
      <c r="BR275" s="550"/>
      <c r="BS275" s="550"/>
      <c r="BT275" s="550"/>
      <c r="BU275" s="550"/>
      <c r="BV275" s="550"/>
      <c r="BW275" s="550"/>
      <c r="BX275" s="550"/>
      <c r="BY275" s="550"/>
      <c r="BZ275" s="550"/>
      <c r="CA275" s="550"/>
      <c r="CB275" s="550"/>
      <c r="CC275" s="550"/>
      <c r="CD275" s="550"/>
      <c r="CE275" s="550"/>
      <c r="CF275" s="550"/>
      <c r="CG275" s="550"/>
      <c r="CH275" s="550"/>
      <c r="CI275" s="550"/>
      <c r="CJ275" s="550"/>
      <c r="CK275" s="550"/>
      <c r="CL275" s="550"/>
      <c r="CM275" s="550"/>
      <c r="CN275" s="550"/>
      <c r="CO275" s="550"/>
      <c r="CP275" s="550"/>
      <c r="CQ275" s="550"/>
      <c r="CR275" s="550"/>
      <c r="CS275" s="550"/>
      <c r="CT275" s="550"/>
      <c r="CU275" s="550"/>
      <c r="CV275" s="550"/>
      <c r="CW275" s="550"/>
      <c r="CX275" s="550"/>
      <c r="CY275" s="550"/>
      <c r="CZ275" s="550"/>
      <c r="DA275" s="550"/>
      <c r="DB275" s="550"/>
      <c r="DC275" s="550"/>
      <c r="DD275" s="545"/>
    </row>
    <row r="276" spans="1:108" ht="15">
      <c r="A276" s="544"/>
      <c r="B276" s="545"/>
      <c r="C276" s="545"/>
      <c r="D276" s="545"/>
      <c r="E276" s="546"/>
      <c r="F276" s="547"/>
      <c r="G276" s="547"/>
      <c r="H276" s="547"/>
      <c r="I276" s="547"/>
      <c r="J276" s="547"/>
      <c r="K276" s="547"/>
      <c r="L276" s="547"/>
      <c r="M276" s="547"/>
      <c r="N276" s="547"/>
      <c r="O276" s="548"/>
      <c r="P276" s="547"/>
      <c r="Q276" s="549"/>
      <c r="R276" s="547"/>
      <c r="S276" s="547"/>
      <c r="T276" s="547"/>
      <c r="U276" s="547"/>
      <c r="V276" s="547"/>
      <c r="W276" s="547"/>
      <c r="X276" s="547"/>
      <c r="Y276" s="547"/>
      <c r="Z276" s="547"/>
      <c r="AA276" s="547"/>
      <c r="AB276" s="547"/>
      <c r="AC276" s="547"/>
      <c r="AD276" s="547"/>
      <c r="AE276" s="547"/>
      <c r="AF276" s="547"/>
      <c r="AG276" s="547"/>
      <c r="AH276" s="547"/>
      <c r="AI276" s="547"/>
      <c r="AJ276" s="550"/>
      <c r="AK276" s="550"/>
      <c r="AL276" s="550"/>
      <c r="AM276" s="550"/>
      <c r="AN276" s="550"/>
      <c r="AO276" s="550"/>
      <c r="AP276" s="550"/>
      <c r="AQ276" s="550"/>
      <c r="AR276" s="550"/>
      <c r="AS276" s="550"/>
      <c r="AT276" s="550"/>
      <c r="AU276" s="550"/>
      <c r="AV276" s="550"/>
      <c r="AW276" s="550"/>
      <c r="AX276" s="550"/>
      <c r="AY276" s="550"/>
      <c r="AZ276" s="550"/>
      <c r="BA276" s="550"/>
      <c r="BB276" s="550"/>
      <c r="BC276" s="550"/>
      <c r="BD276" s="550"/>
      <c r="BE276" s="550"/>
      <c r="BF276" s="550"/>
      <c r="BG276" s="550"/>
      <c r="BH276" s="550"/>
      <c r="BI276" s="550"/>
      <c r="BJ276" s="550"/>
      <c r="BK276" s="550"/>
      <c r="BL276" s="550"/>
      <c r="BM276" s="550"/>
      <c r="BN276" s="550"/>
      <c r="BO276" s="550"/>
      <c r="BP276" s="550"/>
      <c r="BQ276" s="550"/>
      <c r="BR276" s="550"/>
      <c r="BS276" s="550"/>
      <c r="BT276" s="550"/>
      <c r="BU276" s="550"/>
      <c r="BV276" s="550"/>
      <c r="BW276" s="550"/>
      <c r="BX276" s="550"/>
      <c r="BY276" s="550"/>
      <c r="BZ276" s="550"/>
      <c r="CA276" s="550"/>
      <c r="CB276" s="550"/>
      <c r="CC276" s="550"/>
      <c r="CD276" s="550"/>
      <c r="CE276" s="550"/>
      <c r="CF276" s="550"/>
      <c r="CG276" s="550"/>
      <c r="CH276" s="550"/>
      <c r="CI276" s="550"/>
      <c r="CJ276" s="550"/>
      <c r="CK276" s="550"/>
      <c r="CL276" s="550"/>
      <c r="CM276" s="550"/>
      <c r="CN276" s="550"/>
      <c r="CO276" s="550"/>
      <c r="CP276" s="550"/>
      <c r="CQ276" s="550"/>
      <c r="CR276" s="550"/>
      <c r="CS276" s="550"/>
      <c r="CT276" s="550"/>
      <c r="CU276" s="550"/>
      <c r="CV276" s="550"/>
      <c r="CW276" s="550"/>
      <c r="CX276" s="550"/>
      <c r="CY276" s="550"/>
      <c r="CZ276" s="550"/>
      <c r="DA276" s="550"/>
      <c r="DB276" s="550"/>
      <c r="DC276" s="550"/>
      <c r="DD276" s="545"/>
    </row>
    <row r="277" spans="1:108" ht="15">
      <c r="A277" s="544"/>
      <c r="B277" s="545"/>
      <c r="C277" s="545"/>
      <c r="D277" s="545"/>
      <c r="E277" s="546"/>
      <c r="F277" s="547"/>
      <c r="G277" s="547"/>
      <c r="H277" s="547"/>
      <c r="I277" s="547"/>
      <c r="J277" s="547"/>
      <c r="K277" s="547"/>
      <c r="L277" s="547"/>
      <c r="M277" s="547"/>
      <c r="N277" s="547"/>
      <c r="O277" s="548"/>
      <c r="P277" s="547"/>
      <c r="Q277" s="549"/>
      <c r="R277" s="547"/>
      <c r="S277" s="547"/>
      <c r="T277" s="547"/>
      <c r="U277" s="547"/>
      <c r="V277" s="547"/>
      <c r="W277" s="547"/>
      <c r="X277" s="547"/>
      <c r="Y277" s="547"/>
      <c r="Z277" s="547"/>
      <c r="AA277" s="547"/>
      <c r="AB277" s="547"/>
      <c r="AC277" s="547"/>
      <c r="AD277" s="547"/>
      <c r="AE277" s="547"/>
      <c r="AF277" s="547"/>
      <c r="AG277" s="547"/>
      <c r="AH277" s="547"/>
      <c r="AI277" s="547"/>
      <c r="AJ277" s="550"/>
      <c r="AK277" s="550"/>
      <c r="AL277" s="550"/>
      <c r="AM277" s="550"/>
      <c r="AN277" s="550"/>
      <c r="AO277" s="550"/>
      <c r="AP277" s="550"/>
      <c r="AQ277" s="550"/>
      <c r="AR277" s="550"/>
      <c r="AS277" s="550"/>
      <c r="AT277" s="550"/>
      <c r="AU277" s="550"/>
      <c r="AV277" s="550"/>
      <c r="AW277" s="550"/>
      <c r="AX277" s="550"/>
      <c r="AY277" s="550"/>
      <c r="AZ277" s="550"/>
      <c r="BA277" s="550"/>
      <c r="BB277" s="550"/>
      <c r="BC277" s="550"/>
      <c r="BD277" s="550"/>
      <c r="BE277" s="550"/>
      <c r="BF277" s="550"/>
      <c r="BG277" s="550"/>
      <c r="BH277" s="550"/>
      <c r="BI277" s="550"/>
      <c r="BJ277" s="550"/>
      <c r="BK277" s="550"/>
      <c r="BL277" s="550"/>
      <c r="BM277" s="550"/>
      <c r="BN277" s="550"/>
      <c r="BO277" s="550"/>
      <c r="BP277" s="550"/>
      <c r="BQ277" s="550"/>
      <c r="BR277" s="550"/>
      <c r="BS277" s="550"/>
      <c r="BT277" s="550"/>
      <c r="BU277" s="550"/>
      <c r="BV277" s="550"/>
      <c r="BW277" s="550"/>
      <c r="BX277" s="550"/>
      <c r="BY277" s="550"/>
      <c r="BZ277" s="550"/>
      <c r="CA277" s="550"/>
      <c r="CB277" s="550"/>
      <c r="CC277" s="550"/>
      <c r="CD277" s="550"/>
      <c r="CE277" s="550"/>
      <c r="CF277" s="550"/>
      <c r="CG277" s="550"/>
      <c r="CH277" s="550"/>
      <c r="CI277" s="550"/>
      <c r="CJ277" s="550"/>
      <c r="CK277" s="550"/>
      <c r="CL277" s="550"/>
      <c r="CM277" s="550"/>
      <c r="CN277" s="550"/>
      <c r="CO277" s="550"/>
      <c r="CP277" s="550"/>
      <c r="CQ277" s="550"/>
      <c r="CR277" s="550"/>
      <c r="CS277" s="550"/>
      <c r="CT277" s="550"/>
      <c r="CU277" s="550"/>
      <c r="CV277" s="550"/>
      <c r="CW277" s="550"/>
      <c r="CX277" s="550"/>
      <c r="CY277" s="550"/>
      <c r="CZ277" s="550"/>
      <c r="DA277" s="550"/>
      <c r="DB277" s="550"/>
      <c r="DC277" s="550"/>
      <c r="DD277" s="545"/>
    </row>
    <row r="278" spans="1:108" ht="15">
      <c r="A278" s="544"/>
      <c r="B278" s="545"/>
      <c r="C278" s="545"/>
      <c r="D278" s="545"/>
      <c r="E278" s="546"/>
      <c r="F278" s="547"/>
      <c r="G278" s="547"/>
      <c r="H278" s="547"/>
      <c r="I278" s="547"/>
      <c r="J278" s="547"/>
      <c r="K278" s="547"/>
      <c r="L278" s="547"/>
      <c r="M278" s="547"/>
      <c r="N278" s="547"/>
      <c r="O278" s="548"/>
      <c r="P278" s="547"/>
      <c r="Q278" s="549"/>
      <c r="R278" s="547"/>
      <c r="S278" s="547"/>
      <c r="T278" s="547"/>
      <c r="U278" s="547"/>
      <c r="V278" s="547"/>
      <c r="W278" s="547"/>
      <c r="X278" s="547"/>
      <c r="Y278" s="547"/>
      <c r="Z278" s="547"/>
      <c r="AA278" s="547"/>
      <c r="AB278" s="547"/>
      <c r="AC278" s="547"/>
      <c r="AD278" s="547"/>
      <c r="AE278" s="547"/>
      <c r="AF278" s="547"/>
      <c r="AG278" s="547"/>
      <c r="AH278" s="547"/>
      <c r="AI278" s="547"/>
      <c r="AJ278" s="550"/>
      <c r="AK278" s="550"/>
      <c r="AL278" s="550"/>
      <c r="AM278" s="550"/>
      <c r="AN278" s="550"/>
      <c r="AO278" s="550"/>
      <c r="AP278" s="550"/>
      <c r="AQ278" s="550"/>
      <c r="AR278" s="550"/>
      <c r="AS278" s="550"/>
      <c r="AT278" s="550"/>
      <c r="AU278" s="550"/>
      <c r="AV278" s="550"/>
      <c r="AW278" s="550"/>
      <c r="AX278" s="550"/>
      <c r="AY278" s="550"/>
      <c r="AZ278" s="550"/>
      <c r="BA278" s="550"/>
      <c r="BB278" s="550"/>
      <c r="BC278" s="550"/>
      <c r="BD278" s="550"/>
      <c r="BE278" s="550"/>
      <c r="BF278" s="550"/>
      <c r="BG278" s="550"/>
      <c r="BH278" s="550"/>
      <c r="BI278" s="550"/>
      <c r="BJ278" s="550"/>
      <c r="BK278" s="550"/>
      <c r="BL278" s="550"/>
      <c r="BM278" s="550"/>
      <c r="BN278" s="550"/>
      <c r="BO278" s="550"/>
      <c r="BP278" s="550"/>
      <c r="BQ278" s="550"/>
      <c r="BR278" s="550"/>
      <c r="BS278" s="550"/>
      <c r="BT278" s="550"/>
      <c r="BU278" s="550"/>
      <c r="BV278" s="550"/>
      <c r="BW278" s="550"/>
      <c r="BX278" s="550"/>
      <c r="BY278" s="550"/>
      <c r="BZ278" s="550"/>
      <c r="CA278" s="550"/>
      <c r="CB278" s="550"/>
      <c r="CC278" s="550"/>
      <c r="CD278" s="550"/>
      <c r="CE278" s="550"/>
      <c r="CF278" s="550"/>
      <c r="CG278" s="550"/>
      <c r="CH278" s="550"/>
      <c r="CI278" s="550"/>
      <c r="CJ278" s="550"/>
      <c r="CK278" s="550"/>
      <c r="CL278" s="550"/>
      <c r="CM278" s="550"/>
      <c r="CN278" s="550"/>
      <c r="CO278" s="550"/>
      <c r="CP278" s="550"/>
      <c r="CQ278" s="550"/>
      <c r="CR278" s="550"/>
      <c r="CS278" s="550"/>
      <c r="CT278" s="550"/>
      <c r="CU278" s="550"/>
      <c r="CV278" s="550"/>
      <c r="CW278" s="550"/>
      <c r="CX278" s="550"/>
      <c r="CY278" s="550"/>
      <c r="CZ278" s="550"/>
      <c r="DA278" s="550"/>
      <c r="DB278" s="550"/>
      <c r="DC278" s="550"/>
      <c r="DD278" s="545"/>
    </row>
    <row r="279" spans="1:108" ht="15">
      <c r="A279" s="544"/>
      <c r="B279" s="545"/>
      <c r="C279" s="545"/>
      <c r="D279" s="545"/>
      <c r="E279" s="546"/>
      <c r="F279" s="547"/>
      <c r="G279" s="547"/>
      <c r="H279" s="547"/>
      <c r="I279" s="547"/>
      <c r="J279" s="547"/>
      <c r="K279" s="547"/>
      <c r="L279" s="547"/>
      <c r="M279" s="547"/>
      <c r="N279" s="547"/>
      <c r="O279" s="548"/>
      <c r="P279" s="547"/>
      <c r="Q279" s="549"/>
      <c r="R279" s="547"/>
      <c r="S279" s="547"/>
      <c r="T279" s="547"/>
      <c r="U279" s="547"/>
      <c r="V279" s="547"/>
      <c r="W279" s="547"/>
      <c r="X279" s="547"/>
      <c r="Y279" s="547"/>
      <c r="Z279" s="547"/>
      <c r="AA279" s="547"/>
      <c r="AB279" s="547"/>
      <c r="AC279" s="547"/>
      <c r="AD279" s="547"/>
      <c r="AE279" s="547"/>
      <c r="AF279" s="547"/>
      <c r="AG279" s="547"/>
      <c r="AH279" s="547"/>
      <c r="AI279" s="547"/>
      <c r="AJ279" s="550"/>
      <c r="AK279" s="550"/>
      <c r="AL279" s="550"/>
      <c r="AM279" s="550"/>
      <c r="AN279" s="550"/>
      <c r="AO279" s="550"/>
      <c r="AP279" s="550"/>
      <c r="AQ279" s="550"/>
      <c r="AR279" s="550"/>
      <c r="AS279" s="550"/>
      <c r="AT279" s="550"/>
      <c r="AU279" s="550"/>
      <c r="AV279" s="550"/>
      <c r="AW279" s="550"/>
      <c r="AX279" s="550"/>
      <c r="AY279" s="550"/>
      <c r="AZ279" s="550"/>
      <c r="BA279" s="550"/>
      <c r="BB279" s="550"/>
      <c r="BC279" s="550"/>
      <c r="BD279" s="550"/>
      <c r="BE279" s="550"/>
      <c r="BF279" s="550"/>
      <c r="BG279" s="550"/>
      <c r="BH279" s="550"/>
      <c r="BI279" s="550"/>
      <c r="BJ279" s="550"/>
      <c r="BK279" s="550"/>
      <c r="BL279" s="550"/>
      <c r="BM279" s="550"/>
      <c r="BN279" s="550"/>
      <c r="BO279" s="550"/>
      <c r="BP279" s="550"/>
      <c r="BQ279" s="550"/>
      <c r="BR279" s="550"/>
      <c r="BS279" s="550"/>
      <c r="BT279" s="550"/>
      <c r="BU279" s="550"/>
      <c r="BV279" s="550"/>
      <c r="BW279" s="550"/>
      <c r="BX279" s="550"/>
      <c r="BY279" s="550"/>
      <c r="BZ279" s="550"/>
      <c r="CA279" s="550"/>
      <c r="CB279" s="550"/>
      <c r="CC279" s="550"/>
      <c r="CD279" s="550"/>
      <c r="CE279" s="550"/>
      <c r="CF279" s="550"/>
      <c r="CG279" s="550"/>
      <c r="CH279" s="550"/>
      <c r="CI279" s="550"/>
      <c r="CJ279" s="550"/>
      <c r="CK279" s="550"/>
      <c r="CL279" s="550"/>
      <c r="CM279" s="550"/>
      <c r="CN279" s="550"/>
      <c r="CO279" s="550"/>
      <c r="CP279" s="550"/>
      <c r="CQ279" s="550"/>
      <c r="CR279" s="550"/>
      <c r="CS279" s="550"/>
      <c r="CT279" s="550"/>
      <c r="CU279" s="550"/>
      <c r="CV279" s="550"/>
      <c r="CW279" s="550"/>
      <c r="CX279" s="550"/>
      <c r="CY279" s="550"/>
      <c r="CZ279" s="550"/>
      <c r="DA279" s="550"/>
      <c r="DB279" s="550"/>
      <c r="DC279" s="550"/>
      <c r="DD279" s="545"/>
    </row>
    <row r="280" spans="1:108" ht="15">
      <c r="A280" s="544"/>
      <c r="B280" s="545"/>
      <c r="C280" s="545"/>
      <c r="D280" s="545"/>
      <c r="E280" s="546"/>
      <c r="F280" s="547"/>
      <c r="G280" s="547"/>
      <c r="H280" s="547"/>
      <c r="I280" s="547"/>
      <c r="J280" s="547"/>
      <c r="K280" s="547"/>
      <c r="L280" s="547"/>
      <c r="M280" s="547"/>
      <c r="N280" s="547"/>
      <c r="O280" s="548"/>
      <c r="P280" s="547"/>
      <c r="Q280" s="549"/>
      <c r="R280" s="547"/>
      <c r="S280" s="547"/>
      <c r="T280" s="547"/>
      <c r="U280" s="547"/>
      <c r="V280" s="547"/>
      <c r="W280" s="547"/>
      <c r="X280" s="547"/>
      <c r="Y280" s="547"/>
      <c r="Z280" s="547"/>
      <c r="AA280" s="547"/>
      <c r="AB280" s="547"/>
      <c r="AC280" s="547"/>
      <c r="AD280" s="547"/>
      <c r="AE280" s="547"/>
      <c r="AF280" s="547"/>
      <c r="AG280" s="547"/>
      <c r="AH280" s="547"/>
      <c r="AI280" s="547"/>
      <c r="AJ280" s="550"/>
      <c r="AK280" s="550"/>
      <c r="AL280" s="550"/>
      <c r="AM280" s="550"/>
      <c r="AN280" s="550"/>
      <c r="AO280" s="550"/>
      <c r="AP280" s="550"/>
      <c r="AQ280" s="550"/>
      <c r="AR280" s="550"/>
      <c r="AS280" s="550"/>
      <c r="AT280" s="550"/>
      <c r="AU280" s="550"/>
      <c r="AV280" s="550"/>
      <c r="AW280" s="550"/>
      <c r="AX280" s="550"/>
      <c r="AY280" s="550"/>
      <c r="AZ280" s="550"/>
      <c r="BA280" s="550"/>
      <c r="BB280" s="550"/>
      <c r="BC280" s="550"/>
      <c r="BD280" s="550"/>
      <c r="BE280" s="550"/>
      <c r="BF280" s="550"/>
      <c r="BG280" s="550"/>
      <c r="BH280" s="550"/>
      <c r="BI280" s="550"/>
      <c r="BJ280" s="550"/>
      <c r="BK280" s="550"/>
      <c r="BL280" s="550"/>
      <c r="BM280" s="550"/>
      <c r="BN280" s="550"/>
      <c r="BO280" s="550"/>
      <c r="BP280" s="550"/>
      <c r="BQ280" s="550"/>
      <c r="BR280" s="550"/>
      <c r="BS280" s="550"/>
      <c r="BT280" s="550"/>
      <c r="BU280" s="550"/>
      <c r="BV280" s="550"/>
      <c r="BW280" s="550"/>
      <c r="BX280" s="550"/>
      <c r="BY280" s="550"/>
      <c r="BZ280" s="550"/>
      <c r="CA280" s="550"/>
      <c r="CB280" s="550"/>
      <c r="CC280" s="550"/>
      <c r="CD280" s="550"/>
      <c r="CE280" s="550"/>
      <c r="CF280" s="550"/>
      <c r="CG280" s="550"/>
      <c r="CH280" s="550"/>
      <c r="CI280" s="550"/>
      <c r="CJ280" s="550"/>
      <c r="CK280" s="550"/>
      <c r="CL280" s="550"/>
      <c r="CM280" s="550"/>
      <c r="CN280" s="550"/>
      <c r="CO280" s="550"/>
      <c r="CP280" s="550"/>
      <c r="CQ280" s="550"/>
      <c r="CR280" s="550"/>
      <c r="CS280" s="550"/>
      <c r="CT280" s="550"/>
      <c r="CU280" s="550"/>
      <c r="CV280" s="550"/>
      <c r="CW280" s="550"/>
      <c r="CX280" s="550"/>
      <c r="CY280" s="550"/>
      <c r="CZ280" s="550"/>
      <c r="DA280" s="550"/>
      <c r="DB280" s="550"/>
      <c r="DC280" s="550"/>
      <c r="DD280" s="545"/>
    </row>
    <row r="281" spans="1:108" ht="15">
      <c r="A281" s="544"/>
      <c r="B281" s="545"/>
      <c r="C281" s="545"/>
      <c r="D281" s="545"/>
      <c r="E281" s="546"/>
      <c r="F281" s="547"/>
      <c r="G281" s="547"/>
      <c r="H281" s="547"/>
      <c r="I281" s="547"/>
      <c r="J281" s="547"/>
      <c r="K281" s="547"/>
      <c r="L281" s="547"/>
      <c r="M281" s="547"/>
      <c r="N281" s="547"/>
      <c r="O281" s="548"/>
      <c r="P281" s="547"/>
      <c r="Q281" s="549"/>
      <c r="R281" s="547"/>
      <c r="S281" s="547"/>
      <c r="T281" s="547"/>
      <c r="U281" s="547"/>
      <c r="V281" s="547"/>
      <c r="W281" s="547"/>
      <c r="X281" s="547"/>
      <c r="Y281" s="547"/>
      <c r="Z281" s="547"/>
      <c r="AA281" s="547"/>
      <c r="AB281" s="547"/>
      <c r="AC281" s="547"/>
      <c r="AD281" s="547"/>
      <c r="AE281" s="547"/>
      <c r="AF281" s="547"/>
      <c r="AG281" s="547"/>
      <c r="AH281" s="547"/>
      <c r="AI281" s="547"/>
      <c r="AJ281" s="550"/>
      <c r="AK281" s="550"/>
      <c r="AL281" s="550"/>
      <c r="AM281" s="550"/>
      <c r="AN281" s="550"/>
      <c r="AO281" s="550"/>
      <c r="AP281" s="550"/>
      <c r="AQ281" s="550"/>
      <c r="AR281" s="550"/>
      <c r="AS281" s="550"/>
      <c r="AT281" s="550"/>
      <c r="AU281" s="550"/>
      <c r="AV281" s="550"/>
      <c r="AW281" s="550"/>
      <c r="AX281" s="550"/>
      <c r="AY281" s="550"/>
      <c r="AZ281" s="550"/>
      <c r="BA281" s="550"/>
      <c r="BB281" s="550"/>
      <c r="BC281" s="550"/>
      <c r="BD281" s="550"/>
      <c r="BE281" s="550"/>
      <c r="BF281" s="550"/>
      <c r="BG281" s="550"/>
      <c r="BH281" s="550"/>
      <c r="BI281" s="550"/>
      <c r="BJ281" s="550"/>
      <c r="BK281" s="550"/>
      <c r="BL281" s="550"/>
      <c r="BM281" s="550"/>
      <c r="BN281" s="550"/>
      <c r="BO281" s="550"/>
      <c r="BP281" s="550"/>
      <c r="BQ281" s="550"/>
      <c r="BR281" s="550"/>
      <c r="BS281" s="550"/>
      <c r="BT281" s="550"/>
      <c r="BU281" s="550"/>
      <c r="BV281" s="550"/>
      <c r="BW281" s="550"/>
      <c r="BX281" s="550"/>
      <c r="BY281" s="550"/>
      <c r="BZ281" s="550"/>
      <c r="CA281" s="550"/>
      <c r="CB281" s="550"/>
      <c r="CC281" s="550"/>
      <c r="CD281" s="550"/>
      <c r="CE281" s="550"/>
      <c r="CF281" s="550"/>
      <c r="CG281" s="550"/>
      <c r="CH281" s="550"/>
      <c r="CI281" s="550"/>
      <c r="CJ281" s="550"/>
      <c r="CK281" s="550"/>
      <c r="CL281" s="550"/>
      <c r="CM281" s="550"/>
      <c r="CN281" s="550"/>
      <c r="CO281" s="550"/>
      <c r="CP281" s="550"/>
      <c r="CQ281" s="550"/>
      <c r="CR281" s="550"/>
      <c r="CS281" s="550"/>
      <c r="CT281" s="550"/>
      <c r="CU281" s="550"/>
      <c r="CV281" s="550"/>
      <c r="CW281" s="550"/>
      <c r="CX281" s="550"/>
      <c r="CY281" s="550"/>
      <c r="CZ281" s="550"/>
      <c r="DA281" s="550"/>
      <c r="DB281" s="550"/>
      <c r="DC281" s="550"/>
      <c r="DD281" s="545"/>
    </row>
    <row r="282" spans="1:108" ht="15">
      <c r="A282" s="544"/>
      <c r="B282" s="545"/>
      <c r="C282" s="545"/>
      <c r="D282" s="545"/>
      <c r="E282" s="546"/>
      <c r="F282" s="547"/>
      <c r="G282" s="547"/>
      <c r="H282" s="547"/>
      <c r="I282" s="547"/>
      <c r="J282" s="547"/>
      <c r="K282" s="547"/>
      <c r="L282" s="547"/>
      <c r="M282" s="547"/>
      <c r="N282" s="547"/>
      <c r="O282" s="548"/>
      <c r="P282" s="547"/>
      <c r="Q282" s="549"/>
      <c r="R282" s="547"/>
      <c r="S282" s="547"/>
      <c r="T282" s="547"/>
      <c r="U282" s="547"/>
      <c r="V282" s="547"/>
      <c r="W282" s="547"/>
      <c r="X282" s="547"/>
      <c r="Y282" s="547"/>
      <c r="Z282" s="547"/>
      <c r="AA282" s="547"/>
      <c r="AB282" s="547"/>
      <c r="AC282" s="547"/>
      <c r="AD282" s="547"/>
      <c r="AE282" s="547"/>
      <c r="AF282" s="547"/>
      <c r="AG282" s="547"/>
      <c r="AH282" s="547"/>
      <c r="AI282" s="547"/>
      <c r="AJ282" s="550"/>
      <c r="AK282" s="550"/>
      <c r="AL282" s="550"/>
      <c r="AM282" s="550"/>
      <c r="AN282" s="550"/>
      <c r="AO282" s="550"/>
      <c r="AP282" s="550"/>
      <c r="AQ282" s="550"/>
      <c r="AR282" s="550"/>
      <c r="AS282" s="550"/>
      <c r="AT282" s="550"/>
      <c r="AU282" s="550"/>
      <c r="AV282" s="550"/>
      <c r="AW282" s="550"/>
      <c r="AX282" s="550"/>
      <c r="AY282" s="550"/>
      <c r="AZ282" s="550"/>
      <c r="BA282" s="550"/>
      <c r="BB282" s="550"/>
      <c r="BC282" s="550"/>
      <c r="BD282" s="550"/>
      <c r="BE282" s="550"/>
      <c r="BF282" s="550"/>
      <c r="BG282" s="550"/>
      <c r="BH282" s="550"/>
      <c r="BI282" s="550"/>
      <c r="BJ282" s="550"/>
      <c r="BK282" s="550"/>
      <c r="BL282" s="550"/>
      <c r="BM282" s="550"/>
      <c r="BN282" s="550"/>
      <c r="BO282" s="550"/>
      <c r="BP282" s="550"/>
      <c r="BQ282" s="550"/>
      <c r="BR282" s="550"/>
      <c r="BS282" s="550"/>
      <c r="BT282" s="550"/>
      <c r="BU282" s="550"/>
      <c r="BV282" s="550"/>
      <c r="BW282" s="550"/>
      <c r="BX282" s="550"/>
      <c r="BY282" s="550"/>
      <c r="BZ282" s="550"/>
      <c r="CA282" s="550"/>
      <c r="CB282" s="550"/>
      <c r="CC282" s="550"/>
      <c r="CD282" s="550"/>
      <c r="CE282" s="550"/>
      <c r="CF282" s="550"/>
      <c r="CG282" s="550"/>
      <c r="CH282" s="550"/>
      <c r="CI282" s="550"/>
      <c r="CJ282" s="550"/>
      <c r="CK282" s="550"/>
      <c r="CL282" s="550"/>
      <c r="CM282" s="550"/>
      <c r="CN282" s="550"/>
      <c r="CO282" s="550"/>
      <c r="CP282" s="550"/>
      <c r="CQ282" s="550"/>
      <c r="CR282" s="550"/>
      <c r="CS282" s="550"/>
      <c r="CT282" s="550"/>
      <c r="CU282" s="550"/>
      <c r="CV282" s="550"/>
      <c r="CW282" s="550"/>
      <c r="CX282" s="550"/>
      <c r="CY282" s="550"/>
      <c r="CZ282" s="550"/>
      <c r="DA282" s="550"/>
      <c r="DB282" s="550"/>
      <c r="DC282" s="550"/>
      <c r="DD282" s="545"/>
    </row>
    <row r="283" spans="1:108" ht="15">
      <c r="A283" s="544"/>
      <c r="B283" s="545"/>
      <c r="C283" s="545"/>
      <c r="D283" s="545"/>
      <c r="E283" s="546"/>
      <c r="F283" s="547"/>
      <c r="G283" s="547"/>
      <c r="H283" s="547"/>
      <c r="I283" s="547"/>
      <c r="J283" s="547"/>
      <c r="K283" s="547"/>
      <c r="L283" s="547"/>
      <c r="M283" s="547"/>
      <c r="N283" s="547"/>
      <c r="O283" s="548"/>
      <c r="P283" s="547"/>
      <c r="Q283" s="549"/>
      <c r="R283" s="547"/>
      <c r="S283" s="547"/>
      <c r="T283" s="547"/>
      <c r="U283" s="547"/>
      <c r="V283" s="547"/>
      <c r="W283" s="547"/>
      <c r="X283" s="547"/>
      <c r="Y283" s="547"/>
      <c r="Z283" s="547"/>
      <c r="AA283" s="547"/>
      <c r="AB283" s="547"/>
      <c r="AC283" s="547"/>
      <c r="AD283" s="547"/>
      <c r="AE283" s="547"/>
      <c r="AF283" s="547"/>
      <c r="AG283" s="547"/>
      <c r="AH283" s="547"/>
      <c r="AI283" s="547"/>
      <c r="AJ283" s="550"/>
      <c r="AK283" s="550"/>
      <c r="AL283" s="550"/>
      <c r="AM283" s="550"/>
      <c r="AN283" s="550"/>
      <c r="AO283" s="550"/>
      <c r="AP283" s="550"/>
      <c r="AQ283" s="550"/>
      <c r="AR283" s="550"/>
      <c r="AS283" s="550"/>
      <c r="AT283" s="550"/>
      <c r="AU283" s="550"/>
      <c r="AV283" s="550"/>
      <c r="AW283" s="550"/>
      <c r="AX283" s="550"/>
      <c r="AY283" s="550"/>
      <c r="AZ283" s="550"/>
      <c r="BA283" s="550"/>
      <c r="BB283" s="550"/>
      <c r="BC283" s="550"/>
      <c r="BD283" s="550"/>
      <c r="BE283" s="550"/>
      <c r="BF283" s="550"/>
      <c r="BG283" s="550"/>
      <c r="BH283" s="550"/>
      <c r="BI283" s="550"/>
      <c r="BJ283" s="550"/>
      <c r="BK283" s="550"/>
      <c r="BL283" s="550"/>
      <c r="BM283" s="550"/>
      <c r="BN283" s="550"/>
      <c r="BO283" s="550"/>
      <c r="BP283" s="550"/>
      <c r="BQ283" s="550"/>
      <c r="BR283" s="550"/>
      <c r="BS283" s="550"/>
      <c r="BT283" s="550"/>
      <c r="BU283" s="550"/>
      <c r="BV283" s="550"/>
      <c r="BW283" s="550"/>
      <c r="BX283" s="550"/>
      <c r="BY283" s="550"/>
      <c r="BZ283" s="550"/>
      <c r="CA283" s="550"/>
      <c r="CB283" s="550"/>
      <c r="CC283" s="550"/>
      <c r="CD283" s="550"/>
      <c r="CE283" s="550"/>
      <c r="CF283" s="550"/>
      <c r="CG283" s="550"/>
      <c r="CH283" s="550"/>
      <c r="CI283" s="550"/>
      <c r="CJ283" s="550"/>
      <c r="CK283" s="550"/>
      <c r="CL283" s="550"/>
      <c r="CM283" s="550"/>
      <c r="CN283" s="550"/>
      <c r="CO283" s="550"/>
      <c r="CP283" s="550"/>
      <c r="CQ283" s="550"/>
      <c r="CR283" s="550"/>
      <c r="CS283" s="550"/>
      <c r="CT283" s="550"/>
      <c r="CU283" s="550"/>
      <c r="CV283" s="550"/>
      <c r="CW283" s="550"/>
      <c r="CX283" s="550"/>
      <c r="CY283" s="550"/>
      <c r="CZ283" s="550"/>
      <c r="DA283" s="550"/>
      <c r="DB283" s="550"/>
      <c r="DC283" s="550"/>
      <c r="DD283" s="545"/>
    </row>
    <row r="284" spans="1:108" ht="15">
      <c r="A284" s="544"/>
      <c r="B284" s="545"/>
      <c r="C284" s="545"/>
      <c r="D284" s="545"/>
      <c r="E284" s="546"/>
      <c r="F284" s="547"/>
      <c r="G284" s="547"/>
      <c r="H284" s="547"/>
      <c r="I284" s="547"/>
      <c r="J284" s="547"/>
      <c r="K284" s="547"/>
      <c r="L284" s="547"/>
      <c r="M284" s="547"/>
      <c r="N284" s="547"/>
      <c r="O284" s="548"/>
      <c r="P284" s="547"/>
      <c r="Q284" s="549"/>
      <c r="R284" s="547"/>
      <c r="S284" s="547"/>
      <c r="T284" s="547"/>
      <c r="U284" s="547"/>
      <c r="V284" s="547"/>
      <c r="W284" s="547"/>
      <c r="X284" s="547"/>
      <c r="Y284" s="547"/>
      <c r="Z284" s="547"/>
      <c r="AA284" s="547"/>
      <c r="AB284" s="547"/>
      <c r="AC284" s="547"/>
      <c r="AD284" s="547"/>
      <c r="AE284" s="547"/>
      <c r="AF284" s="547"/>
      <c r="AG284" s="547"/>
      <c r="AH284" s="547"/>
      <c r="AI284" s="547"/>
      <c r="AJ284" s="550"/>
      <c r="AK284" s="550"/>
      <c r="AL284" s="550"/>
      <c r="AM284" s="550"/>
      <c r="AN284" s="550"/>
      <c r="AO284" s="550"/>
      <c r="AP284" s="550"/>
      <c r="AQ284" s="550"/>
      <c r="AR284" s="550"/>
      <c r="AS284" s="550"/>
      <c r="AT284" s="550"/>
      <c r="AU284" s="550"/>
      <c r="AV284" s="550"/>
      <c r="AW284" s="550"/>
      <c r="AX284" s="550"/>
      <c r="AY284" s="550"/>
      <c r="AZ284" s="550"/>
      <c r="BA284" s="550"/>
      <c r="BB284" s="550"/>
      <c r="BC284" s="550"/>
      <c r="BD284" s="550"/>
      <c r="BE284" s="550"/>
      <c r="BF284" s="550"/>
      <c r="BG284" s="550"/>
      <c r="BH284" s="550"/>
      <c r="BI284" s="550"/>
      <c r="BJ284" s="550"/>
      <c r="BK284" s="550"/>
      <c r="BL284" s="550"/>
      <c r="BM284" s="550"/>
      <c r="BN284" s="550"/>
      <c r="BO284" s="550"/>
      <c r="BP284" s="550"/>
      <c r="BQ284" s="550"/>
      <c r="BR284" s="550"/>
      <c r="BS284" s="550"/>
      <c r="BT284" s="550"/>
      <c r="BU284" s="550"/>
      <c r="BV284" s="550"/>
      <c r="BW284" s="550"/>
      <c r="BX284" s="550"/>
      <c r="BY284" s="550"/>
      <c r="BZ284" s="550"/>
      <c r="CA284" s="550"/>
      <c r="CB284" s="550"/>
      <c r="CC284" s="550"/>
      <c r="CD284" s="550"/>
      <c r="CE284" s="550"/>
      <c r="CF284" s="550"/>
      <c r="CG284" s="550"/>
      <c r="CH284" s="550"/>
      <c r="CI284" s="550"/>
      <c r="CJ284" s="550"/>
      <c r="CK284" s="550"/>
      <c r="CL284" s="550"/>
      <c r="CM284" s="550"/>
      <c r="CN284" s="550"/>
      <c r="CO284" s="550"/>
      <c r="CP284" s="550"/>
      <c r="CQ284" s="550"/>
      <c r="CR284" s="550"/>
      <c r="CS284" s="550"/>
      <c r="CT284" s="550"/>
      <c r="CU284" s="550"/>
      <c r="CV284" s="550"/>
      <c r="CW284" s="550"/>
      <c r="CX284" s="550"/>
      <c r="CY284" s="550"/>
      <c r="CZ284" s="550"/>
      <c r="DA284" s="550"/>
      <c r="DB284" s="550"/>
      <c r="DC284" s="550"/>
      <c r="DD284" s="545"/>
    </row>
    <row r="285" spans="1:108" ht="15">
      <c r="A285" s="544"/>
      <c r="B285" s="545"/>
      <c r="C285" s="545"/>
      <c r="D285" s="545"/>
      <c r="E285" s="546"/>
      <c r="F285" s="547"/>
      <c r="G285" s="547"/>
      <c r="H285" s="547"/>
      <c r="I285" s="547"/>
      <c r="J285" s="547"/>
      <c r="K285" s="547"/>
      <c r="L285" s="547"/>
      <c r="M285" s="547"/>
      <c r="N285" s="547"/>
      <c r="O285" s="548"/>
      <c r="P285" s="547"/>
      <c r="Q285" s="549"/>
      <c r="R285" s="547"/>
      <c r="S285" s="547"/>
      <c r="T285" s="547"/>
      <c r="U285" s="547"/>
      <c r="V285" s="547"/>
      <c r="W285" s="547"/>
      <c r="X285" s="547"/>
      <c r="Y285" s="547"/>
      <c r="Z285" s="547"/>
      <c r="AA285" s="547"/>
      <c r="AB285" s="547"/>
      <c r="AC285" s="547"/>
      <c r="AD285" s="547"/>
      <c r="AE285" s="547"/>
      <c r="AF285" s="547"/>
      <c r="AG285" s="547"/>
      <c r="AH285" s="547"/>
      <c r="AI285" s="547"/>
      <c r="AJ285" s="550"/>
      <c r="AK285" s="550"/>
      <c r="AL285" s="550"/>
      <c r="AM285" s="550"/>
      <c r="AN285" s="550"/>
      <c r="AO285" s="550"/>
      <c r="AP285" s="550"/>
      <c r="AQ285" s="550"/>
      <c r="AR285" s="550"/>
      <c r="AS285" s="550"/>
      <c r="AT285" s="550"/>
      <c r="AU285" s="550"/>
      <c r="AV285" s="550"/>
      <c r="AW285" s="550"/>
      <c r="AX285" s="550"/>
      <c r="AY285" s="550"/>
      <c r="AZ285" s="550"/>
      <c r="BA285" s="550"/>
      <c r="BB285" s="550"/>
      <c r="BC285" s="550"/>
      <c r="BD285" s="550"/>
      <c r="BE285" s="550"/>
      <c r="BF285" s="550"/>
      <c r="BG285" s="550"/>
      <c r="BH285" s="550"/>
      <c r="BI285" s="550"/>
      <c r="BJ285" s="550"/>
      <c r="BK285" s="550"/>
      <c r="BL285" s="550"/>
      <c r="BM285" s="550"/>
      <c r="BN285" s="550"/>
      <c r="BO285" s="550"/>
      <c r="BP285" s="550"/>
      <c r="BQ285" s="550"/>
      <c r="BR285" s="550"/>
      <c r="BS285" s="550"/>
      <c r="BT285" s="550"/>
      <c r="BU285" s="550"/>
      <c r="BV285" s="550"/>
      <c r="BW285" s="550"/>
      <c r="BX285" s="550"/>
      <c r="BY285" s="550"/>
      <c r="BZ285" s="550"/>
      <c r="CA285" s="550"/>
      <c r="CB285" s="550"/>
      <c r="CC285" s="550"/>
      <c r="CD285" s="550"/>
      <c r="CE285" s="550"/>
      <c r="CF285" s="550"/>
      <c r="CG285" s="550"/>
      <c r="CH285" s="550"/>
      <c r="CI285" s="550"/>
      <c r="CJ285" s="550"/>
      <c r="CK285" s="550"/>
      <c r="CL285" s="550"/>
      <c r="CM285" s="550"/>
      <c r="CN285" s="550"/>
      <c r="CO285" s="550"/>
      <c r="CP285" s="550"/>
      <c r="CQ285" s="550"/>
      <c r="CR285" s="550"/>
      <c r="CS285" s="550"/>
      <c r="CT285" s="550"/>
      <c r="CU285" s="550"/>
      <c r="CV285" s="550"/>
      <c r="CW285" s="550"/>
      <c r="CX285" s="550"/>
      <c r="CY285" s="550"/>
      <c r="CZ285" s="550"/>
      <c r="DA285" s="550"/>
      <c r="DB285" s="550"/>
      <c r="DC285" s="550"/>
      <c r="DD285" s="545"/>
    </row>
    <row r="286" spans="1:108" ht="15">
      <c r="A286" s="544"/>
      <c r="B286" s="545"/>
      <c r="C286" s="545"/>
      <c r="D286" s="545"/>
      <c r="E286" s="546"/>
      <c r="F286" s="547"/>
      <c r="G286" s="547"/>
      <c r="H286" s="547"/>
      <c r="I286" s="547"/>
      <c r="J286" s="547"/>
      <c r="K286" s="547"/>
      <c r="L286" s="547"/>
      <c r="M286" s="547"/>
      <c r="N286" s="547"/>
      <c r="O286" s="548"/>
      <c r="P286" s="547"/>
      <c r="Q286" s="549"/>
      <c r="R286" s="547"/>
      <c r="S286" s="547"/>
      <c r="T286" s="547"/>
      <c r="U286" s="547"/>
      <c r="V286" s="547"/>
      <c r="W286" s="547"/>
      <c r="X286" s="547"/>
      <c r="Y286" s="547"/>
      <c r="Z286" s="547"/>
      <c r="AA286" s="547"/>
      <c r="AB286" s="547"/>
      <c r="AC286" s="547"/>
      <c r="AD286" s="547"/>
      <c r="AE286" s="547"/>
      <c r="AF286" s="547"/>
      <c r="AG286" s="547"/>
      <c r="AH286" s="547"/>
      <c r="AI286" s="547"/>
      <c r="AJ286" s="550"/>
      <c r="AK286" s="550"/>
      <c r="AL286" s="550"/>
      <c r="AM286" s="550"/>
      <c r="AN286" s="550"/>
      <c r="AO286" s="550"/>
      <c r="AP286" s="550"/>
      <c r="AQ286" s="550"/>
      <c r="AR286" s="550"/>
      <c r="AS286" s="550"/>
      <c r="AT286" s="550"/>
      <c r="AU286" s="550"/>
      <c r="AV286" s="550"/>
      <c r="AW286" s="550"/>
      <c r="AX286" s="550"/>
      <c r="AY286" s="550"/>
      <c r="AZ286" s="550"/>
      <c r="BA286" s="550"/>
      <c r="BB286" s="550"/>
      <c r="BC286" s="550"/>
      <c r="BD286" s="550"/>
      <c r="BE286" s="550"/>
      <c r="BF286" s="550"/>
      <c r="BG286" s="550"/>
      <c r="BH286" s="550"/>
      <c r="BI286" s="550"/>
      <c r="BJ286" s="550"/>
      <c r="BK286" s="550"/>
      <c r="BL286" s="550"/>
      <c r="BM286" s="550"/>
      <c r="BN286" s="550"/>
      <c r="BO286" s="550"/>
      <c r="BP286" s="550"/>
      <c r="BQ286" s="550"/>
      <c r="BR286" s="550"/>
      <c r="BS286" s="550"/>
      <c r="BT286" s="550"/>
      <c r="BU286" s="550"/>
      <c r="BV286" s="550"/>
      <c r="BW286" s="550"/>
      <c r="BX286" s="550"/>
      <c r="BY286" s="550"/>
      <c r="BZ286" s="550"/>
      <c r="CA286" s="550"/>
      <c r="CB286" s="550"/>
      <c r="CC286" s="550"/>
      <c r="CD286" s="550"/>
      <c r="CE286" s="550"/>
      <c r="CF286" s="550"/>
      <c r="CG286" s="550"/>
      <c r="CH286" s="550"/>
      <c r="CI286" s="550"/>
      <c r="CJ286" s="550"/>
      <c r="CK286" s="550"/>
      <c r="CL286" s="550"/>
      <c r="CM286" s="550"/>
      <c r="CN286" s="550"/>
      <c r="CO286" s="550"/>
      <c r="CP286" s="550"/>
      <c r="CQ286" s="550"/>
      <c r="CR286" s="550"/>
      <c r="CS286" s="550"/>
      <c r="CT286" s="550"/>
      <c r="CU286" s="550"/>
      <c r="CV286" s="550"/>
      <c r="CW286" s="550"/>
      <c r="CX286" s="550"/>
      <c r="CY286" s="550"/>
      <c r="CZ286" s="550"/>
      <c r="DA286" s="550"/>
      <c r="DB286" s="550"/>
      <c r="DC286" s="550"/>
      <c r="DD286" s="545"/>
    </row>
    <row r="287" spans="1:108" ht="15">
      <c r="A287" s="544"/>
      <c r="B287" s="545"/>
      <c r="C287" s="545"/>
      <c r="D287" s="545"/>
      <c r="E287" s="546"/>
      <c r="F287" s="547"/>
      <c r="G287" s="547"/>
      <c r="H287" s="547"/>
      <c r="I287" s="547"/>
      <c r="J287" s="547"/>
      <c r="K287" s="547"/>
      <c r="L287" s="547"/>
      <c r="M287" s="547"/>
      <c r="N287" s="547"/>
      <c r="O287" s="548"/>
      <c r="P287" s="547"/>
      <c r="Q287" s="549"/>
      <c r="R287" s="547"/>
      <c r="S287" s="547"/>
      <c r="T287" s="547"/>
      <c r="U287" s="547"/>
      <c r="V287" s="547"/>
      <c r="W287" s="547"/>
      <c r="X287" s="547"/>
      <c r="Y287" s="547"/>
      <c r="Z287" s="547"/>
      <c r="AA287" s="547"/>
      <c r="AB287" s="547"/>
      <c r="AC287" s="547"/>
      <c r="AD287" s="547"/>
      <c r="AE287" s="547"/>
      <c r="AF287" s="547"/>
      <c r="AG287" s="547"/>
      <c r="AH287" s="547"/>
      <c r="AI287" s="547"/>
      <c r="AJ287" s="550"/>
      <c r="AK287" s="550"/>
      <c r="AL287" s="550"/>
      <c r="AM287" s="550"/>
      <c r="AN287" s="550"/>
      <c r="AO287" s="550"/>
      <c r="AP287" s="550"/>
      <c r="AQ287" s="550"/>
      <c r="AR287" s="550"/>
      <c r="AS287" s="550"/>
      <c r="AT287" s="550"/>
      <c r="AU287" s="550"/>
      <c r="AV287" s="550"/>
      <c r="AW287" s="550"/>
      <c r="AX287" s="550"/>
      <c r="AY287" s="550"/>
      <c r="AZ287" s="550"/>
      <c r="BA287" s="550"/>
      <c r="BB287" s="550"/>
      <c r="BC287" s="550"/>
      <c r="BD287" s="550"/>
      <c r="BE287" s="550"/>
      <c r="BF287" s="550"/>
      <c r="BG287" s="550"/>
      <c r="BH287" s="550"/>
      <c r="BI287" s="550"/>
      <c r="BJ287" s="550"/>
      <c r="BK287" s="550"/>
      <c r="BL287" s="550"/>
      <c r="BM287" s="550"/>
      <c r="BN287" s="550"/>
      <c r="BO287" s="550"/>
      <c r="BP287" s="550"/>
      <c r="BQ287" s="550"/>
      <c r="BR287" s="550"/>
      <c r="BS287" s="550"/>
      <c r="BT287" s="550"/>
      <c r="BU287" s="550"/>
      <c r="BV287" s="550"/>
      <c r="BW287" s="550"/>
      <c r="BX287" s="550"/>
      <c r="BY287" s="550"/>
      <c r="BZ287" s="550"/>
      <c r="CA287" s="550"/>
      <c r="CB287" s="550"/>
      <c r="CC287" s="550"/>
      <c r="CD287" s="550"/>
      <c r="CE287" s="550"/>
      <c r="CF287" s="550"/>
      <c r="CG287" s="550"/>
      <c r="CH287" s="550"/>
      <c r="CI287" s="550"/>
      <c r="CJ287" s="550"/>
      <c r="CK287" s="550"/>
      <c r="CL287" s="550"/>
      <c r="CM287" s="550"/>
      <c r="CN287" s="550"/>
      <c r="CO287" s="550"/>
      <c r="CP287" s="550"/>
      <c r="CQ287" s="550"/>
      <c r="CR287" s="550"/>
      <c r="CS287" s="550"/>
      <c r="CT287" s="550"/>
      <c r="CU287" s="550"/>
      <c r="CV287" s="550"/>
      <c r="CW287" s="550"/>
      <c r="CX287" s="550"/>
      <c r="CY287" s="550"/>
      <c r="CZ287" s="550"/>
      <c r="DA287" s="550"/>
      <c r="DB287" s="550"/>
      <c r="DC287" s="550"/>
      <c r="DD287" s="545"/>
    </row>
    <row r="288" spans="1:108" ht="15">
      <c r="A288" s="544"/>
      <c r="B288" s="545"/>
      <c r="C288" s="545"/>
      <c r="D288" s="545"/>
      <c r="E288" s="546"/>
      <c r="F288" s="547"/>
      <c r="G288" s="547"/>
      <c r="H288" s="547"/>
      <c r="I288" s="547"/>
      <c r="J288" s="547"/>
      <c r="K288" s="547"/>
      <c r="L288" s="547"/>
      <c r="M288" s="547"/>
      <c r="N288" s="547"/>
      <c r="O288" s="548"/>
      <c r="P288" s="547"/>
      <c r="Q288" s="549"/>
      <c r="R288" s="547"/>
      <c r="S288" s="547"/>
      <c r="T288" s="547"/>
      <c r="U288" s="547"/>
      <c r="V288" s="547"/>
      <c r="W288" s="547"/>
      <c r="X288" s="547"/>
      <c r="Y288" s="547"/>
      <c r="Z288" s="547"/>
      <c r="AA288" s="547"/>
      <c r="AB288" s="547"/>
      <c r="AC288" s="547"/>
      <c r="AD288" s="547"/>
      <c r="AE288" s="547"/>
      <c r="AF288" s="547"/>
      <c r="AG288" s="547"/>
      <c r="AH288" s="547"/>
      <c r="AI288" s="547"/>
      <c r="AJ288" s="550"/>
      <c r="AK288" s="550"/>
      <c r="AL288" s="550"/>
      <c r="AM288" s="550"/>
      <c r="AN288" s="550"/>
      <c r="AO288" s="550"/>
      <c r="AP288" s="550"/>
      <c r="AQ288" s="550"/>
      <c r="AR288" s="550"/>
      <c r="AS288" s="550"/>
      <c r="AT288" s="550"/>
      <c r="AU288" s="550"/>
      <c r="AV288" s="550"/>
      <c r="AW288" s="550"/>
      <c r="AX288" s="550"/>
      <c r="AY288" s="550"/>
      <c r="AZ288" s="550"/>
      <c r="BA288" s="550"/>
      <c r="BB288" s="550"/>
      <c r="BC288" s="550"/>
      <c r="BD288" s="550"/>
      <c r="BE288" s="550"/>
      <c r="BF288" s="550"/>
      <c r="BG288" s="550"/>
      <c r="BH288" s="550"/>
      <c r="BI288" s="550"/>
      <c r="BJ288" s="550"/>
      <c r="BK288" s="550"/>
      <c r="BL288" s="550"/>
      <c r="BM288" s="550"/>
      <c r="BN288" s="550"/>
      <c r="BO288" s="550"/>
      <c r="BP288" s="550"/>
      <c r="BQ288" s="550"/>
      <c r="BR288" s="550"/>
      <c r="BS288" s="550"/>
      <c r="BT288" s="550"/>
      <c r="BU288" s="550"/>
      <c r="BV288" s="550"/>
      <c r="BW288" s="550"/>
      <c r="BX288" s="550"/>
      <c r="BY288" s="550"/>
      <c r="BZ288" s="550"/>
      <c r="CA288" s="550"/>
      <c r="CB288" s="550"/>
      <c r="CC288" s="550"/>
      <c r="CD288" s="550"/>
      <c r="CE288" s="550"/>
      <c r="CF288" s="550"/>
      <c r="CG288" s="550"/>
      <c r="CH288" s="550"/>
      <c r="CI288" s="550"/>
      <c r="CJ288" s="550"/>
      <c r="CK288" s="550"/>
      <c r="CL288" s="550"/>
      <c r="CM288" s="550"/>
      <c r="CN288" s="550"/>
      <c r="CO288" s="550"/>
      <c r="CP288" s="550"/>
      <c r="CQ288" s="550"/>
      <c r="CR288" s="550"/>
      <c r="CS288" s="550"/>
      <c r="CT288" s="550"/>
      <c r="CU288" s="550"/>
      <c r="CV288" s="550"/>
      <c r="CW288" s="550"/>
      <c r="CX288" s="550"/>
      <c r="CY288" s="550"/>
      <c r="CZ288" s="550"/>
      <c r="DA288" s="550"/>
      <c r="DB288" s="550"/>
      <c r="DC288" s="550"/>
      <c r="DD288" s="545"/>
    </row>
    <row r="289" spans="1:108" ht="15">
      <c r="A289" s="544"/>
      <c r="B289" s="545"/>
      <c r="C289" s="545"/>
      <c r="D289" s="545"/>
      <c r="E289" s="546"/>
      <c r="F289" s="547"/>
      <c r="G289" s="547"/>
      <c r="H289" s="547"/>
      <c r="I289" s="547"/>
      <c r="J289" s="547"/>
      <c r="K289" s="547"/>
      <c r="L289" s="547"/>
      <c r="M289" s="547"/>
      <c r="N289" s="547"/>
      <c r="O289" s="548"/>
      <c r="P289" s="547"/>
      <c r="Q289" s="549"/>
      <c r="R289" s="547"/>
      <c r="S289" s="547"/>
      <c r="T289" s="547"/>
      <c r="U289" s="547"/>
      <c r="V289" s="547"/>
      <c r="W289" s="547"/>
      <c r="X289" s="547"/>
      <c r="Y289" s="547"/>
      <c r="Z289" s="547"/>
      <c r="AA289" s="547"/>
      <c r="AB289" s="547"/>
      <c r="AC289" s="547"/>
      <c r="AD289" s="547"/>
      <c r="AE289" s="547"/>
      <c r="AF289" s="547"/>
      <c r="AG289" s="547"/>
      <c r="AH289" s="547"/>
      <c r="AI289" s="547"/>
      <c r="AJ289" s="550"/>
      <c r="AK289" s="550"/>
      <c r="AL289" s="550"/>
      <c r="AM289" s="550"/>
      <c r="AN289" s="550"/>
      <c r="AO289" s="550"/>
      <c r="AP289" s="550"/>
      <c r="AQ289" s="550"/>
      <c r="AR289" s="550"/>
      <c r="AS289" s="550"/>
      <c r="AT289" s="550"/>
      <c r="AU289" s="550"/>
      <c r="AV289" s="550"/>
      <c r="AW289" s="550"/>
      <c r="AX289" s="550"/>
      <c r="AY289" s="550"/>
      <c r="AZ289" s="550"/>
      <c r="BA289" s="550"/>
      <c r="BB289" s="550"/>
      <c r="BC289" s="550"/>
      <c r="BD289" s="550"/>
      <c r="BE289" s="550"/>
      <c r="BF289" s="550"/>
      <c r="BG289" s="550"/>
      <c r="BH289" s="550"/>
      <c r="BI289" s="550"/>
      <c r="BJ289" s="550"/>
      <c r="BK289" s="550"/>
      <c r="BL289" s="550"/>
      <c r="BM289" s="550"/>
      <c r="BN289" s="550"/>
      <c r="BO289" s="550"/>
      <c r="BP289" s="550"/>
      <c r="BQ289" s="550"/>
      <c r="BR289" s="550"/>
      <c r="BS289" s="550"/>
      <c r="BT289" s="550"/>
      <c r="BU289" s="550"/>
      <c r="BV289" s="550"/>
      <c r="BW289" s="550"/>
      <c r="BX289" s="550"/>
      <c r="BY289" s="550"/>
      <c r="BZ289" s="550"/>
      <c r="CA289" s="550"/>
      <c r="CB289" s="550"/>
      <c r="CC289" s="550"/>
      <c r="CD289" s="550"/>
      <c r="CE289" s="550"/>
      <c r="CF289" s="550"/>
      <c r="CG289" s="550"/>
      <c r="CH289" s="550"/>
      <c r="CI289" s="550"/>
      <c r="CJ289" s="550"/>
      <c r="CK289" s="550"/>
      <c r="CL289" s="550"/>
      <c r="CM289" s="550"/>
      <c r="CN289" s="550"/>
      <c r="CO289" s="550"/>
      <c r="CP289" s="550"/>
      <c r="CQ289" s="550"/>
      <c r="CR289" s="550"/>
      <c r="CS289" s="550"/>
      <c r="CT289" s="550"/>
      <c r="CU289" s="550"/>
      <c r="CV289" s="550"/>
      <c r="CW289" s="550"/>
      <c r="CX289" s="550"/>
      <c r="CY289" s="550"/>
      <c r="CZ289" s="550"/>
      <c r="DA289" s="550"/>
      <c r="DB289" s="550"/>
      <c r="DC289" s="550"/>
      <c r="DD289" s="545"/>
    </row>
    <row r="290" spans="1:108" ht="15">
      <c r="A290" s="544"/>
      <c r="B290" s="545"/>
      <c r="C290" s="545"/>
      <c r="D290" s="545"/>
      <c r="E290" s="546"/>
      <c r="F290" s="547"/>
      <c r="G290" s="547"/>
      <c r="H290" s="547"/>
      <c r="I290" s="547"/>
      <c r="J290" s="547"/>
      <c r="K290" s="547"/>
      <c r="L290" s="547"/>
      <c r="M290" s="547"/>
      <c r="N290" s="547"/>
      <c r="O290" s="548"/>
      <c r="P290" s="547"/>
      <c r="Q290" s="549"/>
      <c r="R290" s="547"/>
      <c r="S290" s="547"/>
      <c r="T290" s="547"/>
      <c r="U290" s="547"/>
      <c r="V290" s="547"/>
      <c r="W290" s="547"/>
      <c r="X290" s="547"/>
      <c r="Y290" s="547"/>
      <c r="Z290" s="547"/>
      <c r="AA290" s="547"/>
      <c r="AB290" s="547"/>
      <c r="AC290" s="547"/>
      <c r="AD290" s="547"/>
      <c r="AE290" s="547"/>
      <c r="AF290" s="547"/>
      <c r="AG290" s="547"/>
      <c r="AH290" s="547"/>
      <c r="AI290" s="547"/>
      <c r="AJ290" s="550"/>
      <c r="AK290" s="550"/>
      <c r="AL290" s="550"/>
      <c r="AM290" s="550"/>
      <c r="AN290" s="550"/>
      <c r="AO290" s="550"/>
      <c r="AP290" s="550"/>
      <c r="AQ290" s="550"/>
      <c r="AR290" s="550"/>
      <c r="AS290" s="550"/>
      <c r="AT290" s="550"/>
      <c r="AU290" s="550"/>
      <c r="AV290" s="550"/>
      <c r="AW290" s="550"/>
      <c r="AX290" s="550"/>
      <c r="AY290" s="550"/>
      <c r="AZ290" s="550"/>
      <c r="BA290" s="550"/>
      <c r="BB290" s="550"/>
      <c r="BC290" s="550"/>
      <c r="BD290" s="550"/>
      <c r="BE290" s="550"/>
      <c r="BF290" s="550"/>
      <c r="BG290" s="550"/>
      <c r="BH290" s="550"/>
      <c r="BI290" s="550"/>
      <c r="BJ290" s="550"/>
      <c r="BK290" s="550"/>
      <c r="BL290" s="550"/>
      <c r="BM290" s="550"/>
      <c r="BN290" s="550"/>
      <c r="BO290" s="550"/>
      <c r="BP290" s="550"/>
      <c r="BQ290" s="550"/>
      <c r="BR290" s="550"/>
      <c r="BS290" s="550"/>
      <c r="BT290" s="550"/>
      <c r="BU290" s="550"/>
      <c r="BV290" s="550"/>
      <c r="BW290" s="550"/>
      <c r="BX290" s="550"/>
      <c r="BY290" s="550"/>
      <c r="BZ290" s="550"/>
      <c r="CA290" s="550"/>
      <c r="CB290" s="550"/>
      <c r="CC290" s="550"/>
      <c r="CD290" s="550"/>
      <c r="CE290" s="550"/>
      <c r="CF290" s="550"/>
      <c r="CG290" s="550"/>
      <c r="CH290" s="550"/>
      <c r="CI290" s="550"/>
      <c r="CJ290" s="550"/>
      <c r="CK290" s="550"/>
      <c r="CL290" s="550"/>
      <c r="CM290" s="550"/>
      <c r="CN290" s="550"/>
      <c r="CO290" s="550"/>
      <c r="CP290" s="550"/>
      <c r="CQ290" s="550"/>
      <c r="CR290" s="550"/>
      <c r="CS290" s="550"/>
      <c r="CT290" s="550"/>
      <c r="CU290" s="550"/>
      <c r="CV290" s="550"/>
      <c r="CW290" s="550"/>
      <c r="CX290" s="550"/>
      <c r="CY290" s="550"/>
      <c r="CZ290" s="550"/>
      <c r="DA290" s="550"/>
      <c r="DB290" s="550"/>
      <c r="DC290" s="550"/>
      <c r="DD290" s="545"/>
    </row>
    <row r="291" spans="1:108" ht="15">
      <c r="A291" s="544"/>
      <c r="B291" s="545"/>
      <c r="C291" s="545"/>
      <c r="D291" s="545"/>
      <c r="E291" s="546"/>
      <c r="F291" s="547"/>
      <c r="G291" s="547"/>
      <c r="H291" s="547"/>
      <c r="I291" s="547"/>
      <c r="J291" s="547"/>
      <c r="K291" s="547"/>
      <c r="L291" s="547"/>
      <c r="M291" s="547"/>
      <c r="N291" s="547"/>
      <c r="O291" s="548"/>
      <c r="P291" s="547"/>
      <c r="Q291" s="549"/>
      <c r="R291" s="547"/>
      <c r="S291" s="547"/>
      <c r="T291" s="547"/>
      <c r="U291" s="547"/>
      <c r="V291" s="547"/>
      <c r="W291" s="547"/>
      <c r="X291" s="547"/>
      <c r="Y291" s="547"/>
      <c r="Z291" s="547"/>
      <c r="AA291" s="547"/>
      <c r="AB291" s="547"/>
      <c r="AC291" s="547"/>
      <c r="AD291" s="547"/>
      <c r="AE291" s="547"/>
      <c r="AF291" s="547"/>
      <c r="AG291" s="547"/>
      <c r="AH291" s="547"/>
      <c r="AI291" s="547"/>
      <c r="AJ291" s="550"/>
      <c r="AK291" s="550"/>
      <c r="AL291" s="550"/>
      <c r="AM291" s="550"/>
      <c r="AN291" s="550"/>
      <c r="AO291" s="550"/>
      <c r="AP291" s="550"/>
      <c r="AQ291" s="550"/>
      <c r="AR291" s="550"/>
      <c r="AS291" s="550"/>
      <c r="AT291" s="550"/>
      <c r="AU291" s="550"/>
      <c r="AV291" s="550"/>
      <c r="AW291" s="550"/>
      <c r="AX291" s="550"/>
      <c r="AY291" s="550"/>
      <c r="AZ291" s="550"/>
      <c r="BA291" s="550"/>
      <c r="BB291" s="550"/>
      <c r="BC291" s="550"/>
      <c r="BD291" s="550"/>
      <c r="BE291" s="550"/>
      <c r="BF291" s="550"/>
      <c r="BG291" s="550"/>
      <c r="BH291" s="550"/>
      <c r="BI291" s="550"/>
      <c r="BJ291" s="550"/>
      <c r="BK291" s="550"/>
      <c r="BL291" s="550"/>
      <c r="BM291" s="550"/>
      <c r="BN291" s="550"/>
      <c r="BO291" s="550"/>
      <c r="BP291" s="550"/>
      <c r="BQ291" s="550"/>
      <c r="BR291" s="550"/>
      <c r="BS291" s="550"/>
      <c r="BT291" s="550"/>
      <c r="BU291" s="550"/>
      <c r="BV291" s="550"/>
      <c r="BW291" s="550"/>
      <c r="BX291" s="550"/>
      <c r="BY291" s="550"/>
      <c r="BZ291" s="550"/>
      <c r="CA291" s="550"/>
      <c r="CB291" s="550"/>
      <c r="CC291" s="550"/>
      <c r="CD291" s="550"/>
      <c r="CE291" s="550"/>
      <c r="CF291" s="550"/>
      <c r="CG291" s="550"/>
      <c r="CH291" s="550"/>
      <c r="CI291" s="550"/>
      <c r="CJ291" s="550"/>
      <c r="CK291" s="550"/>
      <c r="CL291" s="550"/>
      <c r="CM291" s="550"/>
      <c r="CN291" s="550"/>
      <c r="CO291" s="550"/>
      <c r="CP291" s="550"/>
      <c r="CQ291" s="550"/>
      <c r="CR291" s="550"/>
      <c r="CS291" s="550"/>
      <c r="CT291" s="550"/>
      <c r="CU291" s="550"/>
      <c r="CV291" s="550"/>
      <c r="CW291" s="550"/>
      <c r="CX291" s="550"/>
      <c r="CY291" s="550"/>
      <c r="CZ291" s="550"/>
      <c r="DA291" s="550"/>
      <c r="DB291" s="550"/>
      <c r="DC291" s="550"/>
      <c r="DD291" s="545"/>
    </row>
    <row r="292" spans="1:108" ht="15">
      <c r="A292" s="544"/>
      <c r="B292" s="545"/>
      <c r="C292" s="545"/>
      <c r="D292" s="545"/>
      <c r="E292" s="546"/>
      <c r="F292" s="547"/>
      <c r="G292" s="547"/>
      <c r="H292" s="547"/>
      <c r="I292" s="547"/>
      <c r="J292" s="547"/>
      <c r="K292" s="547"/>
      <c r="L292" s="547"/>
      <c r="M292" s="547"/>
      <c r="N292" s="547"/>
      <c r="O292" s="548"/>
      <c r="P292" s="547"/>
      <c r="Q292" s="549"/>
      <c r="R292" s="547"/>
      <c r="S292" s="547"/>
      <c r="T292" s="547"/>
      <c r="U292" s="547"/>
      <c r="V292" s="547"/>
      <c r="W292" s="547"/>
      <c r="X292" s="547"/>
      <c r="Y292" s="547"/>
      <c r="Z292" s="547"/>
      <c r="AA292" s="547"/>
      <c r="AB292" s="547"/>
      <c r="AC292" s="547"/>
      <c r="AD292" s="547"/>
      <c r="AE292" s="547"/>
      <c r="AF292" s="547"/>
      <c r="AG292" s="547"/>
      <c r="AH292" s="547"/>
      <c r="AI292" s="547"/>
      <c r="AJ292" s="550"/>
      <c r="AK292" s="550"/>
      <c r="AL292" s="550"/>
      <c r="AM292" s="550"/>
      <c r="AN292" s="550"/>
      <c r="AO292" s="550"/>
      <c r="AP292" s="550"/>
      <c r="AQ292" s="550"/>
      <c r="AR292" s="550"/>
      <c r="AS292" s="550"/>
      <c r="AT292" s="550"/>
      <c r="AU292" s="550"/>
      <c r="AV292" s="550"/>
      <c r="AW292" s="550"/>
      <c r="AX292" s="550"/>
      <c r="AY292" s="550"/>
      <c r="AZ292" s="550"/>
      <c r="BA292" s="550"/>
      <c r="BB292" s="550"/>
      <c r="BC292" s="550"/>
      <c r="BD292" s="550"/>
      <c r="BE292" s="550"/>
      <c r="BF292" s="550"/>
      <c r="BG292" s="550"/>
      <c r="BH292" s="550"/>
      <c r="BI292" s="550"/>
      <c r="BJ292" s="550"/>
      <c r="BK292" s="550"/>
      <c r="BL292" s="550"/>
      <c r="BM292" s="550"/>
      <c r="BN292" s="550"/>
      <c r="BO292" s="550"/>
      <c r="BP292" s="550"/>
      <c r="BQ292" s="550"/>
      <c r="BR292" s="550"/>
      <c r="BS292" s="550"/>
      <c r="BT292" s="550"/>
      <c r="BU292" s="550"/>
      <c r="BV292" s="550"/>
      <c r="BW292" s="550"/>
      <c r="BX292" s="550"/>
      <c r="BY292" s="550"/>
      <c r="BZ292" s="550"/>
      <c r="CA292" s="550"/>
      <c r="CB292" s="550"/>
      <c r="CC292" s="550"/>
      <c r="CD292" s="550"/>
      <c r="CE292" s="550"/>
      <c r="CF292" s="550"/>
      <c r="CG292" s="550"/>
      <c r="CH292" s="550"/>
      <c r="CI292" s="550"/>
      <c r="CJ292" s="550"/>
      <c r="CK292" s="550"/>
      <c r="CL292" s="550"/>
      <c r="CM292" s="550"/>
      <c r="CN292" s="550"/>
      <c r="CO292" s="550"/>
      <c r="CP292" s="550"/>
      <c r="CQ292" s="550"/>
      <c r="CR292" s="550"/>
      <c r="CS292" s="550"/>
      <c r="CT292" s="550"/>
      <c r="CU292" s="550"/>
      <c r="CV292" s="550"/>
      <c r="CW292" s="550"/>
      <c r="CX292" s="550"/>
      <c r="CY292" s="550"/>
      <c r="CZ292" s="550"/>
      <c r="DA292" s="550"/>
      <c r="DB292" s="550"/>
      <c r="DC292" s="550"/>
      <c r="DD292" s="545"/>
    </row>
    <row r="293" spans="1:108" ht="15">
      <c r="A293" s="544"/>
      <c r="B293" s="545"/>
      <c r="C293" s="545"/>
      <c r="D293" s="545"/>
      <c r="E293" s="546"/>
      <c r="F293" s="547"/>
      <c r="G293" s="547"/>
      <c r="H293" s="547"/>
      <c r="I293" s="547"/>
      <c r="J293" s="547"/>
      <c r="K293" s="547"/>
      <c r="L293" s="547"/>
      <c r="M293" s="547"/>
      <c r="N293" s="547"/>
      <c r="O293" s="548"/>
      <c r="P293" s="547"/>
      <c r="Q293" s="549"/>
      <c r="R293" s="547"/>
      <c r="S293" s="547"/>
      <c r="T293" s="547"/>
      <c r="U293" s="547"/>
      <c r="V293" s="547"/>
      <c r="W293" s="547"/>
      <c r="X293" s="547"/>
      <c r="Y293" s="547"/>
      <c r="Z293" s="547"/>
      <c r="AA293" s="547"/>
      <c r="AB293" s="547"/>
      <c r="AC293" s="547"/>
      <c r="AD293" s="547"/>
      <c r="AE293" s="547"/>
      <c r="AF293" s="547"/>
      <c r="AG293" s="547"/>
      <c r="AH293" s="547"/>
      <c r="AI293" s="547"/>
      <c r="AJ293" s="550"/>
      <c r="AK293" s="550"/>
      <c r="AL293" s="550"/>
      <c r="AM293" s="550"/>
      <c r="AN293" s="550"/>
      <c r="AO293" s="550"/>
      <c r="AP293" s="550"/>
      <c r="AQ293" s="550"/>
      <c r="AR293" s="550"/>
      <c r="AS293" s="550"/>
      <c r="AT293" s="550"/>
      <c r="AU293" s="550"/>
      <c r="AV293" s="550"/>
      <c r="AW293" s="550"/>
      <c r="AX293" s="550"/>
      <c r="AY293" s="550"/>
      <c r="AZ293" s="550"/>
      <c r="BA293" s="550"/>
      <c r="BB293" s="550"/>
      <c r="BC293" s="550"/>
      <c r="BD293" s="550"/>
      <c r="BE293" s="550"/>
      <c r="BF293" s="550"/>
      <c r="BG293" s="550"/>
      <c r="BH293" s="550"/>
      <c r="BI293" s="550"/>
      <c r="BJ293" s="550"/>
      <c r="BK293" s="550"/>
      <c r="BL293" s="550"/>
      <c r="BM293" s="550"/>
      <c r="BN293" s="550"/>
      <c r="BO293" s="550"/>
      <c r="BP293" s="550"/>
      <c r="BQ293" s="550"/>
      <c r="BR293" s="550"/>
      <c r="BS293" s="550"/>
      <c r="BT293" s="550"/>
      <c r="BU293" s="550"/>
      <c r="BV293" s="550"/>
      <c r="BW293" s="550"/>
      <c r="BX293" s="550"/>
      <c r="BY293" s="550"/>
      <c r="BZ293" s="550"/>
      <c r="CA293" s="550"/>
      <c r="CB293" s="550"/>
      <c r="CC293" s="550"/>
      <c r="CD293" s="550"/>
      <c r="CE293" s="550"/>
      <c r="CF293" s="550"/>
      <c r="CG293" s="550"/>
      <c r="CH293" s="550"/>
      <c r="CI293" s="550"/>
      <c r="CJ293" s="550"/>
      <c r="CK293" s="550"/>
      <c r="CL293" s="550"/>
      <c r="CM293" s="550"/>
      <c r="CN293" s="550"/>
      <c r="CO293" s="550"/>
      <c r="CP293" s="550"/>
      <c r="CQ293" s="550"/>
      <c r="CR293" s="550"/>
      <c r="CS293" s="550"/>
      <c r="CT293" s="550"/>
      <c r="CU293" s="550"/>
      <c r="CV293" s="550"/>
      <c r="CW293" s="550"/>
      <c r="CX293" s="550"/>
      <c r="CY293" s="550"/>
      <c r="CZ293" s="550"/>
      <c r="DA293" s="550"/>
      <c r="DB293" s="550"/>
      <c r="DC293" s="550"/>
      <c r="DD293" s="545"/>
    </row>
    <row r="294" spans="1:108" ht="15">
      <c r="A294" s="544"/>
      <c r="B294" s="545"/>
      <c r="C294" s="545"/>
      <c r="D294" s="545"/>
      <c r="E294" s="546"/>
      <c r="F294" s="547"/>
      <c r="G294" s="547"/>
      <c r="H294" s="547"/>
      <c r="I294" s="547"/>
      <c r="J294" s="547"/>
      <c r="K294" s="547"/>
      <c r="L294" s="547"/>
      <c r="M294" s="547"/>
      <c r="N294" s="547"/>
      <c r="O294" s="548"/>
      <c r="P294" s="547"/>
      <c r="Q294" s="549"/>
      <c r="R294" s="547"/>
      <c r="S294" s="547"/>
      <c r="T294" s="547"/>
      <c r="U294" s="547"/>
      <c r="V294" s="547"/>
      <c r="W294" s="547"/>
      <c r="X294" s="547"/>
      <c r="Y294" s="547"/>
      <c r="Z294" s="547"/>
      <c r="AA294" s="547"/>
      <c r="AB294" s="547"/>
      <c r="AC294" s="547"/>
      <c r="AD294" s="547"/>
      <c r="AE294" s="547"/>
      <c r="AF294" s="547"/>
      <c r="AG294" s="547"/>
      <c r="AH294" s="547"/>
      <c r="AI294" s="547"/>
      <c r="AJ294" s="550"/>
      <c r="AK294" s="550"/>
      <c r="AL294" s="550"/>
      <c r="AM294" s="550"/>
      <c r="AN294" s="550"/>
      <c r="AO294" s="550"/>
      <c r="AP294" s="550"/>
      <c r="AQ294" s="550"/>
      <c r="AR294" s="550"/>
      <c r="AS294" s="550"/>
      <c r="AT294" s="550"/>
      <c r="AU294" s="550"/>
      <c r="AV294" s="550"/>
      <c r="AW294" s="550"/>
      <c r="AX294" s="550"/>
      <c r="AY294" s="550"/>
      <c r="AZ294" s="550"/>
      <c r="BA294" s="550"/>
      <c r="BB294" s="550"/>
      <c r="BC294" s="550"/>
      <c r="BD294" s="550"/>
      <c r="BE294" s="550"/>
      <c r="BF294" s="550"/>
      <c r="BG294" s="550"/>
      <c r="BH294" s="550"/>
      <c r="BI294" s="550"/>
      <c r="BJ294" s="550"/>
      <c r="BK294" s="550"/>
      <c r="BL294" s="550"/>
      <c r="BM294" s="550"/>
      <c r="BN294" s="550"/>
      <c r="BO294" s="550"/>
      <c r="BP294" s="550"/>
      <c r="BQ294" s="550"/>
      <c r="BR294" s="550"/>
      <c r="BS294" s="550"/>
      <c r="BT294" s="550"/>
      <c r="BU294" s="550"/>
      <c r="BV294" s="550"/>
      <c r="BW294" s="550"/>
      <c r="BX294" s="550"/>
      <c r="BY294" s="550"/>
      <c r="BZ294" s="550"/>
      <c r="CA294" s="550"/>
      <c r="CB294" s="550"/>
      <c r="CC294" s="550"/>
      <c r="CD294" s="550"/>
      <c r="CE294" s="550"/>
      <c r="CF294" s="550"/>
      <c r="CG294" s="550"/>
      <c r="CH294" s="550"/>
      <c r="CI294" s="550"/>
      <c r="CJ294" s="550"/>
      <c r="CK294" s="550"/>
      <c r="CL294" s="550"/>
      <c r="CM294" s="550"/>
      <c r="CN294" s="550"/>
      <c r="CO294" s="550"/>
      <c r="CP294" s="550"/>
      <c r="CQ294" s="550"/>
      <c r="CR294" s="550"/>
      <c r="CS294" s="550"/>
      <c r="CT294" s="550"/>
      <c r="CU294" s="550"/>
      <c r="CV294" s="550"/>
      <c r="CW294" s="550"/>
      <c r="CX294" s="550"/>
      <c r="CY294" s="550"/>
      <c r="CZ294" s="550"/>
      <c r="DA294" s="550"/>
      <c r="DB294" s="550"/>
      <c r="DC294" s="550"/>
      <c r="DD294" s="545"/>
    </row>
    <row r="295" spans="1:108" ht="15">
      <c r="A295" s="544"/>
      <c r="B295" s="545"/>
      <c r="C295" s="545"/>
      <c r="D295" s="545"/>
      <c r="E295" s="546"/>
      <c r="F295" s="547"/>
      <c r="G295" s="547"/>
      <c r="H295" s="547"/>
      <c r="I295" s="547"/>
      <c r="J295" s="547"/>
      <c r="K295" s="547"/>
      <c r="L295" s="547"/>
      <c r="M295" s="547"/>
      <c r="N295" s="547"/>
      <c r="O295" s="548"/>
      <c r="P295" s="547"/>
      <c r="Q295" s="549"/>
      <c r="R295" s="547"/>
      <c r="S295" s="547"/>
      <c r="T295" s="547"/>
      <c r="U295" s="547"/>
      <c r="V295" s="547"/>
      <c r="W295" s="547"/>
      <c r="X295" s="547"/>
      <c r="Y295" s="547"/>
      <c r="Z295" s="547"/>
      <c r="AA295" s="547"/>
      <c r="AB295" s="547"/>
      <c r="AC295" s="547"/>
      <c r="AD295" s="547"/>
      <c r="AE295" s="547"/>
      <c r="AF295" s="547"/>
      <c r="AG295" s="547"/>
      <c r="AH295" s="547"/>
      <c r="AI295" s="547"/>
      <c r="AJ295" s="550"/>
      <c r="AK295" s="550"/>
      <c r="AL295" s="550"/>
      <c r="AM295" s="550"/>
      <c r="AN295" s="550"/>
      <c r="AO295" s="550"/>
      <c r="AP295" s="550"/>
      <c r="AQ295" s="550"/>
      <c r="AR295" s="550"/>
      <c r="AS295" s="550"/>
      <c r="AT295" s="550"/>
      <c r="AU295" s="550"/>
      <c r="AV295" s="550"/>
      <c r="AW295" s="550"/>
      <c r="AX295" s="550"/>
      <c r="AY295" s="550"/>
      <c r="AZ295" s="550"/>
      <c r="BA295" s="550"/>
      <c r="BB295" s="550"/>
      <c r="BC295" s="550"/>
      <c r="BD295" s="550"/>
      <c r="BE295" s="550"/>
      <c r="BF295" s="550"/>
      <c r="BG295" s="550"/>
      <c r="BH295" s="550"/>
      <c r="BI295" s="550"/>
      <c r="BJ295" s="550"/>
      <c r="BK295" s="550"/>
      <c r="BL295" s="550"/>
      <c r="BM295" s="550"/>
      <c r="BN295" s="550"/>
      <c r="BO295" s="550"/>
      <c r="BP295" s="550"/>
      <c r="BQ295" s="550"/>
      <c r="BR295" s="550"/>
      <c r="BS295" s="550"/>
      <c r="BT295" s="550"/>
      <c r="BU295" s="550"/>
      <c r="BV295" s="550"/>
      <c r="BW295" s="550"/>
      <c r="BX295" s="550"/>
      <c r="BY295" s="550"/>
      <c r="BZ295" s="550"/>
      <c r="CA295" s="550"/>
      <c r="CB295" s="550"/>
      <c r="CC295" s="550"/>
      <c r="CD295" s="550"/>
      <c r="CE295" s="550"/>
      <c r="CF295" s="550"/>
      <c r="CG295" s="550"/>
      <c r="CH295" s="550"/>
      <c r="CI295" s="550"/>
      <c r="CJ295" s="550"/>
      <c r="CK295" s="550"/>
      <c r="CL295" s="550"/>
      <c r="CM295" s="550"/>
      <c r="CN295" s="550"/>
      <c r="CO295" s="550"/>
      <c r="CP295" s="550"/>
      <c r="CQ295" s="550"/>
      <c r="CR295" s="550"/>
      <c r="CS295" s="550"/>
      <c r="CT295" s="550"/>
      <c r="CU295" s="550"/>
      <c r="CV295" s="550"/>
      <c r="CW295" s="550"/>
      <c r="CX295" s="550"/>
      <c r="CY295" s="550"/>
      <c r="CZ295" s="550"/>
      <c r="DA295" s="550"/>
      <c r="DB295" s="550"/>
      <c r="DC295" s="550"/>
      <c r="DD295" s="545"/>
    </row>
    <row r="296" spans="1:108" ht="15">
      <c r="A296" s="544"/>
      <c r="B296" s="545"/>
      <c r="C296" s="545"/>
      <c r="D296" s="545"/>
      <c r="E296" s="546"/>
      <c r="F296" s="547"/>
      <c r="G296" s="547"/>
      <c r="H296" s="547"/>
      <c r="I296" s="547"/>
      <c r="J296" s="547"/>
      <c r="K296" s="547"/>
      <c r="L296" s="547"/>
      <c r="M296" s="547"/>
      <c r="N296" s="547"/>
      <c r="O296" s="548"/>
      <c r="P296" s="547"/>
      <c r="Q296" s="549"/>
      <c r="R296" s="547"/>
      <c r="S296" s="547"/>
      <c r="T296" s="547"/>
      <c r="U296" s="547"/>
      <c r="V296" s="547"/>
      <c r="W296" s="547"/>
      <c r="X296" s="547"/>
      <c r="Y296" s="547"/>
      <c r="Z296" s="547"/>
      <c r="AA296" s="547"/>
      <c r="AB296" s="547"/>
      <c r="AC296" s="547"/>
      <c r="AD296" s="547"/>
      <c r="AE296" s="547"/>
      <c r="AF296" s="547"/>
      <c r="AG296" s="547"/>
      <c r="AH296" s="547"/>
      <c r="AI296" s="547"/>
      <c r="AJ296" s="550"/>
      <c r="AK296" s="550"/>
      <c r="AL296" s="550"/>
      <c r="AM296" s="550"/>
      <c r="AN296" s="550"/>
      <c r="AO296" s="550"/>
      <c r="AP296" s="550"/>
      <c r="AQ296" s="550"/>
      <c r="AR296" s="550"/>
      <c r="AS296" s="550"/>
      <c r="AT296" s="550"/>
      <c r="AU296" s="550"/>
      <c r="AV296" s="550"/>
      <c r="AW296" s="550"/>
      <c r="AX296" s="550"/>
      <c r="AY296" s="550"/>
      <c r="AZ296" s="550"/>
      <c r="BA296" s="550"/>
      <c r="BB296" s="550"/>
      <c r="BC296" s="550"/>
      <c r="BD296" s="550"/>
      <c r="BE296" s="550"/>
      <c r="BF296" s="550"/>
      <c r="BG296" s="550"/>
      <c r="BH296" s="550"/>
      <c r="BI296" s="550"/>
      <c r="BJ296" s="550"/>
      <c r="BK296" s="550"/>
      <c r="BL296" s="550"/>
      <c r="BM296" s="550"/>
      <c r="BN296" s="550"/>
      <c r="BO296" s="550"/>
      <c r="BP296" s="550"/>
      <c r="BQ296" s="550"/>
      <c r="BR296" s="550"/>
      <c r="BS296" s="550"/>
      <c r="BT296" s="550"/>
      <c r="BU296" s="550"/>
      <c r="BV296" s="550"/>
      <c r="BW296" s="550"/>
      <c r="BX296" s="550"/>
      <c r="BY296" s="550"/>
      <c r="BZ296" s="550"/>
      <c r="CA296" s="550"/>
      <c r="CB296" s="550"/>
      <c r="CC296" s="550"/>
      <c r="CD296" s="550"/>
      <c r="CE296" s="550"/>
      <c r="CF296" s="550"/>
      <c r="CG296" s="550"/>
      <c r="CH296" s="550"/>
      <c r="CI296" s="550"/>
      <c r="CJ296" s="550"/>
      <c r="CK296" s="550"/>
      <c r="CL296" s="550"/>
      <c r="CM296" s="550"/>
      <c r="CN296" s="550"/>
      <c r="CO296" s="550"/>
      <c r="CP296" s="550"/>
      <c r="CQ296" s="550"/>
      <c r="CR296" s="550"/>
      <c r="CS296" s="550"/>
      <c r="CT296" s="550"/>
      <c r="CU296" s="550"/>
      <c r="CV296" s="550"/>
      <c r="CW296" s="550"/>
      <c r="CX296" s="550"/>
      <c r="CY296" s="550"/>
      <c r="CZ296" s="550"/>
      <c r="DA296" s="550"/>
      <c r="DB296" s="550"/>
      <c r="DC296" s="550"/>
      <c r="DD296" s="545"/>
    </row>
    <row r="297" spans="1:108" ht="15">
      <c r="A297" s="544"/>
      <c r="B297" s="545"/>
      <c r="C297" s="545"/>
      <c r="D297" s="545"/>
      <c r="E297" s="546"/>
      <c r="F297" s="547"/>
      <c r="G297" s="547"/>
      <c r="H297" s="547"/>
      <c r="I297" s="547"/>
      <c r="J297" s="547"/>
      <c r="K297" s="547"/>
      <c r="L297" s="547"/>
      <c r="M297" s="547"/>
      <c r="N297" s="547"/>
      <c r="O297" s="548"/>
      <c r="P297" s="547"/>
      <c r="Q297" s="549"/>
      <c r="R297" s="547"/>
      <c r="S297" s="547"/>
      <c r="T297" s="547"/>
      <c r="U297" s="547"/>
      <c r="V297" s="547"/>
      <c r="W297" s="547"/>
      <c r="X297" s="547"/>
      <c r="Y297" s="547"/>
      <c r="Z297" s="547"/>
      <c r="AA297" s="547"/>
      <c r="AB297" s="547"/>
      <c r="AC297" s="547"/>
      <c r="AD297" s="547"/>
      <c r="AE297" s="547"/>
      <c r="AF297" s="547"/>
      <c r="AG297" s="547"/>
      <c r="AH297" s="547"/>
      <c r="AI297" s="547"/>
      <c r="AJ297" s="550"/>
      <c r="AK297" s="550"/>
      <c r="AL297" s="550"/>
      <c r="AM297" s="550"/>
      <c r="AN297" s="550"/>
      <c r="AO297" s="550"/>
      <c r="AP297" s="550"/>
      <c r="AQ297" s="550"/>
      <c r="AR297" s="550"/>
      <c r="AS297" s="550"/>
      <c r="AT297" s="550"/>
      <c r="AU297" s="550"/>
      <c r="AV297" s="550"/>
      <c r="AW297" s="550"/>
      <c r="AX297" s="550"/>
      <c r="AY297" s="550"/>
      <c r="AZ297" s="550"/>
      <c r="BA297" s="550"/>
      <c r="BB297" s="550"/>
      <c r="BC297" s="550"/>
      <c r="BD297" s="550"/>
      <c r="BE297" s="550"/>
      <c r="BF297" s="550"/>
      <c r="BG297" s="550"/>
      <c r="BH297" s="550"/>
      <c r="BI297" s="550"/>
      <c r="BJ297" s="550"/>
      <c r="BK297" s="550"/>
      <c r="BL297" s="550"/>
      <c r="BM297" s="550"/>
      <c r="BN297" s="550"/>
      <c r="BO297" s="550"/>
      <c r="BP297" s="550"/>
      <c r="BQ297" s="550"/>
      <c r="BR297" s="550"/>
      <c r="BS297" s="550"/>
      <c r="BT297" s="550"/>
      <c r="BU297" s="550"/>
      <c r="BV297" s="550"/>
      <c r="BW297" s="550"/>
      <c r="BX297" s="550"/>
      <c r="BY297" s="550"/>
      <c r="BZ297" s="550"/>
      <c r="CA297" s="550"/>
      <c r="CB297" s="550"/>
      <c r="CC297" s="550"/>
      <c r="CD297" s="550"/>
      <c r="CE297" s="550"/>
      <c r="CF297" s="550"/>
      <c r="CG297" s="550"/>
      <c r="CH297" s="550"/>
      <c r="CI297" s="550"/>
      <c r="CJ297" s="550"/>
      <c r="CK297" s="550"/>
      <c r="CL297" s="550"/>
      <c r="CM297" s="550"/>
      <c r="CN297" s="550"/>
      <c r="CO297" s="550"/>
      <c r="CP297" s="550"/>
      <c r="CQ297" s="550"/>
      <c r="CR297" s="550"/>
      <c r="CS297" s="550"/>
      <c r="CT297" s="550"/>
      <c r="CU297" s="550"/>
      <c r="CV297" s="550"/>
      <c r="CW297" s="550"/>
      <c r="CX297" s="550"/>
      <c r="CY297" s="550"/>
      <c r="CZ297" s="550"/>
      <c r="DA297" s="550"/>
      <c r="DB297" s="550"/>
      <c r="DC297" s="550"/>
      <c r="DD297" s="545"/>
    </row>
    <row r="298" spans="1:108" ht="15">
      <c r="A298" s="544"/>
      <c r="B298" s="545"/>
      <c r="C298" s="545"/>
      <c r="D298" s="545"/>
      <c r="E298" s="546"/>
      <c r="F298" s="547"/>
      <c r="G298" s="547"/>
      <c r="H298" s="547"/>
      <c r="I298" s="547"/>
      <c r="J298" s="547"/>
      <c r="K298" s="547"/>
      <c r="L298" s="547"/>
      <c r="M298" s="547"/>
      <c r="N298" s="547"/>
      <c r="O298" s="548"/>
      <c r="P298" s="547"/>
      <c r="Q298" s="549"/>
      <c r="R298" s="547"/>
      <c r="S298" s="547"/>
      <c r="T298" s="547"/>
      <c r="U298" s="547"/>
      <c r="V298" s="547"/>
      <c r="W298" s="547"/>
      <c r="X298" s="547"/>
      <c r="Y298" s="547"/>
      <c r="Z298" s="547"/>
      <c r="AA298" s="547"/>
      <c r="AB298" s="547"/>
      <c r="AC298" s="547"/>
      <c r="AD298" s="547"/>
      <c r="AE298" s="547"/>
      <c r="AF298" s="547"/>
      <c r="AG298" s="547"/>
      <c r="AH298" s="547"/>
      <c r="AI298" s="547"/>
      <c r="AJ298" s="550"/>
      <c r="AK298" s="550"/>
      <c r="AL298" s="550"/>
      <c r="AM298" s="550"/>
      <c r="AN298" s="550"/>
      <c r="AO298" s="550"/>
      <c r="AP298" s="550"/>
      <c r="AQ298" s="550"/>
      <c r="AR298" s="550"/>
      <c r="AS298" s="550"/>
      <c r="AT298" s="550"/>
      <c r="AU298" s="550"/>
      <c r="AV298" s="550"/>
      <c r="AW298" s="550"/>
      <c r="AX298" s="550"/>
      <c r="AY298" s="550"/>
      <c r="AZ298" s="550"/>
      <c r="BA298" s="550"/>
      <c r="BB298" s="550"/>
      <c r="BC298" s="550"/>
      <c r="BD298" s="550"/>
      <c r="BE298" s="550"/>
      <c r="BF298" s="550"/>
      <c r="BG298" s="550"/>
      <c r="BH298" s="550"/>
      <c r="BI298" s="550"/>
      <c r="BJ298" s="550"/>
      <c r="BK298" s="550"/>
      <c r="BL298" s="550"/>
      <c r="BM298" s="550"/>
      <c r="BN298" s="550"/>
      <c r="BO298" s="550"/>
      <c r="BP298" s="550"/>
      <c r="BQ298" s="550"/>
      <c r="BR298" s="550"/>
      <c r="BS298" s="550"/>
      <c r="BT298" s="550"/>
      <c r="BU298" s="550"/>
      <c r="BV298" s="550"/>
      <c r="BW298" s="550"/>
      <c r="BX298" s="550"/>
      <c r="BY298" s="550"/>
      <c r="BZ298" s="550"/>
      <c r="CA298" s="550"/>
      <c r="CB298" s="550"/>
      <c r="CC298" s="550"/>
      <c r="CD298" s="550"/>
      <c r="CE298" s="550"/>
      <c r="CF298" s="550"/>
      <c r="CG298" s="550"/>
      <c r="CH298" s="550"/>
      <c r="CI298" s="550"/>
      <c r="CJ298" s="550"/>
      <c r="CK298" s="550"/>
      <c r="CL298" s="550"/>
      <c r="CM298" s="550"/>
      <c r="CN298" s="550"/>
      <c r="CO298" s="550"/>
      <c r="CP298" s="550"/>
      <c r="CQ298" s="550"/>
      <c r="CR298" s="550"/>
      <c r="CS298" s="550"/>
      <c r="CT298" s="550"/>
      <c r="CU298" s="550"/>
      <c r="CV298" s="550"/>
      <c r="CW298" s="550"/>
      <c r="CX298" s="550"/>
      <c r="CY298" s="550"/>
      <c r="CZ298" s="550"/>
      <c r="DA298" s="550"/>
      <c r="DB298" s="550"/>
      <c r="DC298" s="550"/>
      <c r="DD298" s="545"/>
    </row>
    <row r="299" spans="1:108" ht="15">
      <c r="A299" s="544"/>
      <c r="B299" s="545"/>
      <c r="C299" s="545"/>
      <c r="D299" s="545"/>
      <c r="E299" s="546"/>
      <c r="F299" s="547"/>
      <c r="G299" s="547"/>
      <c r="H299" s="547"/>
      <c r="I299" s="547"/>
      <c r="J299" s="547"/>
      <c r="K299" s="547"/>
      <c r="L299" s="547"/>
      <c r="M299" s="547"/>
      <c r="N299" s="547"/>
      <c r="O299" s="548"/>
      <c r="P299" s="547"/>
      <c r="Q299" s="549"/>
      <c r="R299" s="547"/>
      <c r="S299" s="547"/>
      <c r="T299" s="547"/>
      <c r="U299" s="547"/>
      <c r="V299" s="547"/>
      <c r="W299" s="547"/>
      <c r="X299" s="547"/>
      <c r="Y299" s="547"/>
      <c r="Z299" s="547"/>
      <c r="AA299" s="547"/>
      <c r="AB299" s="547"/>
      <c r="AC299" s="547"/>
      <c r="AD299" s="547"/>
      <c r="AE299" s="547"/>
      <c r="AF299" s="547"/>
      <c r="AG299" s="547"/>
      <c r="AH299" s="547"/>
      <c r="AI299" s="547"/>
      <c r="AJ299" s="550"/>
      <c r="AK299" s="550"/>
      <c r="AL299" s="550"/>
      <c r="AM299" s="550"/>
      <c r="AN299" s="550"/>
      <c r="AO299" s="550"/>
      <c r="AP299" s="550"/>
      <c r="AQ299" s="550"/>
      <c r="AR299" s="550"/>
      <c r="AS299" s="550"/>
      <c r="AT299" s="550"/>
      <c r="AU299" s="550"/>
      <c r="AV299" s="550"/>
      <c r="AW299" s="550"/>
      <c r="AX299" s="550"/>
      <c r="AY299" s="550"/>
      <c r="AZ299" s="550"/>
      <c r="BA299" s="550"/>
      <c r="BB299" s="550"/>
      <c r="BC299" s="550"/>
      <c r="BD299" s="550"/>
      <c r="BE299" s="550"/>
      <c r="BF299" s="550"/>
      <c r="BG299" s="550"/>
      <c r="BH299" s="550"/>
      <c r="BI299" s="550"/>
      <c r="BJ299" s="550"/>
      <c r="BK299" s="550"/>
      <c r="BL299" s="550"/>
      <c r="BM299" s="550"/>
      <c r="BN299" s="550"/>
      <c r="BO299" s="550"/>
      <c r="BP299" s="550"/>
      <c r="BQ299" s="550"/>
      <c r="BR299" s="550"/>
      <c r="BS299" s="550"/>
      <c r="BT299" s="550"/>
      <c r="BU299" s="550"/>
      <c r="BV299" s="550"/>
      <c r="BW299" s="550"/>
      <c r="BX299" s="550"/>
      <c r="BY299" s="550"/>
      <c r="BZ299" s="550"/>
      <c r="CA299" s="550"/>
      <c r="CB299" s="550"/>
      <c r="CC299" s="550"/>
      <c r="CD299" s="550"/>
      <c r="CE299" s="550"/>
      <c r="CF299" s="550"/>
      <c r="CG299" s="550"/>
      <c r="CH299" s="550"/>
      <c r="CI299" s="550"/>
      <c r="CJ299" s="550"/>
      <c r="CK299" s="550"/>
      <c r="CL299" s="550"/>
      <c r="CM299" s="550"/>
      <c r="CN299" s="550"/>
      <c r="CO299" s="550"/>
      <c r="CP299" s="550"/>
      <c r="CQ299" s="550"/>
      <c r="CR299" s="550"/>
      <c r="CS299" s="550"/>
      <c r="CT299" s="550"/>
      <c r="CU299" s="550"/>
      <c r="CV299" s="550"/>
      <c r="CW299" s="550"/>
      <c r="CX299" s="550"/>
      <c r="CY299" s="550"/>
      <c r="CZ299" s="550"/>
      <c r="DA299" s="550"/>
      <c r="DB299" s="550"/>
      <c r="DC299" s="550"/>
      <c r="DD299" s="545"/>
    </row>
    <row r="300" spans="1:108" ht="15">
      <c r="A300" s="544"/>
      <c r="B300" s="545"/>
      <c r="C300" s="545"/>
      <c r="D300" s="545"/>
      <c r="E300" s="546"/>
      <c r="F300" s="547"/>
      <c r="G300" s="547"/>
      <c r="H300" s="547"/>
      <c r="I300" s="547"/>
      <c r="J300" s="547"/>
      <c r="K300" s="547"/>
      <c r="L300" s="547"/>
      <c r="M300" s="547"/>
      <c r="N300" s="547"/>
      <c r="O300" s="548"/>
      <c r="P300" s="547"/>
      <c r="Q300" s="549"/>
      <c r="R300" s="547"/>
      <c r="S300" s="547"/>
      <c r="T300" s="547"/>
      <c r="U300" s="547"/>
      <c r="V300" s="547"/>
      <c r="W300" s="547"/>
      <c r="X300" s="547"/>
      <c r="Y300" s="547"/>
      <c r="Z300" s="547"/>
      <c r="AA300" s="547"/>
      <c r="AB300" s="547"/>
      <c r="AC300" s="547"/>
      <c r="AD300" s="547"/>
      <c r="AE300" s="547"/>
      <c r="AF300" s="547"/>
      <c r="AG300" s="547"/>
      <c r="AH300" s="547"/>
      <c r="AI300" s="547"/>
      <c r="AJ300" s="550"/>
      <c r="AK300" s="550"/>
      <c r="AL300" s="550"/>
      <c r="AM300" s="550"/>
      <c r="AN300" s="550"/>
      <c r="AO300" s="550"/>
      <c r="AP300" s="550"/>
      <c r="AQ300" s="550"/>
      <c r="AR300" s="550"/>
      <c r="AS300" s="550"/>
      <c r="AT300" s="550"/>
      <c r="AU300" s="550"/>
      <c r="AV300" s="550"/>
      <c r="AW300" s="550"/>
      <c r="AX300" s="550"/>
      <c r="AY300" s="550"/>
      <c r="AZ300" s="550"/>
      <c r="BA300" s="550"/>
      <c r="BB300" s="550"/>
      <c r="BC300" s="550"/>
      <c r="BD300" s="550"/>
      <c r="BE300" s="550"/>
      <c r="BF300" s="550"/>
      <c r="BG300" s="550"/>
      <c r="BH300" s="550"/>
      <c r="BI300" s="550"/>
      <c r="BJ300" s="550"/>
      <c r="BK300" s="550"/>
      <c r="BL300" s="550"/>
      <c r="BM300" s="550"/>
      <c r="BN300" s="550"/>
      <c r="BO300" s="550"/>
      <c r="BP300" s="550"/>
      <c r="BQ300" s="550"/>
      <c r="BR300" s="550"/>
      <c r="BS300" s="550"/>
      <c r="BT300" s="550"/>
      <c r="BU300" s="550"/>
      <c r="BV300" s="550"/>
      <c r="BW300" s="550"/>
      <c r="BX300" s="550"/>
      <c r="BY300" s="550"/>
      <c r="BZ300" s="550"/>
      <c r="CA300" s="550"/>
      <c r="CB300" s="550"/>
      <c r="CC300" s="550"/>
      <c r="CD300" s="550"/>
      <c r="CE300" s="550"/>
      <c r="CF300" s="550"/>
      <c r="CG300" s="550"/>
      <c r="CH300" s="550"/>
      <c r="CI300" s="550"/>
      <c r="CJ300" s="550"/>
      <c r="CK300" s="550"/>
      <c r="CL300" s="550"/>
      <c r="CM300" s="550"/>
      <c r="CN300" s="550"/>
      <c r="CO300" s="550"/>
      <c r="CP300" s="550"/>
      <c r="CQ300" s="550"/>
      <c r="CR300" s="550"/>
      <c r="CS300" s="550"/>
      <c r="CT300" s="550"/>
      <c r="CU300" s="550"/>
      <c r="CV300" s="550"/>
      <c r="CW300" s="550"/>
      <c r="CX300" s="550"/>
      <c r="CY300" s="550"/>
      <c r="CZ300" s="550"/>
      <c r="DA300" s="550"/>
      <c r="DB300" s="550"/>
      <c r="DC300" s="550"/>
      <c r="DD300" s="545"/>
    </row>
    <row r="301" spans="1:108" ht="15">
      <c r="A301" s="544"/>
      <c r="B301" s="545"/>
      <c r="C301" s="545"/>
      <c r="D301" s="545"/>
      <c r="E301" s="546"/>
      <c r="F301" s="547"/>
      <c r="G301" s="547"/>
      <c r="H301" s="547"/>
      <c r="I301" s="547"/>
      <c r="J301" s="547"/>
      <c r="K301" s="547"/>
      <c r="L301" s="547"/>
      <c r="M301" s="547"/>
      <c r="N301" s="547"/>
      <c r="O301" s="548"/>
      <c r="P301" s="547"/>
      <c r="Q301" s="549"/>
      <c r="R301" s="547"/>
      <c r="S301" s="547"/>
      <c r="T301" s="547"/>
      <c r="U301" s="547"/>
      <c r="V301" s="547"/>
      <c r="W301" s="547"/>
      <c r="X301" s="547"/>
      <c r="Y301" s="547"/>
      <c r="Z301" s="547"/>
      <c r="AA301" s="547"/>
      <c r="AB301" s="547"/>
      <c r="AC301" s="547"/>
      <c r="AD301" s="547"/>
      <c r="AE301" s="547"/>
      <c r="AF301" s="547"/>
      <c r="AG301" s="547"/>
      <c r="AH301" s="547"/>
      <c r="AI301" s="547"/>
      <c r="AJ301" s="550"/>
      <c r="AK301" s="550"/>
      <c r="AL301" s="550"/>
      <c r="AM301" s="550"/>
      <c r="AN301" s="550"/>
      <c r="AO301" s="550"/>
      <c r="AP301" s="550"/>
      <c r="AQ301" s="550"/>
      <c r="AR301" s="550"/>
      <c r="AS301" s="550"/>
      <c r="AT301" s="550"/>
      <c r="AU301" s="550"/>
      <c r="AV301" s="550"/>
      <c r="AW301" s="550"/>
      <c r="AX301" s="550"/>
      <c r="AY301" s="550"/>
      <c r="AZ301" s="550"/>
      <c r="BA301" s="550"/>
      <c r="BB301" s="550"/>
      <c r="BC301" s="550"/>
      <c r="BD301" s="550"/>
      <c r="BE301" s="550"/>
      <c r="BF301" s="550"/>
      <c r="BG301" s="550"/>
      <c r="BH301" s="550"/>
      <c r="BI301" s="550"/>
      <c r="BJ301" s="550"/>
      <c r="BK301" s="550"/>
      <c r="BL301" s="550"/>
      <c r="BM301" s="550"/>
      <c r="BN301" s="550"/>
      <c r="BO301" s="550"/>
      <c r="BP301" s="550"/>
      <c r="BQ301" s="550"/>
      <c r="BR301" s="550"/>
      <c r="BS301" s="550"/>
      <c r="BT301" s="550"/>
      <c r="BU301" s="550"/>
      <c r="BV301" s="550"/>
      <c r="BW301" s="550"/>
      <c r="BX301" s="550"/>
      <c r="BY301" s="550"/>
      <c r="BZ301" s="550"/>
      <c r="CA301" s="550"/>
      <c r="CB301" s="550"/>
      <c r="CC301" s="550"/>
      <c r="CD301" s="550"/>
      <c r="CE301" s="550"/>
      <c r="CF301" s="550"/>
      <c r="CG301" s="550"/>
      <c r="CH301" s="550"/>
      <c r="CI301" s="550"/>
      <c r="CJ301" s="550"/>
      <c r="CK301" s="550"/>
      <c r="CL301" s="550"/>
      <c r="CM301" s="550"/>
      <c r="CN301" s="550"/>
      <c r="CO301" s="550"/>
      <c r="CP301" s="550"/>
      <c r="CQ301" s="550"/>
      <c r="CR301" s="550"/>
      <c r="CS301" s="550"/>
      <c r="CT301" s="550"/>
      <c r="CU301" s="550"/>
      <c r="CV301" s="550"/>
      <c r="CW301" s="550"/>
      <c r="CX301" s="550"/>
      <c r="CY301" s="550"/>
      <c r="CZ301" s="550"/>
      <c r="DA301" s="550"/>
      <c r="DB301" s="550"/>
      <c r="DC301" s="550"/>
      <c r="DD301" s="545"/>
    </row>
    <row r="302" spans="1:108" ht="15">
      <c r="A302" s="544"/>
      <c r="B302" s="545"/>
      <c r="C302" s="545"/>
      <c r="D302" s="545"/>
      <c r="E302" s="546"/>
      <c r="F302" s="547"/>
      <c r="G302" s="547"/>
      <c r="H302" s="547"/>
      <c r="I302" s="547"/>
      <c r="J302" s="547"/>
      <c r="K302" s="547"/>
      <c r="L302" s="547"/>
      <c r="M302" s="547"/>
      <c r="N302" s="547"/>
      <c r="O302" s="548"/>
      <c r="P302" s="547"/>
      <c r="Q302" s="549"/>
      <c r="R302" s="547"/>
      <c r="S302" s="547"/>
      <c r="T302" s="547"/>
      <c r="U302" s="547"/>
      <c r="V302" s="547"/>
      <c r="W302" s="547"/>
      <c r="X302" s="547"/>
      <c r="Y302" s="547"/>
      <c r="Z302" s="547"/>
      <c r="AA302" s="547"/>
      <c r="AB302" s="547"/>
      <c r="AC302" s="547"/>
      <c r="AD302" s="547"/>
      <c r="AE302" s="547"/>
      <c r="AF302" s="547"/>
      <c r="AG302" s="547"/>
      <c r="AH302" s="547"/>
      <c r="AI302" s="547"/>
      <c r="AJ302" s="550"/>
      <c r="AK302" s="550"/>
      <c r="AL302" s="550"/>
      <c r="AM302" s="550"/>
      <c r="AN302" s="550"/>
      <c r="AO302" s="550"/>
      <c r="AP302" s="550"/>
      <c r="AQ302" s="550"/>
      <c r="AR302" s="550"/>
      <c r="AS302" s="550"/>
      <c r="AT302" s="547"/>
      <c r="AU302" s="547"/>
      <c r="AV302" s="547"/>
      <c r="AW302" s="547"/>
      <c r="AX302" s="547"/>
      <c r="AY302" s="547"/>
      <c r="AZ302" s="547"/>
      <c r="BA302" s="547"/>
      <c r="BB302" s="547"/>
      <c r="BC302" s="547"/>
      <c r="BD302" s="547"/>
      <c r="BE302" s="547"/>
      <c r="BF302" s="547"/>
      <c r="BG302" s="547"/>
      <c r="BH302" s="547"/>
      <c r="BI302" s="547"/>
      <c r="BJ302" s="547"/>
      <c r="BK302" s="547"/>
      <c r="BL302" s="547"/>
      <c r="BM302" s="547"/>
      <c r="BN302" s="547"/>
      <c r="BO302" s="547"/>
      <c r="BP302" s="547"/>
      <c r="BQ302" s="547"/>
      <c r="BR302" s="547"/>
      <c r="BS302" s="547"/>
      <c r="BT302" s="547"/>
      <c r="BU302" s="547"/>
      <c r="BV302" s="547"/>
      <c r="BW302" s="547"/>
      <c r="BX302" s="547"/>
      <c r="BY302" s="547"/>
      <c r="BZ302" s="547"/>
      <c r="CA302" s="547"/>
      <c r="CB302" s="547"/>
      <c r="CC302" s="547"/>
      <c r="CD302" s="547"/>
      <c r="CE302" s="547"/>
      <c r="CF302" s="547"/>
      <c r="CG302" s="547"/>
      <c r="CH302" s="547"/>
      <c r="CI302" s="547"/>
      <c r="CJ302" s="547"/>
      <c r="CK302" s="547"/>
      <c r="CL302" s="547"/>
      <c r="CM302" s="547"/>
      <c r="CN302" s="547"/>
      <c r="CO302" s="547"/>
      <c r="CP302" s="547"/>
      <c r="CQ302" s="547"/>
      <c r="CR302" s="547"/>
      <c r="CS302" s="547"/>
      <c r="CT302" s="547"/>
      <c r="CU302" s="547"/>
      <c r="CV302" s="547"/>
      <c r="CW302" s="547"/>
      <c r="CX302" s="547"/>
      <c r="CY302" s="547"/>
      <c r="CZ302" s="547"/>
      <c r="DA302" s="547"/>
      <c r="DB302" s="547"/>
      <c r="DC302" s="547"/>
      <c r="DD302" s="545"/>
    </row>
    <row r="303" spans="1:108" ht="15">
      <c r="A303" s="544"/>
      <c r="B303" s="545"/>
      <c r="C303" s="545"/>
      <c r="D303" s="545"/>
      <c r="E303" s="546"/>
      <c r="F303" s="547"/>
      <c r="G303" s="547"/>
      <c r="H303" s="547"/>
      <c r="I303" s="547"/>
      <c r="J303" s="547"/>
      <c r="K303" s="547"/>
      <c r="L303" s="547"/>
      <c r="M303" s="547"/>
      <c r="N303" s="547"/>
      <c r="O303" s="548"/>
      <c r="P303" s="547"/>
      <c r="Q303" s="549"/>
      <c r="R303" s="547"/>
      <c r="S303" s="547"/>
      <c r="T303" s="547"/>
      <c r="U303" s="547"/>
      <c r="V303" s="547"/>
      <c r="W303" s="547"/>
      <c r="X303" s="547"/>
      <c r="Y303" s="547"/>
      <c r="Z303" s="547"/>
      <c r="AA303" s="547"/>
      <c r="AB303" s="547"/>
      <c r="AC303" s="547"/>
      <c r="AD303" s="547"/>
      <c r="AE303" s="547"/>
      <c r="AF303" s="547"/>
      <c r="AG303" s="547"/>
      <c r="AH303" s="547"/>
      <c r="AI303" s="547"/>
      <c r="AJ303" s="547"/>
      <c r="AK303" s="547"/>
      <c r="AL303" s="547"/>
      <c r="AM303" s="547"/>
      <c r="AN303" s="547"/>
      <c r="AO303" s="547"/>
      <c r="AP303" s="547"/>
      <c r="AQ303" s="547"/>
      <c r="AR303" s="547"/>
      <c r="AS303" s="547"/>
      <c r="AT303" s="547"/>
      <c r="AU303" s="547"/>
      <c r="AV303" s="547"/>
      <c r="AW303" s="547"/>
      <c r="AX303" s="547"/>
      <c r="AY303" s="547"/>
      <c r="AZ303" s="547"/>
      <c r="BA303" s="547"/>
      <c r="BB303" s="547"/>
      <c r="BC303" s="547"/>
      <c r="BD303" s="547"/>
      <c r="BE303" s="547"/>
      <c r="BF303" s="547"/>
      <c r="BG303" s="547"/>
      <c r="BH303" s="547"/>
      <c r="BI303" s="547"/>
      <c r="BJ303" s="547"/>
      <c r="BK303" s="547"/>
      <c r="BL303" s="547"/>
      <c r="BM303" s="547"/>
      <c r="BN303" s="547"/>
      <c r="BO303" s="547"/>
      <c r="BP303" s="547"/>
      <c r="BQ303" s="547"/>
      <c r="BR303" s="547"/>
      <c r="BS303" s="547"/>
      <c r="BT303" s="547"/>
      <c r="BU303" s="547"/>
      <c r="BV303" s="547"/>
      <c r="BW303" s="547"/>
      <c r="BX303" s="547"/>
      <c r="BY303" s="547"/>
      <c r="BZ303" s="547"/>
      <c r="CA303" s="547"/>
      <c r="CB303" s="547"/>
      <c r="CC303" s="547"/>
      <c r="CD303" s="547"/>
      <c r="CE303" s="547"/>
      <c r="CF303" s="547"/>
      <c r="CG303" s="547"/>
      <c r="CH303" s="547"/>
      <c r="CI303" s="547"/>
      <c r="CJ303" s="547"/>
      <c r="CK303" s="547"/>
      <c r="CL303" s="547"/>
      <c r="CM303" s="547"/>
      <c r="CN303" s="547"/>
      <c r="CO303" s="547"/>
      <c r="CP303" s="547"/>
      <c r="CQ303" s="547"/>
      <c r="CR303" s="547"/>
      <c r="CS303" s="547"/>
      <c r="CT303" s="547"/>
      <c r="CU303" s="547"/>
      <c r="CV303" s="547"/>
      <c r="CW303" s="547"/>
      <c r="CX303" s="547"/>
      <c r="CY303" s="547"/>
      <c r="CZ303" s="547"/>
      <c r="DA303" s="547"/>
      <c r="DB303" s="547"/>
      <c r="DC303" s="547"/>
      <c r="DD303" s="545"/>
    </row>
    <row r="304" spans="1:108" ht="15">
      <c r="A304" s="544"/>
      <c r="B304" s="545"/>
      <c r="C304" s="545"/>
      <c r="D304" s="545"/>
      <c r="E304" s="546"/>
      <c r="F304" s="547"/>
      <c r="G304" s="547"/>
      <c r="H304" s="547"/>
      <c r="I304" s="547"/>
      <c r="J304" s="547"/>
      <c r="K304" s="547"/>
      <c r="L304" s="547"/>
      <c r="M304" s="547"/>
      <c r="N304" s="547"/>
      <c r="O304" s="548"/>
      <c r="P304" s="547"/>
      <c r="Q304" s="549"/>
      <c r="R304" s="547"/>
      <c r="S304" s="547"/>
      <c r="T304" s="547"/>
      <c r="U304" s="547"/>
      <c r="V304" s="547"/>
      <c r="W304" s="547"/>
      <c r="X304" s="547"/>
      <c r="Y304" s="547"/>
      <c r="Z304" s="547"/>
      <c r="AA304" s="547"/>
      <c r="AB304" s="547"/>
      <c r="AC304" s="547"/>
      <c r="AD304" s="547"/>
      <c r="AE304" s="547"/>
      <c r="AF304" s="547"/>
      <c r="AG304" s="547"/>
      <c r="AH304" s="547"/>
      <c r="AI304" s="547"/>
      <c r="AJ304" s="547"/>
      <c r="AK304" s="547"/>
      <c r="AL304" s="547"/>
      <c r="AM304" s="547"/>
      <c r="AN304" s="547"/>
      <c r="AO304" s="547"/>
      <c r="AP304" s="547"/>
      <c r="AQ304" s="547"/>
      <c r="AR304" s="547"/>
      <c r="AS304" s="547"/>
      <c r="AT304" s="547"/>
      <c r="AU304" s="547"/>
      <c r="AV304" s="547"/>
      <c r="AW304" s="547"/>
      <c r="AX304" s="547"/>
      <c r="AY304" s="547"/>
      <c r="AZ304" s="547"/>
      <c r="BA304" s="547"/>
      <c r="BB304" s="547"/>
      <c r="BC304" s="547"/>
      <c r="BD304" s="547"/>
      <c r="BE304" s="547"/>
      <c r="BF304" s="547"/>
      <c r="BG304" s="547"/>
      <c r="BH304" s="547"/>
      <c r="BI304" s="547"/>
      <c r="BJ304" s="547"/>
      <c r="BK304" s="547"/>
      <c r="BL304" s="547"/>
      <c r="BM304" s="547"/>
      <c r="BN304" s="547"/>
      <c r="BO304" s="547"/>
      <c r="BP304" s="547"/>
      <c r="BQ304" s="547"/>
      <c r="BR304" s="547"/>
      <c r="BS304" s="547"/>
      <c r="BT304" s="547"/>
      <c r="BU304" s="547"/>
      <c r="BV304" s="547"/>
      <c r="BW304" s="547"/>
      <c r="BX304" s="547"/>
      <c r="BY304" s="547"/>
      <c r="BZ304" s="547"/>
      <c r="CA304" s="547"/>
      <c r="CB304" s="547"/>
      <c r="CC304" s="547"/>
      <c r="CD304" s="547"/>
      <c r="CE304" s="547"/>
      <c r="CF304" s="547"/>
      <c r="CG304" s="547"/>
      <c r="CH304" s="547"/>
      <c r="CI304" s="547"/>
      <c r="CJ304" s="547"/>
      <c r="CK304" s="547"/>
      <c r="CL304" s="547"/>
      <c r="CM304" s="547"/>
      <c r="CN304" s="547"/>
      <c r="CO304" s="547"/>
      <c r="CP304" s="547"/>
      <c r="CQ304" s="547"/>
      <c r="CR304" s="547"/>
      <c r="CS304" s="547"/>
      <c r="CT304" s="547"/>
      <c r="CU304" s="547"/>
      <c r="CV304" s="547"/>
      <c r="CW304" s="547"/>
      <c r="CX304" s="547"/>
      <c r="CY304" s="547"/>
      <c r="CZ304" s="547"/>
      <c r="DA304" s="547"/>
      <c r="DB304" s="547"/>
      <c r="DC304" s="547"/>
      <c r="DD304" s="545"/>
    </row>
    <row r="305" spans="1:108" ht="15">
      <c r="A305" s="544"/>
      <c r="B305" s="545"/>
      <c r="C305" s="545"/>
      <c r="D305" s="545"/>
      <c r="E305" s="546"/>
      <c r="F305" s="547"/>
      <c r="G305" s="547"/>
      <c r="H305" s="547"/>
      <c r="I305" s="547"/>
      <c r="J305" s="547"/>
      <c r="K305" s="547"/>
      <c r="L305" s="547"/>
      <c r="M305" s="547"/>
      <c r="N305" s="547"/>
      <c r="O305" s="548"/>
      <c r="P305" s="547"/>
      <c r="Q305" s="549"/>
      <c r="R305" s="547"/>
      <c r="S305" s="547"/>
      <c r="T305" s="547"/>
      <c r="U305" s="547"/>
      <c r="V305" s="547"/>
      <c r="W305" s="547"/>
      <c r="X305" s="547"/>
      <c r="Y305" s="547"/>
      <c r="Z305" s="547"/>
      <c r="AA305" s="547"/>
      <c r="AB305" s="547"/>
      <c r="AC305" s="547"/>
      <c r="AD305" s="547"/>
      <c r="AE305" s="547"/>
      <c r="AF305" s="547"/>
      <c r="AG305" s="547"/>
      <c r="AH305" s="547"/>
      <c r="AI305" s="547"/>
      <c r="AJ305" s="547"/>
      <c r="AK305" s="547"/>
      <c r="AL305" s="547"/>
      <c r="AM305" s="547"/>
      <c r="AN305" s="547"/>
      <c r="AO305" s="547"/>
      <c r="AP305" s="547"/>
      <c r="AQ305" s="547"/>
      <c r="AR305" s="547"/>
      <c r="AS305" s="547"/>
      <c r="AT305" s="547"/>
      <c r="AU305" s="547"/>
      <c r="AV305" s="547"/>
      <c r="AW305" s="547"/>
      <c r="AX305" s="547"/>
      <c r="AY305" s="547"/>
      <c r="AZ305" s="547"/>
      <c r="BA305" s="547"/>
      <c r="BB305" s="547"/>
      <c r="BC305" s="547"/>
      <c r="BD305" s="547"/>
      <c r="BE305" s="547"/>
      <c r="BF305" s="547"/>
      <c r="BG305" s="547"/>
      <c r="BH305" s="547"/>
      <c r="BI305" s="547"/>
      <c r="BJ305" s="547"/>
      <c r="BK305" s="547"/>
      <c r="BL305" s="547"/>
      <c r="BM305" s="547"/>
      <c r="BN305" s="547"/>
      <c r="BO305" s="547"/>
      <c r="BP305" s="547"/>
      <c r="BQ305" s="547"/>
      <c r="BR305" s="547"/>
      <c r="BS305" s="547"/>
      <c r="BT305" s="547"/>
      <c r="BU305" s="547"/>
      <c r="BV305" s="547"/>
      <c r="BW305" s="547"/>
      <c r="BX305" s="547"/>
      <c r="BY305" s="547"/>
      <c r="BZ305" s="547"/>
      <c r="CA305" s="547"/>
      <c r="CB305" s="547"/>
      <c r="CC305" s="547"/>
      <c r="CD305" s="547"/>
      <c r="CE305" s="547"/>
      <c r="CF305" s="547"/>
      <c r="CG305" s="547"/>
      <c r="CH305" s="547"/>
      <c r="CI305" s="547"/>
      <c r="CJ305" s="547"/>
      <c r="CK305" s="547"/>
      <c r="CL305" s="547"/>
      <c r="CM305" s="547"/>
      <c r="CN305" s="547"/>
      <c r="CO305" s="547"/>
      <c r="CP305" s="547"/>
      <c r="CQ305" s="547"/>
      <c r="CR305" s="547"/>
      <c r="CS305" s="547"/>
      <c r="CT305" s="547"/>
      <c r="CU305" s="547"/>
      <c r="CV305" s="547"/>
      <c r="CW305" s="547"/>
      <c r="CX305" s="547"/>
      <c r="CY305" s="547"/>
      <c r="CZ305" s="547"/>
      <c r="DA305" s="547"/>
      <c r="DB305" s="547"/>
      <c r="DC305" s="547"/>
      <c r="DD305" s="545"/>
    </row>
    <row r="306" spans="1:108" ht="15">
      <c r="A306" s="544"/>
      <c r="B306" s="545"/>
      <c r="C306" s="545"/>
      <c r="D306" s="545"/>
      <c r="E306" s="546"/>
      <c r="F306" s="547"/>
      <c r="G306" s="547"/>
      <c r="H306" s="547"/>
      <c r="I306" s="547"/>
      <c r="J306" s="547"/>
      <c r="K306" s="547"/>
      <c r="L306" s="547"/>
      <c r="M306" s="547"/>
      <c r="N306" s="547"/>
      <c r="O306" s="548"/>
      <c r="P306" s="547"/>
      <c r="Q306" s="549"/>
      <c r="R306" s="547"/>
      <c r="S306" s="547"/>
      <c r="T306" s="547"/>
      <c r="U306" s="547"/>
      <c r="V306" s="547"/>
      <c r="W306" s="547"/>
      <c r="X306" s="547"/>
      <c r="Y306" s="547"/>
      <c r="Z306" s="547"/>
      <c r="AA306" s="547"/>
      <c r="AB306" s="547"/>
      <c r="AC306" s="547"/>
      <c r="AD306" s="547"/>
      <c r="AE306" s="547"/>
      <c r="AF306" s="547"/>
      <c r="AG306" s="547"/>
      <c r="AH306" s="547"/>
      <c r="AI306" s="547"/>
      <c r="AJ306" s="547"/>
      <c r="AK306" s="547"/>
      <c r="AL306" s="547"/>
      <c r="AM306" s="547"/>
      <c r="AN306" s="547"/>
      <c r="AO306" s="547"/>
      <c r="AP306" s="547"/>
      <c r="AQ306" s="547"/>
      <c r="AR306" s="547"/>
      <c r="AS306" s="547"/>
      <c r="AT306" s="547"/>
      <c r="AU306" s="547"/>
      <c r="AV306" s="547"/>
      <c r="AW306" s="547"/>
      <c r="AX306" s="547"/>
      <c r="AY306" s="547"/>
      <c r="AZ306" s="547"/>
      <c r="BA306" s="547"/>
      <c r="BB306" s="547"/>
      <c r="BC306" s="547"/>
      <c r="BD306" s="547"/>
      <c r="BE306" s="547"/>
      <c r="BF306" s="547"/>
      <c r="BG306" s="547"/>
      <c r="BH306" s="547"/>
      <c r="BI306" s="547"/>
      <c r="BJ306" s="547"/>
      <c r="BK306" s="547"/>
      <c r="BL306" s="547"/>
      <c r="BM306" s="547"/>
      <c r="BN306" s="547"/>
      <c r="BO306" s="547"/>
      <c r="BP306" s="547"/>
      <c r="BQ306" s="547"/>
      <c r="BR306" s="547"/>
      <c r="BS306" s="547"/>
      <c r="BT306" s="547"/>
      <c r="BU306" s="547"/>
      <c r="BV306" s="547"/>
      <c r="BW306" s="547"/>
      <c r="BX306" s="547"/>
      <c r="BY306" s="547"/>
      <c r="BZ306" s="547"/>
      <c r="CA306" s="547"/>
      <c r="CB306" s="547"/>
      <c r="CC306" s="547"/>
      <c r="CD306" s="547"/>
      <c r="CE306" s="547"/>
      <c r="CF306" s="547"/>
      <c r="CG306" s="547"/>
      <c r="CH306" s="547"/>
      <c r="CI306" s="547"/>
      <c r="CJ306" s="547"/>
      <c r="CK306" s="547"/>
      <c r="CL306" s="547"/>
      <c r="CM306" s="547"/>
      <c r="CN306" s="547"/>
      <c r="CO306" s="547"/>
      <c r="CP306" s="547"/>
      <c r="CQ306" s="547"/>
      <c r="CR306" s="547"/>
      <c r="CS306" s="547"/>
      <c r="CT306" s="547"/>
      <c r="CU306" s="547"/>
      <c r="CV306" s="547"/>
      <c r="CW306" s="547"/>
      <c r="CX306" s="547"/>
      <c r="CY306" s="547"/>
      <c r="CZ306" s="547"/>
      <c r="DA306" s="547"/>
      <c r="DB306" s="547"/>
      <c r="DC306" s="547"/>
      <c r="DD306" s="545"/>
    </row>
    <row r="307" spans="1:108" ht="15">
      <c r="A307" s="544"/>
      <c r="B307" s="545"/>
      <c r="C307" s="545"/>
      <c r="D307" s="545"/>
      <c r="E307" s="546"/>
      <c r="F307" s="547"/>
      <c r="G307" s="547"/>
      <c r="H307" s="547"/>
      <c r="I307" s="547"/>
      <c r="J307" s="547"/>
      <c r="K307" s="547"/>
      <c r="L307" s="547"/>
      <c r="M307" s="547"/>
      <c r="N307" s="547"/>
      <c r="O307" s="548"/>
      <c r="P307" s="547"/>
      <c r="Q307" s="549"/>
      <c r="R307" s="547"/>
      <c r="S307" s="547"/>
      <c r="T307" s="547"/>
      <c r="U307" s="547"/>
      <c r="V307" s="547"/>
      <c r="W307" s="547"/>
      <c r="X307" s="547"/>
      <c r="Y307" s="547"/>
      <c r="Z307" s="547"/>
      <c r="AA307" s="547"/>
      <c r="AB307" s="547"/>
      <c r="AC307" s="547"/>
      <c r="AD307" s="547"/>
      <c r="AE307" s="547"/>
      <c r="AF307" s="547"/>
      <c r="AG307" s="547"/>
      <c r="AH307" s="547"/>
      <c r="AI307" s="547"/>
      <c r="AJ307" s="547"/>
      <c r="AK307" s="547"/>
      <c r="AL307" s="547"/>
      <c r="AM307" s="547"/>
      <c r="AN307" s="547"/>
      <c r="AO307" s="547"/>
      <c r="AP307" s="547"/>
      <c r="AQ307" s="547"/>
      <c r="AR307" s="547"/>
      <c r="AS307" s="547"/>
      <c r="AT307" s="547"/>
      <c r="AU307" s="547"/>
      <c r="AV307" s="547"/>
      <c r="AW307" s="547"/>
      <c r="AX307" s="547"/>
      <c r="AY307" s="547"/>
      <c r="AZ307" s="547"/>
      <c r="BA307" s="547"/>
      <c r="BB307" s="547"/>
      <c r="BC307" s="547"/>
      <c r="BD307" s="547"/>
      <c r="BE307" s="547"/>
      <c r="BF307" s="547"/>
      <c r="BG307" s="547"/>
      <c r="BH307" s="547"/>
      <c r="BI307" s="547"/>
      <c r="BJ307" s="547"/>
      <c r="BK307" s="547"/>
      <c r="BL307" s="547"/>
      <c r="BM307" s="547"/>
      <c r="BN307" s="547"/>
      <c r="BO307" s="547"/>
      <c r="BP307" s="547"/>
      <c r="BQ307" s="547"/>
      <c r="BR307" s="547"/>
      <c r="BS307" s="547"/>
      <c r="BT307" s="547"/>
      <c r="BU307" s="547"/>
      <c r="BV307" s="547"/>
      <c r="BW307" s="547"/>
      <c r="BX307" s="547"/>
      <c r="BY307" s="547"/>
      <c r="BZ307" s="547"/>
      <c r="CA307" s="547"/>
      <c r="CB307" s="547"/>
      <c r="CC307" s="547"/>
      <c r="CD307" s="547"/>
      <c r="CE307" s="547"/>
      <c r="CF307" s="547"/>
      <c r="CG307" s="547"/>
      <c r="CH307" s="547"/>
      <c r="CI307" s="547"/>
      <c r="CJ307" s="547"/>
      <c r="CK307" s="547"/>
      <c r="CL307" s="547"/>
      <c r="CM307" s="547"/>
      <c r="CN307" s="547"/>
      <c r="CO307" s="547"/>
      <c r="CP307" s="547"/>
      <c r="CQ307" s="547"/>
      <c r="CR307" s="547"/>
      <c r="CS307" s="547"/>
      <c r="CT307" s="547"/>
      <c r="CU307" s="547"/>
      <c r="CV307" s="547"/>
      <c r="CW307" s="547"/>
      <c r="CX307" s="547"/>
      <c r="CY307" s="547"/>
      <c r="CZ307" s="547"/>
      <c r="DA307" s="547"/>
      <c r="DB307" s="547"/>
      <c r="DC307" s="547"/>
      <c r="DD307" s="545"/>
    </row>
    <row r="308" spans="1:108" ht="15">
      <c r="A308" s="544"/>
      <c r="B308" s="545"/>
      <c r="C308" s="545"/>
      <c r="D308" s="545"/>
      <c r="E308" s="546"/>
      <c r="F308" s="547"/>
      <c r="G308" s="547"/>
      <c r="H308" s="547"/>
      <c r="I308" s="547"/>
      <c r="J308" s="547"/>
      <c r="K308" s="547"/>
      <c r="L308" s="547"/>
      <c r="M308" s="547"/>
      <c r="N308" s="547"/>
      <c r="O308" s="548"/>
      <c r="P308" s="547"/>
      <c r="Q308" s="549"/>
      <c r="R308" s="547"/>
      <c r="S308" s="547"/>
      <c r="T308" s="547"/>
      <c r="U308" s="547"/>
      <c r="V308" s="547"/>
      <c r="W308" s="547"/>
      <c r="X308" s="547"/>
      <c r="Y308" s="547"/>
      <c r="Z308" s="547"/>
      <c r="AA308" s="547"/>
      <c r="AB308" s="547"/>
      <c r="AC308" s="547"/>
      <c r="AD308" s="547"/>
      <c r="AE308" s="547"/>
      <c r="AF308" s="547"/>
      <c r="AG308" s="547"/>
      <c r="AH308" s="547"/>
      <c r="AI308" s="547"/>
      <c r="AJ308" s="547"/>
      <c r="AK308" s="547"/>
      <c r="AL308" s="547"/>
      <c r="AM308" s="547"/>
      <c r="AN308" s="547"/>
      <c r="AO308" s="547"/>
      <c r="AP308" s="547"/>
      <c r="AQ308" s="547"/>
      <c r="AR308" s="547"/>
      <c r="AS308" s="547"/>
      <c r="AT308" s="547"/>
      <c r="AU308" s="547"/>
      <c r="AV308" s="547"/>
      <c r="AW308" s="547"/>
      <c r="AX308" s="547"/>
      <c r="AY308" s="547"/>
      <c r="AZ308" s="547"/>
      <c r="BA308" s="547"/>
      <c r="BB308" s="547"/>
      <c r="BC308" s="547"/>
      <c r="BD308" s="547"/>
      <c r="BE308" s="547"/>
      <c r="BF308" s="547"/>
      <c r="BG308" s="547"/>
      <c r="BH308" s="547"/>
      <c r="BI308" s="547"/>
      <c r="BJ308" s="547"/>
      <c r="BK308" s="547"/>
      <c r="BL308" s="547"/>
      <c r="BM308" s="547"/>
      <c r="BN308" s="547"/>
      <c r="BO308" s="547"/>
      <c r="BP308" s="547"/>
      <c r="BQ308" s="547"/>
      <c r="BR308" s="547"/>
      <c r="BS308" s="547"/>
      <c r="BT308" s="547"/>
      <c r="BU308" s="547"/>
      <c r="BV308" s="547"/>
      <c r="BW308" s="547"/>
      <c r="BX308" s="547"/>
      <c r="BY308" s="547"/>
      <c r="BZ308" s="547"/>
      <c r="CA308" s="547"/>
      <c r="CB308" s="547"/>
      <c r="CC308" s="547"/>
      <c r="CD308" s="547"/>
      <c r="CE308" s="547"/>
      <c r="CF308" s="547"/>
      <c r="CG308" s="547"/>
      <c r="CH308" s="547"/>
      <c r="CI308" s="547"/>
      <c r="CJ308" s="547"/>
      <c r="CK308" s="547"/>
      <c r="CL308" s="547"/>
      <c r="CM308" s="547"/>
      <c r="CN308" s="547"/>
      <c r="CO308" s="547"/>
      <c r="CP308" s="547"/>
      <c r="CQ308" s="547"/>
      <c r="CR308" s="547"/>
      <c r="CS308" s="547"/>
      <c r="CT308" s="547"/>
      <c r="CU308" s="547"/>
      <c r="CV308" s="547"/>
      <c r="CW308" s="547"/>
      <c r="CX308" s="547"/>
      <c r="CY308" s="547"/>
      <c r="CZ308" s="547"/>
      <c r="DA308" s="547"/>
      <c r="DB308" s="547"/>
      <c r="DC308" s="547"/>
      <c r="DD308" s="545"/>
    </row>
    <row r="309" spans="1:108" ht="15">
      <c r="A309" s="544"/>
      <c r="B309" s="545"/>
      <c r="C309" s="545"/>
      <c r="D309" s="545"/>
      <c r="E309" s="546"/>
      <c r="F309" s="547"/>
      <c r="G309" s="547"/>
      <c r="H309" s="547"/>
      <c r="I309" s="547"/>
      <c r="J309" s="547"/>
      <c r="K309" s="547"/>
      <c r="L309" s="547"/>
      <c r="M309" s="547"/>
      <c r="N309" s="547"/>
      <c r="O309" s="548"/>
      <c r="P309" s="547"/>
      <c r="Q309" s="549"/>
      <c r="R309" s="547"/>
      <c r="S309" s="547"/>
      <c r="T309" s="547"/>
      <c r="U309" s="547"/>
      <c r="V309" s="547"/>
      <c r="W309" s="547"/>
      <c r="X309" s="547"/>
      <c r="Y309" s="547"/>
      <c r="Z309" s="547"/>
      <c r="AA309" s="547"/>
      <c r="AB309" s="547"/>
      <c r="AC309" s="547"/>
      <c r="AD309" s="547"/>
      <c r="AE309" s="547"/>
      <c r="AF309" s="547"/>
      <c r="AG309" s="547"/>
      <c r="AH309" s="547"/>
      <c r="AI309" s="547"/>
      <c r="AJ309" s="547"/>
      <c r="AK309" s="547"/>
      <c r="AL309" s="547"/>
      <c r="AM309" s="547"/>
      <c r="AN309" s="547"/>
      <c r="AO309" s="547"/>
      <c r="AP309" s="547"/>
      <c r="AQ309" s="547"/>
      <c r="AR309" s="547"/>
      <c r="AS309" s="547"/>
      <c r="AT309" s="547"/>
      <c r="AU309" s="547"/>
      <c r="AV309" s="547"/>
      <c r="AW309" s="547"/>
      <c r="AX309" s="547"/>
      <c r="AY309" s="547"/>
      <c r="AZ309" s="547"/>
      <c r="BA309" s="547"/>
      <c r="BB309" s="547"/>
      <c r="BC309" s="547"/>
      <c r="BD309" s="547"/>
      <c r="BE309" s="547"/>
      <c r="BF309" s="547"/>
      <c r="BG309" s="547"/>
      <c r="BH309" s="547"/>
      <c r="BI309" s="547"/>
      <c r="BJ309" s="547"/>
      <c r="BK309" s="547"/>
      <c r="BL309" s="547"/>
      <c r="BM309" s="547"/>
      <c r="BN309" s="547"/>
      <c r="BO309" s="547"/>
      <c r="BP309" s="547"/>
      <c r="BQ309" s="547"/>
      <c r="BR309" s="547"/>
      <c r="BS309" s="547"/>
      <c r="BT309" s="547"/>
      <c r="BU309" s="547"/>
      <c r="BV309" s="547"/>
      <c r="BW309" s="547"/>
      <c r="BX309" s="547"/>
      <c r="BY309" s="547"/>
      <c r="BZ309" s="547"/>
      <c r="CA309" s="547"/>
      <c r="CB309" s="547"/>
      <c r="CC309" s="547"/>
      <c r="CD309" s="547"/>
      <c r="CE309" s="547"/>
      <c r="CF309" s="547"/>
      <c r="CG309" s="547"/>
      <c r="CH309" s="547"/>
      <c r="CI309" s="547"/>
      <c r="CJ309" s="547"/>
      <c r="CK309" s="547"/>
      <c r="CL309" s="547"/>
      <c r="CM309" s="547"/>
      <c r="CN309" s="547"/>
      <c r="CO309" s="547"/>
      <c r="CP309" s="547"/>
      <c r="CQ309" s="547"/>
      <c r="CR309" s="547"/>
      <c r="CS309" s="547"/>
      <c r="CT309" s="547"/>
      <c r="CU309" s="547"/>
      <c r="CV309" s="547"/>
      <c r="CW309" s="547"/>
      <c r="CX309" s="547"/>
      <c r="CY309" s="547"/>
      <c r="CZ309" s="547"/>
      <c r="DA309" s="547"/>
      <c r="DB309" s="547"/>
      <c r="DC309" s="547"/>
      <c r="DD309" s="545"/>
    </row>
    <row r="310" spans="1:108" ht="15">
      <c r="A310" s="544"/>
      <c r="B310" s="545"/>
      <c r="C310" s="545"/>
      <c r="D310" s="545"/>
      <c r="E310" s="546"/>
      <c r="F310" s="547"/>
      <c r="G310" s="547"/>
      <c r="H310" s="547"/>
      <c r="I310" s="547"/>
      <c r="J310" s="547"/>
      <c r="K310" s="547"/>
      <c r="L310" s="547"/>
      <c r="M310" s="547"/>
      <c r="N310" s="547"/>
      <c r="O310" s="548"/>
      <c r="P310" s="547"/>
      <c r="Q310" s="549"/>
      <c r="R310" s="547"/>
      <c r="S310" s="547"/>
      <c r="T310" s="547"/>
      <c r="U310" s="547"/>
      <c r="V310" s="547"/>
      <c r="W310" s="547"/>
      <c r="X310" s="547"/>
      <c r="Y310" s="547"/>
      <c r="Z310" s="547"/>
      <c r="AA310" s="547"/>
      <c r="AB310" s="547"/>
      <c r="AC310" s="547"/>
      <c r="AD310" s="547"/>
      <c r="AE310" s="547"/>
      <c r="AF310" s="547"/>
      <c r="AG310" s="547"/>
      <c r="AH310" s="547"/>
      <c r="AI310" s="547"/>
      <c r="AJ310" s="547"/>
      <c r="AK310" s="547"/>
      <c r="AL310" s="547"/>
      <c r="AM310" s="547"/>
      <c r="AN310" s="547"/>
      <c r="AO310" s="547"/>
      <c r="AP310" s="547"/>
      <c r="AQ310" s="547"/>
      <c r="AR310" s="547"/>
      <c r="AS310" s="547"/>
      <c r="AT310" s="547"/>
      <c r="AU310" s="547"/>
      <c r="AV310" s="547"/>
      <c r="AW310" s="547"/>
      <c r="AX310" s="547"/>
      <c r="AY310" s="547"/>
      <c r="AZ310" s="547"/>
      <c r="BA310" s="547"/>
      <c r="BB310" s="547"/>
      <c r="BC310" s="547"/>
      <c r="BD310" s="547"/>
      <c r="BE310" s="547"/>
      <c r="BF310" s="547"/>
      <c r="BG310" s="547"/>
      <c r="BH310" s="547"/>
      <c r="BI310" s="547"/>
      <c r="BJ310" s="547"/>
      <c r="BK310" s="547"/>
      <c r="BL310" s="547"/>
      <c r="BM310" s="547"/>
      <c r="BN310" s="547"/>
      <c r="BO310" s="547"/>
      <c r="BP310" s="547"/>
      <c r="BQ310" s="547"/>
      <c r="BR310" s="547"/>
      <c r="BS310" s="547"/>
      <c r="BT310" s="547"/>
      <c r="BU310" s="547"/>
      <c r="BV310" s="547"/>
      <c r="BW310" s="547"/>
      <c r="BX310" s="547"/>
      <c r="BY310" s="547"/>
      <c r="BZ310" s="547"/>
      <c r="CA310" s="547"/>
      <c r="CB310" s="547"/>
      <c r="CC310" s="547"/>
      <c r="CD310" s="547"/>
      <c r="CE310" s="547"/>
      <c r="CF310" s="547"/>
      <c r="CG310" s="547"/>
      <c r="CH310" s="547"/>
      <c r="CI310" s="547"/>
      <c r="CJ310" s="547"/>
      <c r="CK310" s="547"/>
      <c r="CL310" s="547"/>
      <c r="CM310" s="547"/>
      <c r="CN310" s="547"/>
      <c r="CO310" s="547"/>
      <c r="CP310" s="547"/>
      <c r="CQ310" s="547"/>
      <c r="CR310" s="547"/>
      <c r="CS310" s="547"/>
      <c r="CT310" s="547"/>
      <c r="CU310" s="547"/>
      <c r="CV310" s="547"/>
      <c r="CW310" s="547"/>
      <c r="CX310" s="547"/>
      <c r="CY310" s="547"/>
      <c r="CZ310" s="547"/>
      <c r="DA310" s="547"/>
      <c r="DB310" s="547"/>
      <c r="DC310" s="547"/>
      <c r="DD310" s="545"/>
    </row>
    <row r="311" spans="1:108" ht="15">
      <c r="A311" s="544"/>
      <c r="B311" s="545"/>
      <c r="C311" s="545"/>
      <c r="D311" s="545"/>
      <c r="E311" s="546"/>
      <c r="F311" s="547"/>
      <c r="G311" s="547"/>
      <c r="H311" s="547"/>
      <c r="I311" s="547"/>
      <c r="J311" s="547"/>
      <c r="K311" s="547"/>
      <c r="L311" s="547"/>
      <c r="M311" s="547"/>
      <c r="N311" s="547"/>
      <c r="O311" s="548"/>
      <c r="P311" s="547"/>
      <c r="Q311" s="549"/>
      <c r="R311" s="547"/>
      <c r="S311" s="547"/>
      <c r="T311" s="547"/>
      <c r="U311" s="547"/>
      <c r="V311" s="547"/>
      <c r="W311" s="547"/>
      <c r="X311" s="547"/>
      <c r="Y311" s="545"/>
      <c r="Z311" s="545"/>
      <c r="AA311" s="545"/>
      <c r="AB311" s="545"/>
      <c r="AC311" s="545"/>
      <c r="AD311" s="545"/>
      <c r="AE311" s="545"/>
      <c r="AF311" s="545"/>
      <c r="AG311" s="545"/>
      <c r="AH311" s="545"/>
      <c r="AI311" s="545"/>
      <c r="AJ311" s="545"/>
      <c r="AK311" s="545"/>
      <c r="AL311" s="545"/>
      <c r="AM311" s="545"/>
      <c r="AN311" s="545"/>
      <c r="AO311" s="545"/>
      <c r="AP311" s="545"/>
      <c r="AQ311" s="545"/>
      <c r="AR311" s="545"/>
      <c r="AS311" s="545"/>
      <c r="AT311" s="545"/>
      <c r="AU311" s="545"/>
      <c r="AV311" s="545"/>
      <c r="AW311" s="545"/>
      <c r="AX311" s="545"/>
      <c r="AY311" s="545"/>
      <c r="AZ311" s="545"/>
      <c r="BA311" s="545"/>
      <c r="BB311" s="545"/>
      <c r="BC311" s="545"/>
      <c r="BD311" s="545"/>
      <c r="BE311" s="545"/>
      <c r="BF311" s="545"/>
      <c r="BG311" s="545"/>
      <c r="BH311" s="545"/>
      <c r="BI311" s="545"/>
      <c r="BJ311" s="545"/>
      <c r="BK311" s="545"/>
      <c r="BL311" s="545"/>
      <c r="BM311" s="545"/>
      <c r="BN311" s="545"/>
      <c r="BO311" s="545"/>
      <c r="BP311" s="545"/>
      <c r="BQ311" s="545"/>
      <c r="BR311" s="545"/>
      <c r="BS311" s="545"/>
      <c r="BT311" s="545"/>
      <c r="BU311" s="545"/>
      <c r="BV311" s="545"/>
      <c r="BW311" s="545"/>
      <c r="BX311" s="545"/>
      <c r="BY311" s="545"/>
      <c r="BZ311" s="545"/>
      <c r="CA311" s="545"/>
      <c r="CB311" s="545"/>
      <c r="CC311" s="545"/>
      <c r="CD311" s="545"/>
      <c r="CE311" s="545"/>
      <c r="CF311" s="545"/>
      <c r="CG311" s="545"/>
      <c r="CH311" s="545"/>
      <c r="CI311" s="545"/>
      <c r="CJ311" s="545"/>
      <c r="CK311" s="545"/>
      <c r="CL311" s="545"/>
      <c r="CM311" s="545"/>
      <c r="CN311" s="545"/>
      <c r="CO311" s="545"/>
      <c r="CP311" s="545"/>
      <c r="CQ311" s="545"/>
      <c r="CR311" s="545"/>
      <c r="CS311" s="545"/>
      <c r="CT311" s="545"/>
      <c r="CU311" s="545"/>
      <c r="CV311" s="545"/>
      <c r="CW311" s="545"/>
      <c r="CX311" s="545"/>
      <c r="CY311" s="545"/>
      <c r="CZ311" s="545"/>
      <c r="DA311" s="545"/>
      <c r="DB311" s="545"/>
      <c r="DC311" s="545"/>
      <c r="DD311" s="545"/>
    </row>
    <row r="312" spans="1:108" ht="15">
      <c r="A312" s="544"/>
      <c r="B312" s="545"/>
      <c r="C312" s="545"/>
      <c r="D312" s="545"/>
      <c r="E312" s="546"/>
      <c r="F312" s="547"/>
      <c r="G312" s="547"/>
      <c r="H312" s="547"/>
      <c r="I312" s="547"/>
      <c r="J312" s="547"/>
      <c r="K312" s="547"/>
      <c r="L312" s="547"/>
      <c r="M312" s="547"/>
      <c r="N312" s="547"/>
      <c r="O312" s="548"/>
      <c r="P312" s="547"/>
      <c r="Q312" s="549"/>
      <c r="R312" s="547"/>
      <c r="S312" s="547"/>
      <c r="T312" s="547"/>
      <c r="U312" s="547"/>
      <c r="V312" s="547"/>
      <c r="W312" s="547"/>
      <c r="X312" s="547"/>
      <c r="Y312" s="545"/>
      <c r="Z312" s="545"/>
      <c r="AA312" s="545"/>
      <c r="AB312" s="545"/>
      <c r="AC312" s="545"/>
      <c r="AD312" s="545"/>
      <c r="AE312" s="545"/>
      <c r="AF312" s="545"/>
      <c r="AG312" s="545"/>
      <c r="AH312" s="545"/>
      <c r="AI312" s="545"/>
      <c r="AJ312" s="545"/>
      <c r="AK312" s="545"/>
      <c r="AL312" s="545"/>
      <c r="AM312" s="545"/>
      <c r="AN312" s="545"/>
      <c r="AO312" s="545"/>
      <c r="AP312" s="545"/>
      <c r="AQ312" s="545"/>
      <c r="AR312" s="545"/>
      <c r="AS312" s="545"/>
      <c r="AT312" s="545"/>
      <c r="AU312" s="545"/>
      <c r="AV312" s="545"/>
      <c r="AW312" s="545"/>
      <c r="AX312" s="545"/>
      <c r="AY312" s="545"/>
      <c r="AZ312" s="545"/>
      <c r="BA312" s="545"/>
      <c r="BB312" s="545"/>
      <c r="BC312" s="545"/>
      <c r="BD312" s="545"/>
      <c r="BE312" s="545"/>
      <c r="BF312" s="545"/>
      <c r="BG312" s="545"/>
      <c r="BH312" s="545"/>
      <c r="BI312" s="545"/>
      <c r="BJ312" s="545"/>
      <c r="BK312" s="545"/>
      <c r="BL312" s="545"/>
      <c r="BM312" s="545"/>
      <c r="BN312" s="545"/>
      <c r="BO312" s="545"/>
      <c r="BP312" s="545"/>
      <c r="BQ312" s="545"/>
      <c r="BR312" s="545"/>
      <c r="BS312" s="545"/>
      <c r="BT312" s="545"/>
      <c r="BU312" s="545"/>
      <c r="BV312" s="545"/>
      <c r="BW312" s="545"/>
      <c r="BX312" s="545"/>
      <c r="BY312" s="545"/>
      <c r="BZ312" s="545"/>
      <c r="CA312" s="545"/>
      <c r="CB312" s="545"/>
      <c r="CC312" s="545"/>
      <c r="CD312" s="545"/>
      <c r="CE312" s="545"/>
      <c r="CF312" s="545"/>
      <c r="CG312" s="545"/>
      <c r="CH312" s="545"/>
      <c r="CI312" s="545"/>
      <c r="CJ312" s="545"/>
      <c r="CK312" s="545"/>
      <c r="CL312" s="545"/>
      <c r="CM312" s="545"/>
      <c r="CN312" s="545"/>
      <c r="CO312" s="545"/>
      <c r="CP312" s="545"/>
      <c r="CQ312" s="545"/>
      <c r="CR312" s="545"/>
      <c r="CS312" s="545"/>
      <c r="CT312" s="545"/>
      <c r="CU312" s="545"/>
      <c r="CV312" s="545"/>
      <c r="CW312" s="545"/>
      <c r="CX312" s="545"/>
      <c r="CY312" s="545"/>
      <c r="CZ312" s="545"/>
      <c r="DA312" s="545"/>
      <c r="DB312" s="545"/>
      <c r="DC312" s="545"/>
      <c r="DD312" s="545"/>
    </row>
    <row r="313" spans="1:108" ht="15">
      <c r="A313" s="544"/>
      <c r="B313" s="545"/>
      <c r="C313" s="545"/>
      <c r="D313" s="545"/>
      <c r="E313" s="546"/>
      <c r="F313" s="547"/>
      <c r="G313" s="547"/>
      <c r="H313" s="547"/>
      <c r="I313" s="547"/>
      <c r="J313" s="547"/>
      <c r="K313" s="547"/>
      <c r="L313" s="547"/>
      <c r="M313" s="547"/>
      <c r="N313" s="547"/>
      <c r="O313" s="548"/>
      <c r="P313" s="547"/>
      <c r="Q313" s="549"/>
      <c r="R313" s="547"/>
      <c r="S313" s="547"/>
      <c r="T313" s="547"/>
      <c r="U313" s="547"/>
      <c r="V313" s="547"/>
      <c r="W313" s="547"/>
      <c r="X313" s="547"/>
      <c r="Y313" s="545"/>
      <c r="Z313" s="545"/>
      <c r="AA313" s="545"/>
      <c r="AB313" s="545"/>
      <c r="AC313" s="545"/>
      <c r="AD313" s="545"/>
      <c r="AE313" s="545"/>
      <c r="AF313" s="545"/>
      <c r="AG313" s="545"/>
      <c r="AH313" s="545"/>
      <c r="AI313" s="545"/>
      <c r="AJ313" s="545"/>
      <c r="AK313" s="545"/>
      <c r="AL313" s="545"/>
      <c r="AM313" s="545"/>
      <c r="AN313" s="545"/>
      <c r="AO313" s="545"/>
      <c r="AP313" s="545"/>
      <c r="AQ313" s="545"/>
      <c r="AR313" s="545"/>
      <c r="AS313" s="545"/>
      <c r="AT313" s="545"/>
      <c r="AU313" s="545"/>
      <c r="AV313" s="545"/>
      <c r="AW313" s="545"/>
      <c r="AX313" s="545"/>
      <c r="AY313" s="545"/>
      <c r="AZ313" s="545"/>
      <c r="BA313" s="545"/>
      <c r="BB313" s="545"/>
      <c r="BC313" s="545"/>
      <c r="BD313" s="545"/>
      <c r="BE313" s="545"/>
      <c r="BF313" s="545"/>
      <c r="BG313" s="545"/>
      <c r="BH313" s="545"/>
      <c r="BI313" s="545"/>
      <c r="BJ313" s="545"/>
      <c r="BK313" s="545"/>
      <c r="BL313" s="545"/>
      <c r="BM313" s="545"/>
      <c r="BN313" s="545"/>
      <c r="BO313" s="545"/>
      <c r="BP313" s="545"/>
      <c r="BQ313" s="545"/>
      <c r="BR313" s="545"/>
      <c r="BS313" s="545"/>
      <c r="BT313" s="545"/>
      <c r="BU313" s="545"/>
      <c r="BV313" s="545"/>
      <c r="BW313" s="545"/>
      <c r="BX313" s="545"/>
      <c r="BY313" s="545"/>
      <c r="BZ313" s="545"/>
      <c r="CA313" s="545"/>
      <c r="CB313" s="545"/>
      <c r="CC313" s="545"/>
      <c r="CD313" s="545"/>
      <c r="CE313" s="545"/>
      <c r="CF313" s="545"/>
      <c r="CG313" s="545"/>
      <c r="CH313" s="545"/>
      <c r="CI313" s="545"/>
      <c r="CJ313" s="545"/>
      <c r="CK313" s="545"/>
      <c r="CL313" s="545"/>
      <c r="CM313" s="545"/>
      <c r="CN313" s="545"/>
      <c r="CO313" s="545"/>
      <c r="CP313" s="545"/>
      <c r="CQ313" s="545"/>
      <c r="CR313" s="545"/>
      <c r="CS313" s="545"/>
      <c r="CT313" s="545"/>
      <c r="CU313" s="545"/>
      <c r="CV313" s="545"/>
      <c r="CW313" s="545"/>
      <c r="CX313" s="545"/>
      <c r="CY313" s="545"/>
      <c r="CZ313" s="545"/>
      <c r="DA313" s="545"/>
      <c r="DB313" s="545"/>
      <c r="DC313" s="545"/>
      <c r="DD313" s="545"/>
    </row>
    <row r="314" spans="1:108" ht="15">
      <c r="A314" s="544"/>
      <c r="B314" s="545"/>
      <c r="C314" s="545"/>
      <c r="D314" s="545"/>
      <c r="E314" s="546"/>
      <c r="F314" s="547"/>
      <c r="G314" s="547"/>
      <c r="H314" s="547"/>
      <c r="I314" s="547"/>
      <c r="J314" s="547"/>
      <c r="K314" s="547"/>
      <c r="L314" s="547"/>
      <c r="M314" s="547"/>
      <c r="N314" s="547"/>
      <c r="O314" s="548"/>
      <c r="P314" s="547"/>
      <c r="Q314" s="549"/>
      <c r="R314" s="547"/>
      <c r="S314" s="547"/>
      <c r="T314" s="547"/>
      <c r="U314" s="547"/>
      <c r="V314" s="547"/>
      <c r="W314" s="547"/>
      <c r="X314" s="547"/>
      <c r="Y314" s="545"/>
      <c r="Z314" s="545"/>
      <c r="AA314" s="545"/>
      <c r="AB314" s="545"/>
      <c r="AC314" s="545"/>
      <c r="AD314" s="545"/>
      <c r="AE314" s="545"/>
      <c r="AF314" s="545"/>
      <c r="AG314" s="545"/>
      <c r="AH314" s="545"/>
      <c r="AI314" s="545"/>
      <c r="AJ314" s="545"/>
      <c r="AK314" s="545"/>
      <c r="AL314" s="545"/>
      <c r="AM314" s="545"/>
      <c r="AN314" s="545"/>
      <c r="AO314" s="545"/>
      <c r="AP314" s="545"/>
      <c r="AQ314" s="545"/>
      <c r="AR314" s="545"/>
      <c r="AS314" s="545"/>
      <c r="AT314" s="545"/>
      <c r="AU314" s="545"/>
      <c r="AV314" s="545"/>
      <c r="AW314" s="545"/>
      <c r="AX314" s="545"/>
      <c r="AY314" s="545"/>
      <c r="AZ314" s="545"/>
      <c r="BA314" s="545"/>
      <c r="BB314" s="545"/>
      <c r="BC314" s="545"/>
      <c r="BD314" s="545"/>
      <c r="BE314" s="545"/>
      <c r="BF314" s="545"/>
      <c r="BG314" s="545"/>
      <c r="BH314" s="545"/>
      <c r="BI314" s="545"/>
      <c r="BJ314" s="545"/>
      <c r="BK314" s="545"/>
      <c r="BL314" s="545"/>
      <c r="BM314" s="545"/>
      <c r="BN314" s="545"/>
      <c r="BO314" s="545"/>
      <c r="BP314" s="545"/>
      <c r="BQ314" s="545"/>
      <c r="BR314" s="545"/>
      <c r="BS314" s="545"/>
      <c r="BT314" s="545"/>
      <c r="BU314" s="545"/>
      <c r="BV314" s="545"/>
      <c r="BW314" s="545"/>
      <c r="BX314" s="545"/>
      <c r="BY314" s="545"/>
      <c r="BZ314" s="545"/>
      <c r="CA314" s="545"/>
      <c r="CB314" s="545"/>
      <c r="CC314" s="545"/>
      <c r="CD314" s="545"/>
      <c r="CE314" s="545"/>
      <c r="CF314" s="545"/>
      <c r="CG314" s="545"/>
      <c r="CH314" s="545"/>
      <c r="CI314" s="545"/>
      <c r="CJ314" s="545"/>
      <c r="CK314" s="545"/>
      <c r="CL314" s="545"/>
      <c r="CM314" s="545"/>
      <c r="CN314" s="545"/>
      <c r="CO314" s="545"/>
      <c r="CP314" s="545"/>
      <c r="CQ314" s="545"/>
      <c r="CR314" s="545"/>
      <c r="CS314" s="545"/>
      <c r="CT314" s="545"/>
      <c r="CU314" s="545"/>
      <c r="CV314" s="545"/>
      <c r="CW314" s="545"/>
      <c r="CX314" s="545"/>
      <c r="CY314" s="545"/>
      <c r="CZ314" s="545"/>
      <c r="DA314" s="545"/>
      <c r="DB314" s="545"/>
      <c r="DC314" s="545"/>
      <c r="DD314" s="545"/>
    </row>
    <row r="315" spans="1:108" ht="15">
      <c r="A315" s="544"/>
      <c r="B315" s="545"/>
      <c r="C315" s="545"/>
      <c r="D315" s="545"/>
      <c r="E315" s="546"/>
      <c r="F315" s="547"/>
      <c r="G315" s="547"/>
      <c r="H315" s="547"/>
      <c r="I315" s="547"/>
      <c r="J315" s="547"/>
      <c r="K315" s="547"/>
      <c r="L315" s="547"/>
      <c r="M315" s="547"/>
      <c r="N315" s="547"/>
      <c r="O315" s="548"/>
      <c r="P315" s="547"/>
      <c r="Q315" s="549"/>
      <c r="R315" s="547"/>
      <c r="S315" s="547"/>
      <c r="T315" s="547"/>
      <c r="U315" s="547"/>
      <c r="V315" s="547"/>
      <c r="W315" s="547"/>
      <c r="X315" s="547"/>
      <c r="Y315" s="545"/>
      <c r="Z315" s="545"/>
      <c r="AA315" s="545"/>
      <c r="AB315" s="545"/>
      <c r="AC315" s="545"/>
      <c r="AD315" s="545"/>
      <c r="AE315" s="545"/>
      <c r="AF315" s="545"/>
      <c r="AG315" s="545"/>
      <c r="AH315" s="545"/>
      <c r="AI315" s="545"/>
      <c r="AJ315" s="545"/>
      <c r="AK315" s="545"/>
      <c r="AL315" s="545"/>
      <c r="AM315" s="545"/>
      <c r="AN315" s="545"/>
      <c r="AO315" s="545"/>
      <c r="AP315" s="545"/>
      <c r="AQ315" s="545"/>
      <c r="AR315" s="545"/>
      <c r="AS315" s="545"/>
      <c r="AT315" s="545"/>
      <c r="AU315" s="545"/>
      <c r="AV315" s="545"/>
      <c r="AW315" s="545"/>
      <c r="AX315" s="545"/>
      <c r="AY315" s="545"/>
      <c r="AZ315" s="545"/>
      <c r="BA315" s="545"/>
      <c r="BB315" s="545"/>
      <c r="BC315" s="545"/>
      <c r="BD315" s="545"/>
      <c r="BE315" s="545"/>
      <c r="BF315" s="545"/>
      <c r="BG315" s="545"/>
      <c r="BH315" s="545"/>
      <c r="BI315" s="545"/>
      <c r="BJ315" s="545"/>
      <c r="BK315" s="545"/>
      <c r="BL315" s="545"/>
      <c r="BM315" s="545"/>
      <c r="BN315" s="545"/>
      <c r="BO315" s="545"/>
      <c r="BP315" s="545"/>
      <c r="BQ315" s="545"/>
      <c r="BR315" s="545"/>
      <c r="BS315" s="545"/>
      <c r="BT315" s="545"/>
      <c r="BU315" s="545"/>
      <c r="BV315" s="545"/>
      <c r="BW315" s="545"/>
      <c r="BX315" s="545"/>
      <c r="BY315" s="545"/>
      <c r="BZ315" s="545"/>
      <c r="CA315" s="545"/>
      <c r="CB315" s="545"/>
      <c r="CC315" s="545"/>
      <c r="CD315" s="545"/>
      <c r="CE315" s="545"/>
      <c r="CF315" s="545"/>
      <c r="CG315" s="545"/>
      <c r="CH315" s="545"/>
      <c r="CI315" s="545"/>
      <c r="CJ315" s="545"/>
      <c r="CK315" s="545"/>
      <c r="CL315" s="545"/>
      <c r="CM315" s="545"/>
      <c r="CN315" s="545"/>
      <c r="CO315" s="545"/>
      <c r="CP315" s="545"/>
      <c r="CQ315" s="545"/>
      <c r="CR315" s="545"/>
      <c r="CS315" s="545"/>
      <c r="CT315" s="545"/>
      <c r="CU315" s="545"/>
      <c r="CV315" s="545"/>
      <c r="CW315" s="545"/>
      <c r="CX315" s="545"/>
      <c r="CY315" s="545"/>
      <c r="CZ315" s="545"/>
      <c r="DA315" s="545"/>
      <c r="DB315" s="545"/>
      <c r="DC315" s="545"/>
      <c r="DD315" s="545"/>
    </row>
    <row r="316" spans="1:108" ht="15">
      <c r="A316" s="544"/>
      <c r="B316" s="545"/>
      <c r="C316" s="545"/>
      <c r="D316" s="545"/>
      <c r="E316" s="546"/>
      <c r="F316" s="547"/>
      <c r="G316" s="547"/>
      <c r="H316" s="547"/>
      <c r="I316" s="547"/>
      <c r="J316" s="547"/>
      <c r="K316" s="547"/>
      <c r="L316" s="547"/>
      <c r="M316" s="547"/>
      <c r="N316" s="547"/>
      <c r="O316" s="548"/>
      <c r="P316" s="547"/>
      <c r="Q316" s="549"/>
      <c r="R316" s="547"/>
      <c r="S316" s="547"/>
      <c r="T316" s="547"/>
      <c r="U316" s="547"/>
      <c r="V316" s="547"/>
      <c r="W316" s="547"/>
      <c r="X316" s="547"/>
      <c r="Y316" s="545"/>
      <c r="Z316" s="545"/>
      <c r="AA316" s="545"/>
      <c r="AB316" s="545"/>
      <c r="AC316" s="545"/>
      <c r="AD316" s="545"/>
      <c r="AE316" s="545"/>
      <c r="AF316" s="545"/>
      <c r="AG316" s="545"/>
      <c r="AH316" s="545"/>
      <c r="AI316" s="545"/>
      <c r="AJ316" s="545"/>
      <c r="AK316" s="545"/>
      <c r="AL316" s="545"/>
      <c r="AM316" s="545"/>
      <c r="AN316" s="545"/>
      <c r="AO316" s="545"/>
      <c r="AP316" s="545"/>
      <c r="AQ316" s="545"/>
      <c r="AR316" s="545"/>
      <c r="AS316" s="545"/>
      <c r="AT316" s="545"/>
      <c r="AU316" s="545"/>
      <c r="AV316" s="545"/>
      <c r="AW316" s="545"/>
      <c r="AX316" s="545"/>
      <c r="AY316" s="545"/>
      <c r="AZ316" s="545"/>
      <c r="BA316" s="545"/>
      <c r="BB316" s="545"/>
      <c r="BC316" s="545"/>
      <c r="BD316" s="545"/>
      <c r="BE316" s="545"/>
      <c r="BF316" s="545"/>
      <c r="BG316" s="545"/>
      <c r="BH316" s="545"/>
      <c r="BI316" s="545"/>
      <c r="BJ316" s="545"/>
      <c r="BK316" s="545"/>
      <c r="BL316" s="545"/>
      <c r="BM316" s="545"/>
      <c r="BN316" s="545"/>
      <c r="BO316" s="545"/>
      <c r="BP316" s="545"/>
      <c r="BQ316" s="545"/>
      <c r="BR316" s="545"/>
      <c r="BS316" s="545"/>
      <c r="BT316" s="545"/>
      <c r="BU316" s="545"/>
      <c r="BV316" s="545"/>
      <c r="BW316" s="545"/>
      <c r="BX316" s="545"/>
      <c r="BY316" s="545"/>
      <c r="BZ316" s="545"/>
      <c r="CA316" s="545"/>
      <c r="CB316" s="545"/>
      <c r="CC316" s="545"/>
      <c r="CD316" s="545"/>
      <c r="CE316" s="545"/>
      <c r="CF316" s="545"/>
      <c r="CG316" s="545"/>
      <c r="CH316" s="545"/>
      <c r="CI316" s="545"/>
      <c r="CJ316" s="545"/>
      <c r="CK316" s="545"/>
      <c r="CL316" s="545"/>
      <c r="CM316" s="545"/>
      <c r="CN316" s="545"/>
      <c r="CO316" s="545"/>
      <c r="CP316" s="545"/>
      <c r="CQ316" s="545"/>
      <c r="CR316" s="545"/>
      <c r="CS316" s="545"/>
      <c r="CT316" s="545"/>
      <c r="CU316" s="545"/>
      <c r="CV316" s="545"/>
      <c r="CW316" s="545"/>
      <c r="CX316" s="545"/>
      <c r="CY316" s="545"/>
      <c r="CZ316" s="545"/>
      <c r="DA316" s="545"/>
      <c r="DB316" s="545"/>
      <c r="DC316" s="545"/>
      <c r="DD316" s="545"/>
    </row>
    <row r="317" spans="1:108" ht="15">
      <c r="A317" s="544"/>
      <c r="B317" s="545"/>
      <c r="C317" s="545"/>
      <c r="D317" s="545"/>
      <c r="E317" s="546"/>
      <c r="F317" s="547"/>
      <c r="G317" s="547"/>
      <c r="H317" s="547"/>
      <c r="I317" s="547"/>
      <c r="J317" s="547"/>
      <c r="K317" s="547"/>
      <c r="L317" s="547"/>
      <c r="M317" s="547"/>
      <c r="N317" s="547"/>
      <c r="O317" s="548"/>
      <c r="P317" s="547"/>
      <c r="Q317" s="549"/>
      <c r="R317" s="547"/>
      <c r="S317" s="547"/>
      <c r="T317" s="547"/>
      <c r="U317" s="547"/>
      <c r="V317" s="547"/>
      <c r="W317" s="547"/>
      <c r="X317" s="547"/>
      <c r="Y317" s="545"/>
      <c r="Z317" s="545"/>
      <c r="AA317" s="545"/>
      <c r="AB317" s="545"/>
      <c r="AC317" s="545"/>
      <c r="AD317" s="545"/>
      <c r="AE317" s="545"/>
      <c r="AF317" s="545"/>
      <c r="AG317" s="545"/>
      <c r="AH317" s="545"/>
      <c r="AI317" s="545"/>
      <c r="AJ317" s="545"/>
      <c r="AK317" s="545"/>
      <c r="AL317" s="545"/>
      <c r="AM317" s="545"/>
      <c r="AN317" s="545"/>
      <c r="AO317" s="545"/>
      <c r="AP317" s="545"/>
      <c r="AQ317" s="545"/>
      <c r="AR317" s="545"/>
      <c r="AS317" s="545"/>
      <c r="AT317" s="545"/>
      <c r="AU317" s="545"/>
      <c r="AV317" s="545"/>
      <c r="AW317" s="545"/>
      <c r="AX317" s="545"/>
      <c r="AY317" s="545"/>
      <c r="AZ317" s="545"/>
      <c r="BA317" s="545"/>
      <c r="BB317" s="545"/>
      <c r="BC317" s="545"/>
      <c r="BD317" s="545"/>
      <c r="BE317" s="545"/>
      <c r="BF317" s="545"/>
      <c r="BG317" s="545"/>
      <c r="BH317" s="545"/>
      <c r="BI317" s="545"/>
      <c r="BJ317" s="545"/>
      <c r="BK317" s="545"/>
      <c r="BL317" s="545"/>
      <c r="BM317" s="545"/>
      <c r="BN317" s="545"/>
      <c r="BO317" s="545"/>
      <c r="BP317" s="545"/>
      <c r="BQ317" s="545"/>
      <c r="BR317" s="545"/>
      <c r="BS317" s="545"/>
      <c r="BT317" s="545"/>
      <c r="BU317" s="545"/>
      <c r="BV317" s="545"/>
      <c r="BW317" s="545"/>
      <c r="BX317" s="545"/>
      <c r="BY317" s="545"/>
      <c r="BZ317" s="545"/>
      <c r="CA317" s="545"/>
      <c r="CB317" s="545"/>
      <c r="CC317" s="545"/>
      <c r="CD317" s="545"/>
      <c r="CE317" s="545"/>
      <c r="CF317" s="545"/>
      <c r="CG317" s="545"/>
      <c r="CH317" s="545"/>
      <c r="CI317" s="545"/>
      <c r="CJ317" s="545"/>
      <c r="CK317" s="545"/>
      <c r="CL317" s="545"/>
      <c r="CM317" s="545"/>
      <c r="CN317" s="545"/>
      <c r="CO317" s="545"/>
      <c r="CP317" s="545"/>
      <c r="CQ317" s="545"/>
      <c r="CR317" s="545"/>
      <c r="CS317" s="545"/>
      <c r="CT317" s="545"/>
      <c r="CU317" s="545"/>
      <c r="CV317" s="545"/>
      <c r="CW317" s="545"/>
      <c r="CX317" s="545"/>
      <c r="CY317" s="545"/>
      <c r="CZ317" s="545"/>
      <c r="DA317" s="545"/>
      <c r="DB317" s="545"/>
      <c r="DC317" s="545"/>
      <c r="DD317" s="545"/>
    </row>
    <row r="318" spans="1:108" ht="15">
      <c r="A318" s="544"/>
      <c r="B318" s="545"/>
      <c r="C318" s="545"/>
      <c r="D318" s="545"/>
      <c r="E318" s="546"/>
      <c r="F318" s="547"/>
      <c r="G318" s="547"/>
      <c r="H318" s="547"/>
      <c r="I318" s="547"/>
      <c r="J318" s="547"/>
      <c r="K318" s="547"/>
      <c r="L318" s="547"/>
      <c r="M318" s="547"/>
      <c r="N318" s="547"/>
      <c r="O318" s="548"/>
      <c r="P318" s="547"/>
      <c r="Q318" s="549"/>
      <c r="R318" s="547"/>
      <c r="S318" s="547"/>
      <c r="T318" s="547"/>
      <c r="U318" s="547"/>
      <c r="V318" s="547"/>
      <c r="W318" s="547"/>
      <c r="X318" s="547"/>
      <c r="Y318" s="545"/>
      <c r="Z318" s="545"/>
      <c r="AA318" s="545"/>
      <c r="AB318" s="545"/>
      <c r="AC318" s="545"/>
      <c r="AD318" s="545"/>
      <c r="AE318" s="545"/>
      <c r="AF318" s="545"/>
      <c r="AG318" s="545"/>
      <c r="AH318" s="545"/>
      <c r="AI318" s="545"/>
      <c r="AJ318" s="545"/>
      <c r="AK318" s="545"/>
      <c r="AL318" s="545"/>
      <c r="AM318" s="545"/>
      <c r="AN318" s="545"/>
      <c r="AO318" s="545"/>
      <c r="AP318" s="545"/>
      <c r="AQ318" s="545"/>
      <c r="AR318" s="545"/>
      <c r="AS318" s="545"/>
      <c r="AT318" s="545"/>
      <c r="AU318" s="545"/>
      <c r="AV318" s="545"/>
      <c r="AW318" s="545"/>
      <c r="AX318" s="545"/>
      <c r="AY318" s="545"/>
      <c r="AZ318" s="545"/>
      <c r="BA318" s="545"/>
      <c r="BB318" s="545"/>
      <c r="BC318" s="545"/>
      <c r="BD318" s="545"/>
      <c r="BE318" s="545"/>
      <c r="BF318" s="545"/>
      <c r="BG318" s="545"/>
      <c r="BH318" s="545"/>
      <c r="BI318" s="545"/>
      <c r="BJ318" s="545"/>
      <c r="BK318" s="545"/>
      <c r="BL318" s="545"/>
      <c r="BM318" s="545"/>
      <c r="BN318" s="545"/>
      <c r="BO318" s="545"/>
      <c r="BP318" s="545"/>
      <c r="BQ318" s="545"/>
      <c r="BR318" s="545"/>
      <c r="BS318" s="545"/>
      <c r="BT318" s="545"/>
      <c r="BU318" s="545"/>
      <c r="BV318" s="545"/>
      <c r="BW318" s="545"/>
      <c r="BX318" s="545"/>
      <c r="BY318" s="545"/>
      <c r="BZ318" s="545"/>
      <c r="CA318" s="545"/>
      <c r="CB318" s="545"/>
      <c r="CC318" s="545"/>
      <c r="CD318" s="545"/>
      <c r="CE318" s="545"/>
      <c r="CF318" s="545"/>
      <c r="CG318" s="545"/>
      <c r="CH318" s="545"/>
      <c r="CI318" s="545"/>
      <c r="CJ318" s="545"/>
      <c r="CK318" s="545"/>
      <c r="CL318" s="545"/>
      <c r="CM318" s="545"/>
      <c r="CN318" s="545"/>
      <c r="CO318" s="545"/>
      <c r="CP318" s="545"/>
      <c r="CQ318" s="545"/>
      <c r="CR318" s="545"/>
      <c r="CS318" s="545"/>
      <c r="CT318" s="545"/>
      <c r="CU318" s="545"/>
      <c r="CV318" s="545"/>
      <c r="CW318" s="545"/>
      <c r="CX318" s="545"/>
      <c r="CY318" s="545"/>
      <c r="CZ318" s="545"/>
      <c r="DA318" s="545"/>
      <c r="DB318" s="545"/>
      <c r="DC318" s="545"/>
      <c r="DD318" s="545"/>
    </row>
    <row r="319" spans="1:108" ht="15">
      <c r="A319" s="544"/>
      <c r="B319" s="545"/>
      <c r="C319" s="545"/>
      <c r="D319" s="545"/>
      <c r="E319" s="546"/>
      <c r="F319" s="547"/>
      <c r="G319" s="547"/>
      <c r="H319" s="547"/>
      <c r="I319" s="547"/>
      <c r="J319" s="547"/>
      <c r="K319" s="547"/>
      <c r="L319" s="547"/>
      <c r="M319" s="547"/>
      <c r="N319" s="547"/>
      <c r="O319" s="548"/>
      <c r="P319" s="547"/>
      <c r="Q319" s="549"/>
      <c r="R319" s="547"/>
      <c r="S319" s="547"/>
      <c r="T319" s="547"/>
      <c r="U319" s="547"/>
      <c r="V319" s="547"/>
      <c r="W319" s="547"/>
      <c r="X319" s="547"/>
      <c r="Y319" s="545"/>
      <c r="Z319" s="545"/>
      <c r="AA319" s="545"/>
      <c r="AB319" s="545"/>
      <c r="AC319" s="545"/>
      <c r="AD319" s="545"/>
      <c r="AE319" s="545"/>
      <c r="AF319" s="545"/>
      <c r="AG319" s="545"/>
      <c r="AH319" s="545"/>
      <c r="AI319" s="545"/>
      <c r="AJ319" s="545"/>
      <c r="AK319" s="545"/>
      <c r="AL319" s="545"/>
      <c r="AM319" s="545"/>
      <c r="AN319" s="545"/>
      <c r="AO319" s="545"/>
      <c r="AP319" s="545"/>
      <c r="AQ319" s="545"/>
      <c r="AR319" s="545"/>
      <c r="AS319" s="545"/>
      <c r="AT319" s="545"/>
      <c r="AU319" s="545"/>
      <c r="AV319" s="545"/>
      <c r="AW319" s="545"/>
      <c r="AX319" s="545"/>
      <c r="AY319" s="545"/>
      <c r="AZ319" s="545"/>
      <c r="BA319" s="545"/>
      <c r="BB319" s="545"/>
      <c r="BC319" s="545"/>
      <c r="BD319" s="545"/>
      <c r="BE319" s="545"/>
      <c r="BF319" s="545"/>
      <c r="BG319" s="545"/>
      <c r="BH319" s="545"/>
      <c r="BI319" s="545"/>
      <c r="BJ319" s="545"/>
      <c r="BK319" s="545"/>
      <c r="BL319" s="545"/>
      <c r="BM319" s="545"/>
      <c r="BN319" s="545"/>
      <c r="BO319" s="545"/>
      <c r="BP319" s="545"/>
      <c r="BQ319" s="545"/>
      <c r="BR319" s="545"/>
      <c r="BS319" s="545"/>
      <c r="BT319" s="545"/>
      <c r="BU319" s="545"/>
      <c r="BV319" s="545"/>
      <c r="BW319" s="545"/>
      <c r="BX319" s="545"/>
      <c r="BY319" s="545"/>
      <c r="BZ319" s="545"/>
      <c r="CA319" s="545"/>
      <c r="CB319" s="545"/>
      <c r="CC319" s="545"/>
      <c r="CD319" s="545"/>
      <c r="CE319" s="545"/>
      <c r="CF319" s="545"/>
      <c r="CG319" s="545"/>
      <c r="CH319" s="545"/>
      <c r="CI319" s="545"/>
      <c r="CJ319" s="545"/>
      <c r="CK319" s="545"/>
      <c r="CL319" s="545"/>
      <c r="CM319" s="545"/>
      <c r="CN319" s="545"/>
      <c r="CO319" s="545"/>
      <c r="CP319" s="545"/>
      <c r="CQ319" s="545"/>
      <c r="CR319" s="545"/>
      <c r="CS319" s="545"/>
      <c r="CT319" s="545"/>
      <c r="CU319" s="545"/>
      <c r="CV319" s="545"/>
      <c r="CW319" s="545"/>
      <c r="CX319" s="545"/>
      <c r="CY319" s="545"/>
      <c r="CZ319" s="545"/>
      <c r="DA319" s="545"/>
      <c r="DB319" s="545"/>
      <c r="DC319" s="545"/>
      <c r="DD319" s="545"/>
    </row>
    <row r="320" spans="1:108" ht="15">
      <c r="A320" s="544"/>
      <c r="B320" s="545"/>
      <c r="C320" s="545"/>
      <c r="D320" s="545"/>
      <c r="E320" s="546"/>
      <c r="F320" s="547"/>
      <c r="G320" s="547"/>
      <c r="H320" s="547"/>
      <c r="I320" s="547"/>
      <c r="J320" s="547"/>
      <c r="K320" s="547"/>
      <c r="L320" s="547"/>
      <c r="M320" s="547"/>
      <c r="N320" s="547"/>
      <c r="O320" s="548"/>
      <c r="P320" s="547"/>
      <c r="Q320" s="549"/>
      <c r="R320" s="547"/>
      <c r="S320" s="547"/>
      <c r="T320" s="547"/>
      <c r="U320" s="547"/>
      <c r="V320" s="547"/>
      <c r="W320" s="547"/>
      <c r="X320" s="547"/>
      <c r="Y320" s="545"/>
      <c r="Z320" s="545"/>
      <c r="AA320" s="545"/>
      <c r="AB320" s="545"/>
      <c r="AC320" s="545"/>
      <c r="AD320" s="545"/>
      <c r="AE320" s="545"/>
      <c r="AF320" s="545"/>
      <c r="AG320" s="545"/>
      <c r="AH320" s="545"/>
      <c r="AI320" s="545"/>
      <c r="AJ320" s="545"/>
      <c r="AK320" s="545"/>
      <c r="AL320" s="545"/>
      <c r="AM320" s="545"/>
      <c r="AN320" s="545"/>
      <c r="AO320" s="545"/>
      <c r="AP320" s="545"/>
      <c r="AQ320" s="545"/>
      <c r="AR320" s="545"/>
      <c r="AS320" s="545"/>
      <c r="AT320" s="545"/>
      <c r="AU320" s="545"/>
      <c r="AV320" s="545"/>
      <c r="AW320" s="545"/>
      <c r="AX320" s="545"/>
      <c r="AY320" s="545"/>
      <c r="AZ320" s="545"/>
      <c r="BA320" s="545"/>
      <c r="BB320" s="545"/>
      <c r="BC320" s="545"/>
      <c r="BD320" s="545"/>
      <c r="BE320" s="545"/>
      <c r="BF320" s="545"/>
      <c r="BG320" s="545"/>
      <c r="BH320" s="545"/>
      <c r="BI320" s="545"/>
      <c r="BJ320" s="545"/>
      <c r="BK320" s="545"/>
      <c r="BL320" s="545"/>
      <c r="BM320" s="545"/>
      <c r="BN320" s="545"/>
      <c r="BO320" s="545"/>
      <c r="BP320" s="545"/>
      <c r="BQ320" s="545"/>
      <c r="BR320" s="545"/>
      <c r="BS320" s="545"/>
      <c r="BT320" s="545"/>
      <c r="BU320" s="545"/>
      <c r="BV320" s="545"/>
      <c r="BW320" s="545"/>
      <c r="BX320" s="545"/>
      <c r="BY320" s="545"/>
      <c r="BZ320" s="545"/>
      <c r="CA320" s="545"/>
      <c r="CB320" s="545"/>
      <c r="CC320" s="545"/>
      <c r="CD320" s="545"/>
      <c r="CE320" s="545"/>
      <c r="CF320" s="545"/>
      <c r="CG320" s="545"/>
      <c r="CH320" s="545"/>
      <c r="CI320" s="545"/>
      <c r="CJ320" s="545"/>
      <c r="CK320" s="545"/>
      <c r="CL320" s="545"/>
      <c r="CM320" s="545"/>
      <c r="CN320" s="545"/>
      <c r="CO320" s="545"/>
      <c r="CP320" s="545"/>
      <c r="CQ320" s="545"/>
      <c r="CR320" s="545"/>
      <c r="CS320" s="545"/>
      <c r="CT320" s="545"/>
      <c r="CU320" s="545"/>
      <c r="CV320" s="545"/>
      <c r="CW320" s="545"/>
      <c r="CX320" s="545"/>
      <c r="CY320" s="545"/>
      <c r="CZ320" s="545"/>
      <c r="DA320" s="545"/>
      <c r="DB320" s="545"/>
      <c r="DC320" s="545"/>
      <c r="DD320" s="545"/>
    </row>
    <row r="321" spans="1:108" ht="15">
      <c r="A321" s="544"/>
      <c r="B321" s="545"/>
      <c r="C321" s="545"/>
      <c r="D321" s="545"/>
      <c r="E321" s="546"/>
      <c r="F321" s="547"/>
      <c r="G321" s="547"/>
      <c r="H321" s="547"/>
      <c r="I321" s="547"/>
      <c r="J321" s="547"/>
      <c r="K321" s="547"/>
      <c r="L321" s="547"/>
      <c r="M321" s="547"/>
      <c r="N321" s="547"/>
      <c r="O321" s="548"/>
      <c r="P321" s="547"/>
      <c r="Q321" s="549"/>
      <c r="R321" s="547"/>
      <c r="S321" s="547"/>
      <c r="T321" s="547"/>
      <c r="U321" s="547"/>
      <c r="V321" s="547"/>
      <c r="W321" s="547"/>
      <c r="X321" s="547"/>
      <c r="Y321" s="545"/>
      <c r="Z321" s="545"/>
      <c r="AA321" s="545"/>
      <c r="AB321" s="545"/>
      <c r="AC321" s="545"/>
      <c r="AD321" s="545"/>
      <c r="AE321" s="545"/>
      <c r="AF321" s="545"/>
      <c r="AG321" s="545"/>
      <c r="AH321" s="545"/>
      <c r="AI321" s="545"/>
      <c r="AJ321" s="545"/>
      <c r="AK321" s="545"/>
      <c r="AL321" s="545"/>
      <c r="AM321" s="545"/>
      <c r="AN321" s="545"/>
      <c r="AO321" s="545"/>
      <c r="AP321" s="545"/>
      <c r="AQ321" s="545"/>
      <c r="AR321" s="545"/>
      <c r="AS321" s="545"/>
      <c r="AT321" s="545"/>
      <c r="AU321" s="545"/>
      <c r="AV321" s="545"/>
      <c r="AW321" s="545"/>
      <c r="AX321" s="545"/>
      <c r="AY321" s="545"/>
      <c r="AZ321" s="545"/>
      <c r="BA321" s="545"/>
      <c r="BB321" s="545"/>
      <c r="BC321" s="545"/>
      <c r="BD321" s="545"/>
      <c r="BE321" s="545"/>
      <c r="BF321" s="545"/>
      <c r="BG321" s="545"/>
      <c r="BH321" s="545"/>
      <c r="BI321" s="545"/>
      <c r="BJ321" s="545"/>
      <c r="BK321" s="545"/>
      <c r="BL321" s="545"/>
      <c r="BM321" s="545"/>
      <c r="BN321" s="545"/>
      <c r="BO321" s="545"/>
      <c r="BP321" s="545"/>
      <c r="BQ321" s="545"/>
      <c r="BR321" s="545"/>
      <c r="BS321" s="545"/>
      <c r="BT321" s="545"/>
      <c r="BU321" s="545"/>
      <c r="BV321" s="545"/>
      <c r="BW321" s="545"/>
      <c r="BX321" s="545"/>
      <c r="BY321" s="545"/>
      <c r="BZ321" s="545"/>
      <c r="CA321" s="545"/>
      <c r="CB321" s="545"/>
      <c r="CC321" s="545"/>
      <c r="CD321" s="545"/>
      <c r="CE321" s="545"/>
      <c r="CF321" s="545"/>
      <c r="CG321" s="545"/>
      <c r="CH321" s="545"/>
      <c r="CI321" s="545"/>
      <c r="CJ321" s="545"/>
      <c r="CK321" s="545"/>
      <c r="CL321" s="545"/>
      <c r="CM321" s="545"/>
      <c r="CN321" s="545"/>
      <c r="CO321" s="545"/>
      <c r="CP321" s="545"/>
      <c r="CQ321" s="545"/>
      <c r="CR321" s="545"/>
      <c r="CS321" s="545"/>
      <c r="CT321" s="545"/>
      <c r="CU321" s="545"/>
      <c r="CV321" s="545"/>
      <c r="CW321" s="545"/>
      <c r="CX321" s="545"/>
      <c r="CY321" s="545"/>
      <c r="CZ321" s="545"/>
      <c r="DA321" s="545"/>
      <c r="DB321" s="545"/>
      <c r="DC321" s="545"/>
      <c r="DD321" s="545"/>
    </row>
    <row r="322" spans="1:108" ht="15">
      <c r="A322" s="544"/>
      <c r="B322" s="545"/>
      <c r="C322" s="545"/>
      <c r="D322" s="545"/>
      <c r="E322" s="546"/>
      <c r="F322" s="547"/>
      <c r="G322" s="547"/>
      <c r="H322" s="547"/>
      <c r="I322" s="547"/>
      <c r="J322" s="547"/>
      <c r="K322" s="547"/>
      <c r="L322" s="547"/>
      <c r="M322" s="547"/>
      <c r="N322" s="547"/>
      <c r="O322" s="548"/>
      <c r="P322" s="547"/>
      <c r="Q322" s="549"/>
      <c r="R322" s="547"/>
      <c r="S322" s="547"/>
      <c r="T322" s="547"/>
      <c r="U322" s="547"/>
      <c r="V322" s="547"/>
      <c r="W322" s="547"/>
      <c r="X322" s="547"/>
      <c r="Y322" s="545"/>
      <c r="Z322" s="545"/>
      <c r="AA322" s="545"/>
      <c r="AB322" s="545"/>
      <c r="AC322" s="545"/>
      <c r="AD322" s="545"/>
      <c r="AE322" s="545"/>
      <c r="AF322" s="545"/>
      <c r="AG322" s="545"/>
      <c r="AH322" s="545"/>
      <c r="AI322" s="545"/>
      <c r="AJ322" s="545"/>
      <c r="AK322" s="545"/>
      <c r="AL322" s="545"/>
      <c r="AM322" s="545"/>
      <c r="AN322" s="545"/>
      <c r="AO322" s="545"/>
      <c r="AP322" s="545"/>
      <c r="AQ322" s="545"/>
      <c r="AR322" s="545"/>
      <c r="AS322" s="545"/>
      <c r="AT322" s="545"/>
      <c r="AU322" s="545"/>
      <c r="AV322" s="545"/>
      <c r="AW322" s="545"/>
      <c r="AX322" s="545"/>
      <c r="AY322" s="545"/>
      <c r="AZ322" s="545"/>
      <c r="BA322" s="545"/>
      <c r="BB322" s="545"/>
      <c r="BC322" s="545"/>
      <c r="BD322" s="545"/>
      <c r="BE322" s="545"/>
      <c r="BF322" s="545"/>
      <c r="BG322" s="545"/>
      <c r="BH322" s="545"/>
      <c r="BI322" s="545"/>
      <c r="BJ322" s="545"/>
      <c r="BK322" s="545"/>
      <c r="BL322" s="545"/>
      <c r="BM322" s="545"/>
      <c r="BN322" s="545"/>
      <c r="BO322" s="545"/>
      <c r="BP322" s="545"/>
      <c r="BQ322" s="545"/>
      <c r="BR322" s="545"/>
      <c r="BS322" s="545"/>
      <c r="BT322" s="545"/>
      <c r="BU322" s="545"/>
      <c r="BV322" s="545"/>
      <c r="BW322" s="545"/>
      <c r="BX322" s="545"/>
      <c r="BY322" s="545"/>
      <c r="BZ322" s="545"/>
      <c r="CA322" s="545"/>
      <c r="CB322" s="545"/>
      <c r="CC322" s="545"/>
      <c r="CD322" s="545"/>
      <c r="CE322" s="545"/>
      <c r="CF322" s="545"/>
      <c r="CG322" s="545"/>
      <c r="CH322" s="545"/>
      <c r="CI322" s="545"/>
      <c r="CJ322" s="545"/>
      <c r="CK322" s="545"/>
      <c r="CL322" s="545"/>
      <c r="CM322" s="545"/>
      <c r="CN322" s="545"/>
      <c r="CO322" s="545"/>
      <c r="CP322" s="545"/>
      <c r="CQ322" s="545"/>
      <c r="CR322" s="545"/>
      <c r="CS322" s="545"/>
      <c r="CT322" s="545"/>
      <c r="CU322" s="545"/>
      <c r="CV322" s="545"/>
      <c r="CW322" s="545"/>
      <c r="CX322" s="545"/>
      <c r="CY322" s="545"/>
      <c r="CZ322" s="545"/>
      <c r="DA322" s="545"/>
      <c r="DB322" s="545"/>
      <c r="DC322" s="545"/>
      <c r="DD322" s="545"/>
    </row>
    <row r="323" spans="1:108" ht="15">
      <c r="A323" s="544"/>
      <c r="B323" s="545"/>
      <c r="C323" s="545"/>
      <c r="D323" s="545"/>
      <c r="E323" s="546"/>
      <c r="F323" s="547"/>
      <c r="G323" s="547"/>
      <c r="H323" s="547"/>
      <c r="I323" s="547"/>
      <c r="J323" s="547"/>
      <c r="K323" s="547"/>
      <c r="L323" s="547"/>
      <c r="M323" s="547"/>
      <c r="N323" s="547"/>
      <c r="O323" s="548"/>
      <c r="P323" s="547"/>
      <c r="Q323" s="549"/>
      <c r="R323" s="547"/>
      <c r="S323" s="547"/>
      <c r="T323" s="547"/>
      <c r="U323" s="547"/>
      <c r="V323" s="547"/>
      <c r="W323" s="547"/>
      <c r="X323" s="547"/>
      <c r="Y323" s="545"/>
      <c r="Z323" s="545"/>
      <c r="AA323" s="545"/>
      <c r="AB323" s="545"/>
      <c r="AC323" s="545"/>
      <c r="AD323" s="545"/>
      <c r="AE323" s="545"/>
      <c r="AF323" s="545"/>
      <c r="AG323" s="545"/>
      <c r="AH323" s="545"/>
      <c r="AI323" s="545"/>
      <c r="AJ323" s="545"/>
      <c r="AK323" s="545"/>
      <c r="AL323" s="545"/>
      <c r="AM323" s="545"/>
      <c r="AN323" s="545"/>
      <c r="AO323" s="545"/>
      <c r="AP323" s="545"/>
      <c r="AQ323" s="545"/>
      <c r="AR323" s="545"/>
      <c r="AS323" s="545"/>
      <c r="AT323" s="545"/>
      <c r="AU323" s="545"/>
      <c r="AV323" s="545"/>
      <c r="AW323" s="545"/>
      <c r="AX323" s="545"/>
      <c r="AY323" s="545"/>
      <c r="AZ323" s="545"/>
      <c r="BA323" s="545"/>
      <c r="BB323" s="545"/>
      <c r="BC323" s="545"/>
      <c r="BD323" s="545"/>
      <c r="BE323" s="545"/>
      <c r="BF323" s="545"/>
      <c r="BG323" s="545"/>
      <c r="BH323" s="545"/>
      <c r="BI323" s="545"/>
      <c r="BJ323" s="545"/>
      <c r="BK323" s="545"/>
      <c r="BL323" s="545"/>
      <c r="BM323" s="545"/>
      <c r="BN323" s="545"/>
      <c r="BO323" s="545"/>
      <c r="BP323" s="545"/>
      <c r="BQ323" s="545"/>
      <c r="BR323" s="545"/>
      <c r="BS323" s="545"/>
      <c r="BT323" s="545"/>
      <c r="BU323" s="545"/>
      <c r="BV323" s="545"/>
      <c r="BW323" s="545"/>
      <c r="BX323" s="545"/>
      <c r="BY323" s="545"/>
      <c r="BZ323" s="545"/>
      <c r="CA323" s="545"/>
      <c r="CB323" s="545"/>
      <c r="CC323" s="545"/>
      <c r="CD323" s="545"/>
      <c r="CE323" s="545"/>
      <c r="CF323" s="545"/>
      <c r="CG323" s="545"/>
      <c r="CH323" s="545"/>
      <c r="CI323" s="545"/>
      <c r="CJ323" s="545"/>
      <c r="CK323" s="545"/>
      <c r="CL323" s="545"/>
      <c r="CM323" s="545"/>
      <c r="CN323" s="545"/>
      <c r="CO323" s="545"/>
      <c r="CP323" s="545"/>
      <c r="CQ323" s="545"/>
      <c r="CR323" s="545"/>
      <c r="CS323" s="545"/>
      <c r="CT323" s="545"/>
      <c r="CU323" s="545"/>
      <c r="CV323" s="545"/>
      <c r="CW323" s="545"/>
      <c r="CX323" s="545"/>
      <c r="CY323" s="545"/>
      <c r="CZ323" s="545"/>
      <c r="DA323" s="545"/>
      <c r="DB323" s="545"/>
      <c r="DC323" s="545"/>
      <c r="DD323" s="545"/>
    </row>
    <row r="324" spans="1:108" ht="15">
      <c r="A324" s="544"/>
      <c r="B324" s="545"/>
      <c r="C324" s="545"/>
      <c r="D324" s="545"/>
      <c r="E324" s="546"/>
      <c r="F324" s="547"/>
      <c r="G324" s="547"/>
      <c r="H324" s="547"/>
      <c r="I324" s="547"/>
      <c r="J324" s="547"/>
      <c r="K324" s="547"/>
      <c r="L324" s="547"/>
      <c r="M324" s="547"/>
      <c r="N324" s="547"/>
      <c r="O324" s="548"/>
      <c r="P324" s="547"/>
      <c r="Q324" s="549"/>
      <c r="R324" s="547"/>
      <c r="S324" s="547"/>
      <c r="T324" s="547"/>
      <c r="U324" s="547"/>
      <c r="V324" s="547"/>
      <c r="W324" s="547"/>
      <c r="X324" s="547"/>
      <c r="Y324" s="545"/>
      <c r="Z324" s="545"/>
      <c r="AA324" s="545"/>
      <c r="AB324" s="545"/>
      <c r="AC324" s="545"/>
      <c r="AD324" s="545"/>
      <c r="AE324" s="545"/>
      <c r="AF324" s="545"/>
      <c r="AG324" s="545"/>
      <c r="AH324" s="545"/>
      <c r="AI324" s="545"/>
      <c r="AJ324" s="545"/>
      <c r="AK324" s="545"/>
      <c r="AL324" s="545"/>
      <c r="AM324" s="545"/>
      <c r="AN324" s="545"/>
      <c r="AO324" s="545"/>
      <c r="AP324" s="545"/>
      <c r="AQ324" s="545"/>
      <c r="AR324" s="545"/>
      <c r="AS324" s="545"/>
      <c r="AT324" s="545"/>
      <c r="AU324" s="545"/>
      <c r="AV324" s="545"/>
      <c r="AW324" s="545"/>
      <c r="AX324" s="545"/>
      <c r="AY324" s="545"/>
      <c r="AZ324" s="545"/>
      <c r="BA324" s="545"/>
      <c r="BB324" s="545"/>
      <c r="BC324" s="545"/>
      <c r="BD324" s="545"/>
      <c r="BE324" s="545"/>
      <c r="BF324" s="545"/>
      <c r="BG324" s="545"/>
      <c r="BH324" s="545"/>
      <c r="BI324" s="545"/>
      <c r="BJ324" s="545"/>
      <c r="BK324" s="545"/>
      <c r="BL324" s="545"/>
      <c r="BM324" s="545"/>
      <c r="BN324" s="545"/>
      <c r="BO324" s="545"/>
      <c r="BP324" s="545"/>
      <c r="BQ324" s="545"/>
      <c r="BR324" s="545"/>
      <c r="BS324" s="545"/>
      <c r="BT324" s="545"/>
      <c r="BU324" s="545"/>
      <c r="BV324" s="545"/>
      <c r="BW324" s="545"/>
      <c r="BX324" s="545"/>
      <c r="BY324" s="545"/>
      <c r="BZ324" s="545"/>
      <c r="CA324" s="545"/>
      <c r="CB324" s="545"/>
      <c r="CC324" s="545"/>
      <c r="CD324" s="545"/>
      <c r="CE324" s="545"/>
      <c r="CF324" s="545"/>
      <c r="CG324" s="545"/>
      <c r="CH324" s="545"/>
      <c r="CI324" s="545"/>
      <c r="CJ324" s="545"/>
      <c r="CK324" s="545"/>
      <c r="CL324" s="545"/>
      <c r="CM324" s="545"/>
      <c r="CN324" s="545"/>
      <c r="CO324" s="545"/>
      <c r="CP324" s="545"/>
      <c r="CQ324" s="545"/>
      <c r="CR324" s="545"/>
      <c r="CS324" s="545"/>
      <c r="CT324" s="545"/>
      <c r="CU324" s="545"/>
      <c r="CV324" s="545"/>
      <c r="CW324" s="545"/>
      <c r="CX324" s="545"/>
      <c r="CY324" s="545"/>
      <c r="CZ324" s="545"/>
      <c r="DA324" s="545"/>
      <c r="DB324" s="545"/>
      <c r="DC324" s="545"/>
      <c r="DD324" s="545"/>
    </row>
    <row r="325" spans="1:108" ht="15">
      <c r="A325" s="544"/>
      <c r="B325" s="545"/>
      <c r="C325" s="545"/>
      <c r="D325" s="545"/>
      <c r="E325" s="546"/>
      <c r="F325" s="547"/>
      <c r="G325" s="547"/>
      <c r="H325" s="547"/>
      <c r="I325" s="547"/>
      <c r="J325" s="547"/>
      <c r="K325" s="547"/>
      <c r="L325" s="547"/>
      <c r="M325" s="547"/>
      <c r="N325" s="547"/>
      <c r="O325" s="548"/>
      <c r="P325" s="547"/>
      <c r="Q325" s="549"/>
      <c r="R325" s="547"/>
      <c r="S325" s="547"/>
      <c r="T325" s="547"/>
      <c r="U325" s="547"/>
      <c r="V325" s="547"/>
      <c r="W325" s="547"/>
      <c r="X325" s="547"/>
      <c r="Y325" s="545"/>
      <c r="Z325" s="545"/>
      <c r="AA325" s="545"/>
      <c r="AB325" s="545"/>
      <c r="AC325" s="545"/>
      <c r="AD325" s="545"/>
      <c r="AE325" s="545"/>
      <c r="AF325" s="545"/>
      <c r="AG325" s="545"/>
      <c r="AH325" s="545"/>
      <c r="AI325" s="545"/>
      <c r="AJ325" s="545"/>
      <c r="AK325" s="545"/>
      <c r="AL325" s="545"/>
      <c r="AM325" s="545"/>
      <c r="AN325" s="545"/>
      <c r="AO325" s="545"/>
      <c r="AP325" s="545"/>
      <c r="AQ325" s="545"/>
      <c r="AR325" s="545"/>
      <c r="AS325" s="545"/>
      <c r="AT325" s="545"/>
      <c r="AU325" s="545"/>
      <c r="AV325" s="545"/>
      <c r="AW325" s="545"/>
      <c r="AX325" s="545"/>
      <c r="AY325" s="545"/>
      <c r="AZ325" s="545"/>
      <c r="BA325" s="545"/>
      <c r="BB325" s="545"/>
      <c r="BC325" s="545"/>
      <c r="BD325" s="545"/>
      <c r="BE325" s="545"/>
      <c r="BF325" s="545"/>
      <c r="BG325" s="545"/>
      <c r="BH325" s="545"/>
      <c r="BI325" s="545"/>
      <c r="BJ325" s="545"/>
      <c r="BK325" s="545"/>
      <c r="BL325" s="545"/>
      <c r="BM325" s="545"/>
      <c r="BN325" s="545"/>
      <c r="BO325" s="545"/>
      <c r="BP325" s="545"/>
      <c r="BQ325" s="545"/>
      <c r="BR325" s="545"/>
      <c r="BS325" s="545"/>
      <c r="BT325" s="545"/>
      <c r="BU325" s="545"/>
      <c r="BV325" s="545"/>
      <c r="BW325" s="545"/>
      <c r="BX325" s="545"/>
      <c r="BY325" s="545"/>
      <c r="BZ325" s="545"/>
      <c r="CA325" s="545"/>
      <c r="CB325" s="545"/>
      <c r="CC325" s="545"/>
      <c r="CD325" s="545"/>
      <c r="CE325" s="545"/>
      <c r="CF325" s="545"/>
      <c r="CG325" s="545"/>
      <c r="CH325" s="545"/>
      <c r="CI325" s="545"/>
      <c r="CJ325" s="545"/>
      <c r="CK325" s="545"/>
      <c r="CL325" s="545"/>
      <c r="CM325" s="545"/>
      <c r="CN325" s="545"/>
      <c r="CO325" s="545"/>
      <c r="CP325" s="545"/>
      <c r="CQ325" s="545"/>
      <c r="CR325" s="545"/>
      <c r="CS325" s="545"/>
      <c r="CT325" s="545"/>
      <c r="CU325" s="545"/>
      <c r="CV325" s="545"/>
      <c r="CW325" s="545"/>
      <c r="CX325" s="545"/>
      <c r="CY325" s="545"/>
      <c r="CZ325" s="545"/>
      <c r="DA325" s="545"/>
      <c r="DB325" s="545"/>
      <c r="DC325" s="545"/>
      <c r="DD325" s="545"/>
    </row>
    <row r="326" spans="1:108" ht="15">
      <c r="A326" s="544"/>
      <c r="B326" s="545"/>
      <c r="C326" s="545"/>
      <c r="D326" s="545"/>
      <c r="E326" s="546"/>
      <c r="F326" s="547"/>
      <c r="G326" s="547"/>
      <c r="H326" s="547"/>
      <c r="I326" s="547"/>
      <c r="J326" s="547"/>
      <c r="K326" s="547"/>
      <c r="L326" s="547"/>
      <c r="M326" s="547"/>
      <c r="N326" s="547"/>
      <c r="O326" s="548"/>
      <c r="P326" s="547"/>
      <c r="Q326" s="549"/>
      <c r="R326" s="547"/>
      <c r="S326" s="547"/>
      <c r="T326" s="547"/>
      <c r="U326" s="547"/>
      <c r="V326" s="547"/>
      <c r="W326" s="547"/>
      <c r="X326" s="547"/>
      <c r="Y326" s="545"/>
      <c r="Z326" s="545"/>
      <c r="AA326" s="545"/>
      <c r="AB326" s="545"/>
      <c r="AC326" s="545"/>
      <c r="AD326" s="545"/>
      <c r="AE326" s="545"/>
      <c r="AF326" s="545"/>
      <c r="AG326" s="545"/>
      <c r="AH326" s="545"/>
      <c r="AI326" s="545"/>
      <c r="AJ326" s="545"/>
      <c r="AK326" s="545"/>
      <c r="AL326" s="545"/>
      <c r="AM326" s="545"/>
      <c r="AN326" s="545"/>
      <c r="AO326" s="545"/>
      <c r="AP326" s="545"/>
      <c r="AQ326" s="545"/>
      <c r="AR326" s="545"/>
      <c r="AS326" s="545"/>
      <c r="AT326" s="545"/>
      <c r="AU326" s="545"/>
      <c r="AV326" s="545"/>
      <c r="AW326" s="545"/>
      <c r="AX326" s="545"/>
      <c r="AY326" s="545"/>
      <c r="AZ326" s="545"/>
      <c r="BA326" s="545"/>
      <c r="BB326" s="545"/>
      <c r="BC326" s="545"/>
      <c r="BD326" s="545"/>
      <c r="BE326" s="545"/>
      <c r="BF326" s="545"/>
      <c r="BG326" s="545"/>
      <c r="BH326" s="545"/>
      <c r="BI326" s="545"/>
      <c r="BJ326" s="545"/>
      <c r="BK326" s="545"/>
      <c r="BL326" s="545"/>
      <c r="BM326" s="545"/>
      <c r="BN326" s="545"/>
      <c r="BO326" s="545"/>
      <c r="BP326" s="545"/>
      <c r="BQ326" s="545"/>
      <c r="BR326" s="545"/>
      <c r="BS326" s="545"/>
      <c r="BT326" s="545"/>
      <c r="BU326" s="545"/>
      <c r="BV326" s="545"/>
      <c r="BW326" s="545"/>
      <c r="BX326" s="545"/>
      <c r="BY326" s="545"/>
      <c r="BZ326" s="545"/>
      <c r="CA326" s="545"/>
      <c r="CB326" s="545"/>
      <c r="CC326" s="545"/>
      <c r="CD326" s="545"/>
      <c r="CE326" s="545"/>
      <c r="CF326" s="545"/>
      <c r="CG326" s="545"/>
      <c r="CH326" s="545"/>
      <c r="CI326" s="545"/>
      <c r="CJ326" s="545"/>
      <c r="CK326" s="545"/>
      <c r="CL326" s="545"/>
      <c r="CM326" s="545"/>
      <c r="CN326" s="545"/>
      <c r="CO326" s="545"/>
      <c r="CP326" s="545"/>
      <c r="CQ326" s="545"/>
      <c r="CR326" s="545"/>
      <c r="CS326" s="545"/>
      <c r="CT326" s="545"/>
      <c r="CU326" s="545"/>
      <c r="CV326" s="545"/>
      <c r="CW326" s="545"/>
      <c r="CX326" s="545"/>
      <c r="CY326" s="545"/>
      <c r="CZ326" s="545"/>
      <c r="DA326" s="545"/>
      <c r="DB326" s="545"/>
      <c r="DC326" s="545"/>
      <c r="DD326" s="545"/>
    </row>
    <row r="327" spans="1:108" ht="15">
      <c r="A327" s="544"/>
      <c r="B327" s="545"/>
      <c r="C327" s="545"/>
      <c r="D327" s="545"/>
      <c r="E327" s="546"/>
      <c r="F327" s="547"/>
      <c r="G327" s="547"/>
      <c r="H327" s="547"/>
      <c r="I327" s="547"/>
      <c r="J327" s="547"/>
      <c r="K327" s="547"/>
      <c r="L327" s="547"/>
      <c r="M327" s="547"/>
      <c r="N327" s="547"/>
      <c r="O327" s="548"/>
      <c r="P327" s="547"/>
      <c r="Q327" s="549"/>
      <c r="R327" s="547"/>
      <c r="S327" s="547"/>
      <c r="T327" s="547"/>
      <c r="U327" s="547"/>
      <c r="V327" s="547"/>
      <c r="W327" s="547"/>
      <c r="X327" s="547"/>
      <c r="Y327" s="545"/>
      <c r="Z327" s="545"/>
      <c r="AA327" s="545"/>
      <c r="AB327" s="545"/>
      <c r="AC327" s="545"/>
      <c r="AD327" s="545"/>
      <c r="AE327" s="545"/>
      <c r="AF327" s="545"/>
      <c r="AG327" s="545"/>
      <c r="AH327" s="545"/>
      <c r="AI327" s="545"/>
      <c r="AJ327" s="545"/>
      <c r="AK327" s="545"/>
      <c r="AL327" s="545"/>
      <c r="AM327" s="545"/>
      <c r="AN327" s="545"/>
      <c r="AO327" s="545"/>
      <c r="AP327" s="545"/>
      <c r="AQ327" s="545"/>
      <c r="AR327" s="545"/>
      <c r="AS327" s="545"/>
      <c r="AT327" s="545"/>
      <c r="AU327" s="545"/>
      <c r="AV327" s="545"/>
      <c r="AW327" s="545"/>
      <c r="AX327" s="545"/>
      <c r="AY327" s="545"/>
      <c r="AZ327" s="545"/>
      <c r="BA327" s="545"/>
      <c r="BB327" s="545"/>
      <c r="BC327" s="545"/>
      <c r="BD327" s="545"/>
      <c r="BE327" s="545"/>
      <c r="BF327" s="545"/>
      <c r="BG327" s="545"/>
      <c r="BH327" s="545"/>
      <c r="BI327" s="545"/>
      <c r="BJ327" s="545"/>
      <c r="BK327" s="545"/>
      <c r="BL327" s="545"/>
      <c r="BM327" s="545"/>
      <c r="BN327" s="545"/>
      <c r="BO327" s="545"/>
      <c r="BP327" s="545"/>
      <c r="BQ327" s="545"/>
      <c r="BR327" s="545"/>
      <c r="BS327" s="545"/>
      <c r="BT327" s="545"/>
      <c r="BU327" s="545"/>
      <c r="BV327" s="545"/>
      <c r="BW327" s="545"/>
      <c r="BX327" s="545"/>
      <c r="BY327" s="545"/>
      <c r="BZ327" s="545"/>
      <c r="CA327" s="545"/>
      <c r="CB327" s="545"/>
      <c r="CC327" s="545"/>
      <c r="CD327" s="545"/>
      <c r="CE327" s="545"/>
      <c r="CF327" s="545"/>
      <c r="CG327" s="545"/>
      <c r="CH327" s="545"/>
      <c r="CI327" s="545"/>
      <c r="CJ327" s="545"/>
      <c r="CK327" s="545"/>
      <c r="CL327" s="545"/>
      <c r="CM327" s="545"/>
      <c r="CN327" s="545"/>
      <c r="CO327" s="545"/>
      <c r="CP327" s="545"/>
      <c r="CQ327" s="545"/>
      <c r="CR327" s="545"/>
      <c r="CS327" s="545"/>
      <c r="CT327" s="545"/>
      <c r="CU327" s="545"/>
      <c r="CV327" s="545"/>
      <c r="CW327" s="545"/>
      <c r="CX327" s="545"/>
      <c r="CY327" s="545"/>
      <c r="CZ327" s="545"/>
      <c r="DA327" s="545"/>
      <c r="DB327" s="545"/>
      <c r="DC327" s="545"/>
      <c r="DD327" s="545"/>
    </row>
    <row r="328" spans="1:108" ht="15">
      <c r="A328" s="544"/>
      <c r="B328" s="545"/>
      <c r="C328" s="545"/>
      <c r="D328" s="545"/>
      <c r="E328" s="546"/>
      <c r="F328" s="547"/>
      <c r="G328" s="547"/>
      <c r="H328" s="547"/>
      <c r="I328" s="547"/>
      <c r="J328" s="547"/>
      <c r="K328" s="547"/>
      <c r="L328" s="547"/>
      <c r="M328" s="547"/>
      <c r="N328" s="547"/>
      <c r="O328" s="548"/>
      <c r="P328" s="547"/>
      <c r="Q328" s="549"/>
      <c r="R328" s="547"/>
      <c r="S328" s="547"/>
      <c r="T328" s="547"/>
      <c r="U328" s="547"/>
      <c r="V328" s="547"/>
      <c r="W328" s="547"/>
      <c r="X328" s="547"/>
      <c r="Y328" s="545"/>
      <c r="Z328" s="545"/>
      <c r="AA328" s="545"/>
      <c r="AB328" s="545"/>
      <c r="AC328" s="545"/>
      <c r="AD328" s="545"/>
      <c r="AE328" s="545"/>
      <c r="AF328" s="545"/>
      <c r="AG328" s="545"/>
      <c r="AH328" s="545"/>
      <c r="AI328" s="545"/>
      <c r="AJ328" s="545"/>
      <c r="AK328" s="545"/>
      <c r="AL328" s="545"/>
      <c r="AM328" s="545"/>
      <c r="AN328" s="545"/>
      <c r="AO328" s="545"/>
      <c r="AP328" s="545"/>
      <c r="AQ328" s="545"/>
      <c r="AR328" s="545"/>
      <c r="AS328" s="545"/>
      <c r="AT328" s="545"/>
      <c r="AU328" s="545"/>
      <c r="AV328" s="545"/>
      <c r="AW328" s="545"/>
      <c r="AX328" s="545"/>
      <c r="AY328" s="545"/>
      <c r="AZ328" s="545"/>
      <c r="BA328" s="545"/>
      <c r="BB328" s="545"/>
      <c r="BC328" s="545"/>
      <c r="BD328" s="545"/>
      <c r="BE328" s="545"/>
      <c r="BF328" s="545"/>
      <c r="BG328" s="545"/>
      <c r="BH328" s="545"/>
      <c r="BI328" s="545"/>
      <c r="BJ328" s="545"/>
      <c r="BK328" s="545"/>
      <c r="BL328" s="545"/>
      <c r="BM328" s="545"/>
      <c r="BN328" s="545"/>
      <c r="BO328" s="545"/>
      <c r="BP328" s="545"/>
      <c r="BQ328" s="545"/>
      <c r="BR328" s="545"/>
      <c r="BS328" s="545"/>
      <c r="BT328" s="545"/>
      <c r="BU328" s="545"/>
      <c r="BV328" s="545"/>
      <c r="BW328" s="545"/>
      <c r="BX328" s="545"/>
      <c r="BY328" s="545"/>
      <c r="BZ328" s="545"/>
      <c r="CA328" s="545"/>
      <c r="CB328" s="545"/>
      <c r="CC328" s="545"/>
      <c r="CD328" s="545"/>
      <c r="CE328" s="545"/>
      <c r="CF328" s="545"/>
      <c r="CG328" s="545"/>
      <c r="CH328" s="545"/>
      <c r="CI328" s="545"/>
      <c r="CJ328" s="545"/>
      <c r="CK328" s="545"/>
      <c r="CL328" s="545"/>
      <c r="CM328" s="545"/>
      <c r="CN328" s="545"/>
      <c r="CO328" s="545"/>
      <c r="CP328" s="545"/>
      <c r="CQ328" s="545"/>
      <c r="CR328" s="545"/>
      <c r="CS328" s="545"/>
      <c r="CT328" s="545"/>
      <c r="CU328" s="545"/>
      <c r="CV328" s="545"/>
      <c r="CW328" s="545"/>
      <c r="CX328" s="545"/>
      <c r="CY328" s="545"/>
      <c r="CZ328" s="545"/>
      <c r="DA328" s="545"/>
      <c r="DB328" s="545"/>
      <c r="DC328" s="545"/>
      <c r="DD328" s="545"/>
    </row>
    <row r="329" spans="1:108" ht="15">
      <c r="A329" s="544"/>
      <c r="B329" s="545"/>
      <c r="C329" s="545"/>
      <c r="D329" s="545"/>
      <c r="E329" s="546"/>
      <c r="F329" s="547"/>
      <c r="G329" s="547"/>
      <c r="H329" s="547"/>
      <c r="I329" s="547"/>
      <c r="J329" s="547"/>
      <c r="K329" s="547"/>
      <c r="L329" s="547"/>
      <c r="M329" s="547"/>
      <c r="N329" s="547"/>
      <c r="O329" s="548"/>
      <c r="P329" s="547"/>
      <c r="Q329" s="549"/>
      <c r="R329" s="547"/>
      <c r="S329" s="547"/>
      <c r="T329" s="547"/>
      <c r="U329" s="547"/>
      <c r="V329" s="547"/>
      <c r="W329" s="547"/>
      <c r="X329" s="547"/>
      <c r="Y329" s="545"/>
      <c r="Z329" s="545"/>
      <c r="AA329" s="545"/>
      <c r="AB329" s="545"/>
      <c r="AC329" s="545"/>
      <c r="AD329" s="545"/>
      <c r="AE329" s="545"/>
      <c r="AF329" s="545"/>
      <c r="AG329" s="545"/>
      <c r="AH329" s="545"/>
      <c r="AI329" s="545"/>
      <c r="AJ329" s="545"/>
      <c r="AK329" s="545"/>
      <c r="AL329" s="545"/>
      <c r="AM329" s="545"/>
      <c r="AN329" s="545"/>
      <c r="AO329" s="545"/>
      <c r="AP329" s="545"/>
      <c r="AQ329" s="545"/>
      <c r="AR329" s="545"/>
      <c r="AS329" s="545"/>
      <c r="AT329" s="545"/>
      <c r="AU329" s="545"/>
      <c r="AV329" s="545"/>
      <c r="AW329" s="545"/>
      <c r="AX329" s="545"/>
      <c r="AY329" s="545"/>
      <c r="AZ329" s="545"/>
      <c r="BA329" s="545"/>
      <c r="BB329" s="545"/>
      <c r="BC329" s="545"/>
      <c r="BD329" s="545"/>
      <c r="BE329" s="545"/>
      <c r="BF329" s="545"/>
      <c r="BG329" s="545"/>
      <c r="BH329" s="545"/>
      <c r="BI329" s="545"/>
      <c r="BJ329" s="545"/>
      <c r="BK329" s="545"/>
      <c r="BL329" s="545"/>
      <c r="BM329" s="545"/>
      <c r="BN329" s="545"/>
      <c r="BO329" s="545"/>
      <c r="BP329" s="545"/>
      <c r="BQ329" s="545"/>
      <c r="BR329" s="545"/>
      <c r="BS329" s="545"/>
      <c r="BT329" s="545"/>
      <c r="BU329" s="545"/>
      <c r="BV329" s="545"/>
      <c r="BW329" s="545"/>
      <c r="BX329" s="545"/>
      <c r="BY329" s="545"/>
      <c r="BZ329" s="545"/>
      <c r="CA329" s="545"/>
      <c r="CB329" s="545"/>
      <c r="CC329" s="545"/>
      <c r="CD329" s="545"/>
      <c r="CE329" s="545"/>
      <c r="CF329" s="545"/>
      <c r="CG329" s="545"/>
      <c r="CH329" s="545"/>
      <c r="CI329" s="545"/>
      <c r="CJ329" s="545"/>
      <c r="CK329" s="545"/>
      <c r="CL329" s="545"/>
      <c r="CM329" s="545"/>
      <c r="CN329" s="545"/>
      <c r="CO329" s="545"/>
      <c r="CP329" s="545"/>
      <c r="CQ329" s="545"/>
      <c r="CR329" s="545"/>
      <c r="CS329" s="545"/>
      <c r="CT329" s="545"/>
      <c r="CU329" s="545"/>
      <c r="CV329" s="545"/>
      <c r="CW329" s="545"/>
      <c r="CX329" s="545"/>
      <c r="CY329" s="545"/>
      <c r="CZ329" s="545"/>
      <c r="DA329" s="545"/>
      <c r="DB329" s="545"/>
      <c r="DC329" s="545"/>
      <c r="DD329" s="545"/>
    </row>
    <row r="330" spans="1:108" ht="15">
      <c r="A330" s="544"/>
      <c r="B330" s="545"/>
      <c r="C330" s="545"/>
      <c r="D330" s="545"/>
      <c r="E330" s="546"/>
      <c r="F330" s="547"/>
      <c r="G330" s="547"/>
      <c r="H330" s="547"/>
      <c r="I330" s="547"/>
      <c r="J330" s="547"/>
      <c r="K330" s="547"/>
      <c r="L330" s="547"/>
      <c r="M330" s="547"/>
      <c r="N330" s="547"/>
      <c r="O330" s="548"/>
      <c r="P330" s="547"/>
      <c r="Q330" s="549"/>
      <c r="R330" s="547"/>
      <c r="S330" s="547"/>
      <c r="T330" s="547"/>
      <c r="U330" s="547"/>
      <c r="V330" s="547"/>
      <c r="W330" s="547"/>
      <c r="X330" s="547"/>
      <c r="Y330" s="545"/>
      <c r="Z330" s="545"/>
      <c r="AA330" s="545"/>
      <c r="AB330" s="545"/>
      <c r="AC330" s="545"/>
      <c r="AD330" s="545"/>
      <c r="AE330" s="545"/>
      <c r="AF330" s="545"/>
      <c r="AG330" s="545"/>
      <c r="AH330" s="545"/>
      <c r="AI330" s="545"/>
      <c r="AJ330" s="545"/>
      <c r="AK330" s="545"/>
      <c r="AL330" s="545"/>
      <c r="AM330" s="545"/>
      <c r="AN330" s="545"/>
      <c r="AO330" s="545"/>
      <c r="AP330" s="545"/>
      <c r="AQ330" s="545"/>
      <c r="AR330" s="545"/>
      <c r="AS330" s="545"/>
      <c r="AT330" s="545"/>
      <c r="AU330" s="545"/>
      <c r="AV330" s="545"/>
      <c r="AW330" s="545"/>
      <c r="AX330" s="545"/>
      <c r="AY330" s="545"/>
      <c r="AZ330" s="545"/>
      <c r="BA330" s="545"/>
      <c r="BB330" s="545"/>
      <c r="BC330" s="545"/>
      <c r="BD330" s="545"/>
      <c r="BE330" s="545"/>
      <c r="BF330" s="545"/>
      <c r="BG330" s="545"/>
      <c r="BH330" s="545"/>
      <c r="BI330" s="545"/>
      <c r="BJ330" s="545"/>
      <c r="BK330" s="545"/>
      <c r="BL330" s="545"/>
      <c r="BM330" s="545"/>
      <c r="BN330" s="545"/>
      <c r="BO330" s="545"/>
      <c r="BP330" s="545"/>
      <c r="BQ330" s="545"/>
      <c r="BR330" s="545"/>
      <c r="BS330" s="545"/>
      <c r="BT330" s="545"/>
      <c r="BU330" s="545"/>
      <c r="BV330" s="545"/>
      <c r="BW330" s="545"/>
      <c r="BX330" s="545"/>
      <c r="BY330" s="545"/>
      <c r="BZ330" s="545"/>
      <c r="CA330" s="545"/>
      <c r="CB330" s="545"/>
      <c r="CC330" s="545"/>
      <c r="CD330" s="545"/>
      <c r="CE330" s="545"/>
      <c r="CF330" s="545"/>
      <c r="CG330" s="545"/>
      <c r="CH330" s="545"/>
      <c r="CI330" s="545"/>
      <c r="CJ330" s="545"/>
      <c r="CK330" s="545"/>
      <c r="CL330" s="545"/>
      <c r="CM330" s="545"/>
      <c r="CN330" s="545"/>
      <c r="CO330" s="545"/>
      <c r="CP330" s="545"/>
      <c r="CQ330" s="545"/>
      <c r="CR330" s="545"/>
      <c r="CS330" s="545"/>
      <c r="CT330" s="545"/>
      <c r="CU330" s="545"/>
      <c r="CV330" s="545"/>
      <c r="CW330" s="545"/>
      <c r="CX330" s="545"/>
      <c r="CY330" s="545"/>
      <c r="CZ330" s="545"/>
      <c r="DA330" s="545"/>
      <c r="DB330" s="545"/>
      <c r="DC330" s="545"/>
      <c r="DD330" s="545"/>
    </row>
    <row r="331" spans="1:108" ht="15">
      <c r="A331" s="544"/>
      <c r="B331" s="545"/>
      <c r="C331" s="545"/>
      <c r="D331" s="545"/>
      <c r="E331" s="546"/>
      <c r="F331" s="547"/>
      <c r="G331" s="547"/>
      <c r="H331" s="547"/>
      <c r="I331" s="547"/>
      <c r="J331" s="547"/>
      <c r="K331" s="547"/>
      <c r="L331" s="547"/>
      <c r="M331" s="547"/>
      <c r="N331" s="547"/>
      <c r="O331" s="548"/>
      <c r="P331" s="547"/>
      <c r="Q331" s="549"/>
      <c r="R331" s="547"/>
      <c r="S331" s="547"/>
      <c r="T331" s="547"/>
      <c r="U331" s="547"/>
      <c r="V331" s="547"/>
      <c r="W331" s="547"/>
      <c r="X331" s="547"/>
      <c r="Y331" s="545"/>
      <c r="Z331" s="545"/>
      <c r="AA331" s="545"/>
      <c r="AB331" s="545"/>
      <c r="AC331" s="545"/>
      <c r="AD331" s="545"/>
      <c r="AE331" s="545"/>
      <c r="AF331" s="545"/>
      <c r="AG331" s="545"/>
      <c r="AH331" s="545"/>
      <c r="AI331" s="545"/>
      <c r="AJ331" s="545"/>
      <c r="AK331" s="545"/>
      <c r="AL331" s="545"/>
      <c r="AM331" s="545"/>
      <c r="AN331" s="545"/>
      <c r="AO331" s="545"/>
      <c r="AP331" s="545"/>
      <c r="AQ331" s="545"/>
      <c r="AR331" s="545"/>
      <c r="AS331" s="545"/>
      <c r="AT331" s="545"/>
      <c r="AU331" s="545"/>
      <c r="AV331" s="545"/>
      <c r="AW331" s="545"/>
      <c r="AX331" s="545"/>
      <c r="AY331" s="545"/>
      <c r="AZ331" s="545"/>
      <c r="BA331" s="545"/>
      <c r="BB331" s="545"/>
      <c r="BC331" s="545"/>
      <c r="BD331" s="545"/>
      <c r="BE331" s="545"/>
      <c r="BF331" s="545"/>
      <c r="BG331" s="545"/>
      <c r="BH331" s="545"/>
      <c r="BI331" s="545"/>
      <c r="BJ331" s="545"/>
      <c r="BK331" s="545"/>
      <c r="BL331" s="545"/>
      <c r="BM331" s="545"/>
      <c r="BN331" s="545"/>
      <c r="BO331" s="545"/>
      <c r="BP331" s="545"/>
      <c r="BQ331" s="545"/>
      <c r="BR331" s="545"/>
      <c r="BS331" s="545"/>
      <c r="BT331" s="545"/>
      <c r="BU331" s="545"/>
      <c r="BV331" s="545"/>
      <c r="BW331" s="545"/>
      <c r="BX331" s="545"/>
      <c r="BY331" s="545"/>
      <c r="BZ331" s="545"/>
      <c r="CA331" s="545"/>
      <c r="CB331" s="545"/>
      <c r="CC331" s="545"/>
      <c r="CD331" s="545"/>
      <c r="CE331" s="545"/>
      <c r="CF331" s="545"/>
      <c r="CG331" s="545"/>
      <c r="CH331" s="545"/>
      <c r="CI331" s="545"/>
      <c r="CJ331" s="545"/>
      <c r="CK331" s="545"/>
      <c r="CL331" s="545"/>
      <c r="CM331" s="545"/>
      <c r="CN331" s="545"/>
      <c r="CO331" s="545"/>
      <c r="CP331" s="545"/>
      <c r="CQ331" s="545"/>
      <c r="CR331" s="545"/>
      <c r="CS331" s="545"/>
      <c r="CT331" s="545"/>
      <c r="CU331" s="545"/>
      <c r="CV331" s="545"/>
      <c r="CW331" s="545"/>
      <c r="CX331" s="545"/>
      <c r="CY331" s="545"/>
      <c r="CZ331" s="545"/>
      <c r="DA331" s="545"/>
      <c r="DB331" s="545"/>
      <c r="DC331" s="545"/>
      <c r="DD331" s="545"/>
    </row>
    <row r="332" spans="1:108" ht="15">
      <c r="A332" s="544"/>
      <c r="B332" s="545"/>
      <c r="C332" s="545"/>
      <c r="D332" s="545"/>
      <c r="E332" s="546"/>
      <c r="F332" s="547"/>
      <c r="G332" s="547"/>
      <c r="H332" s="547"/>
      <c r="I332" s="547"/>
      <c r="J332" s="547"/>
      <c r="K332" s="547"/>
      <c r="L332" s="547"/>
      <c r="M332" s="547"/>
      <c r="N332" s="547"/>
      <c r="O332" s="548"/>
      <c r="P332" s="547"/>
      <c r="Q332" s="549"/>
      <c r="R332" s="547"/>
      <c r="S332" s="547"/>
      <c r="T332" s="547"/>
      <c r="U332" s="547"/>
      <c r="V332" s="547"/>
      <c r="W332" s="547"/>
      <c r="X332" s="547"/>
      <c r="Y332" s="545"/>
      <c r="Z332" s="545"/>
      <c r="AA332" s="545"/>
      <c r="AB332" s="545"/>
      <c r="AC332" s="545"/>
      <c r="AD332" s="545"/>
      <c r="AE332" s="545"/>
      <c r="AF332" s="545"/>
      <c r="AG332" s="545"/>
      <c r="AH332" s="545"/>
      <c r="AI332" s="545"/>
      <c r="AJ332" s="545"/>
      <c r="AK332" s="545"/>
      <c r="AL332" s="545"/>
      <c r="AM332" s="545"/>
      <c r="AN332" s="545"/>
      <c r="AO332" s="545"/>
      <c r="AP332" s="545"/>
      <c r="AQ332" s="545"/>
      <c r="AR332" s="545"/>
      <c r="AS332" s="545"/>
      <c r="AT332" s="545"/>
      <c r="AU332" s="545"/>
      <c r="AV332" s="545"/>
      <c r="AW332" s="545"/>
      <c r="AX332" s="545"/>
      <c r="AY332" s="545"/>
      <c r="AZ332" s="545"/>
      <c r="BA332" s="545"/>
      <c r="BB332" s="545"/>
      <c r="BC332" s="545"/>
      <c r="BD332" s="545"/>
      <c r="BE332" s="545"/>
      <c r="BF332" s="545"/>
      <c r="BG332" s="545"/>
      <c r="BH332" s="545"/>
      <c r="BI332" s="545"/>
      <c r="BJ332" s="545"/>
      <c r="BK332" s="545"/>
      <c r="BL332" s="545"/>
      <c r="BM332" s="545"/>
      <c r="BN332" s="545"/>
      <c r="BO332" s="545"/>
      <c r="BP332" s="545"/>
      <c r="BQ332" s="545"/>
      <c r="BR332" s="545"/>
      <c r="BS332" s="545"/>
      <c r="BT332" s="545"/>
      <c r="BU332" s="545"/>
      <c r="BV332" s="545"/>
      <c r="BW332" s="545"/>
      <c r="BX332" s="545"/>
      <c r="BY332" s="545"/>
      <c r="BZ332" s="545"/>
      <c r="CA332" s="545"/>
      <c r="CB332" s="545"/>
      <c r="CC332" s="545"/>
      <c r="CD332" s="545"/>
      <c r="CE332" s="545"/>
      <c r="CF332" s="545"/>
      <c r="CG332" s="545"/>
      <c r="CH332" s="545"/>
      <c r="CI332" s="545"/>
      <c r="CJ332" s="545"/>
      <c r="CK332" s="545"/>
      <c r="CL332" s="545"/>
      <c r="CM332" s="545"/>
      <c r="CN332" s="545"/>
      <c r="CO332" s="545"/>
      <c r="CP332" s="545"/>
      <c r="CQ332" s="545"/>
      <c r="CR332" s="545"/>
      <c r="CS332" s="545"/>
      <c r="CT332" s="545"/>
      <c r="CU332" s="545"/>
      <c r="CV332" s="545"/>
      <c r="CW332" s="545"/>
      <c r="CX332" s="545"/>
      <c r="CY332" s="545"/>
      <c r="CZ332" s="545"/>
      <c r="DA332" s="545"/>
      <c r="DB332" s="545"/>
      <c r="DC332" s="545"/>
      <c r="DD332" s="545"/>
    </row>
    <row r="333" spans="1:108" ht="15">
      <c r="A333" s="544"/>
      <c r="B333" s="545"/>
      <c r="C333" s="545"/>
      <c r="D333" s="545"/>
      <c r="E333" s="546"/>
      <c r="F333" s="547"/>
      <c r="G333" s="547"/>
      <c r="H333" s="547"/>
      <c r="I333" s="547"/>
      <c r="J333" s="547"/>
      <c r="K333" s="547"/>
      <c r="L333" s="547"/>
      <c r="M333" s="547"/>
      <c r="N333" s="547"/>
      <c r="O333" s="548"/>
      <c r="P333" s="547"/>
      <c r="Q333" s="549"/>
      <c r="R333" s="547"/>
      <c r="S333" s="547"/>
      <c r="T333" s="547"/>
      <c r="U333" s="547"/>
      <c r="V333" s="547"/>
      <c r="W333" s="547"/>
      <c r="X333" s="547"/>
      <c r="Y333" s="545"/>
      <c r="Z333" s="545"/>
      <c r="AA333" s="545"/>
      <c r="AB333" s="545"/>
      <c r="AC333" s="545"/>
      <c r="AD333" s="545"/>
      <c r="AE333" s="545"/>
      <c r="AF333" s="545"/>
      <c r="AG333" s="545"/>
      <c r="AH333" s="545"/>
      <c r="AI333" s="545"/>
      <c r="AJ333" s="545"/>
      <c r="AK333" s="545"/>
      <c r="AL333" s="545"/>
      <c r="AM333" s="545"/>
      <c r="AN333" s="545"/>
      <c r="AO333" s="545"/>
      <c r="AP333" s="545"/>
      <c r="AQ333" s="545"/>
      <c r="AR333" s="545"/>
      <c r="AS333" s="545"/>
      <c r="AT333" s="545"/>
      <c r="AU333" s="545"/>
      <c r="AV333" s="545"/>
      <c r="AW333" s="545"/>
      <c r="AX333" s="545"/>
      <c r="AY333" s="545"/>
      <c r="AZ333" s="545"/>
      <c r="BA333" s="545"/>
      <c r="BB333" s="545"/>
      <c r="BC333" s="545"/>
      <c r="BD333" s="545"/>
      <c r="BE333" s="545"/>
      <c r="BF333" s="545"/>
      <c r="BG333" s="545"/>
      <c r="BH333" s="545"/>
      <c r="BI333" s="545"/>
      <c r="BJ333" s="545"/>
      <c r="BK333" s="545"/>
      <c r="BL333" s="545"/>
      <c r="BM333" s="545"/>
      <c r="BN333" s="545"/>
      <c r="BO333" s="545"/>
      <c r="BP333" s="545"/>
      <c r="BQ333" s="545"/>
      <c r="BR333" s="545"/>
      <c r="BS333" s="545"/>
      <c r="BT333" s="545"/>
      <c r="BU333" s="545"/>
      <c r="BV333" s="545"/>
      <c r="BW333" s="545"/>
      <c r="BX333" s="545"/>
      <c r="BY333" s="545"/>
      <c r="BZ333" s="545"/>
      <c r="CA333" s="545"/>
      <c r="CB333" s="545"/>
      <c r="CC333" s="545"/>
      <c r="CD333" s="545"/>
      <c r="CE333" s="545"/>
      <c r="CF333" s="545"/>
      <c r="CG333" s="545"/>
      <c r="CH333" s="545"/>
      <c r="CI333" s="545"/>
      <c r="CJ333" s="545"/>
      <c r="CK333" s="545"/>
      <c r="CL333" s="545"/>
      <c r="CM333" s="545"/>
      <c r="CN333" s="545"/>
      <c r="CO333" s="545"/>
      <c r="CP333" s="545"/>
      <c r="CQ333" s="545"/>
      <c r="CR333" s="545"/>
      <c r="CS333" s="545"/>
      <c r="CT333" s="545"/>
      <c r="CU333" s="545"/>
      <c r="CV333" s="545"/>
      <c r="CW333" s="545"/>
      <c r="CX333" s="545"/>
      <c r="CY333" s="545"/>
      <c r="CZ333" s="545"/>
      <c r="DA333" s="545"/>
      <c r="DB333" s="545"/>
      <c r="DC333" s="545"/>
      <c r="DD333" s="545"/>
    </row>
    <row r="334" spans="1:108" ht="15">
      <c r="A334" s="544"/>
      <c r="B334" s="545"/>
      <c r="C334" s="545"/>
      <c r="D334" s="545"/>
      <c r="E334" s="546"/>
      <c r="F334" s="547"/>
      <c r="G334" s="547"/>
      <c r="H334" s="547"/>
      <c r="I334" s="547"/>
      <c r="J334" s="547"/>
      <c r="K334" s="547"/>
      <c r="L334" s="547"/>
      <c r="M334" s="547"/>
      <c r="N334" s="547"/>
      <c r="O334" s="548"/>
      <c r="P334" s="547"/>
      <c r="Q334" s="549"/>
      <c r="R334" s="547"/>
      <c r="S334" s="547"/>
      <c r="T334" s="547"/>
      <c r="U334" s="547"/>
      <c r="V334" s="547"/>
      <c r="W334" s="547"/>
      <c r="X334" s="547"/>
      <c r="Y334" s="545"/>
      <c r="Z334" s="545"/>
      <c r="AA334" s="545"/>
      <c r="AB334" s="545"/>
      <c r="AC334" s="545"/>
      <c r="AD334" s="545"/>
      <c r="AE334" s="545"/>
      <c r="AF334" s="545"/>
      <c r="AG334" s="545"/>
      <c r="AH334" s="545"/>
      <c r="AI334" s="545"/>
      <c r="AJ334" s="545"/>
      <c r="AK334" s="545"/>
      <c r="AL334" s="545"/>
      <c r="AM334" s="545"/>
      <c r="AN334" s="545"/>
      <c r="AO334" s="545"/>
      <c r="AP334" s="545"/>
      <c r="AQ334" s="545"/>
      <c r="AR334" s="545"/>
      <c r="AS334" s="545"/>
      <c r="AT334" s="545"/>
      <c r="AU334" s="545"/>
      <c r="AV334" s="545"/>
      <c r="AW334" s="545"/>
      <c r="AX334" s="545"/>
      <c r="AY334" s="545"/>
      <c r="AZ334" s="545"/>
      <c r="BA334" s="545"/>
      <c r="BB334" s="545"/>
      <c r="BC334" s="545"/>
      <c r="BD334" s="545"/>
      <c r="BE334" s="545"/>
      <c r="BF334" s="545"/>
      <c r="BG334" s="545"/>
      <c r="BH334" s="545"/>
      <c r="BI334" s="545"/>
      <c r="BJ334" s="545"/>
      <c r="BK334" s="545"/>
      <c r="BL334" s="545"/>
      <c r="BM334" s="545"/>
      <c r="BN334" s="545"/>
      <c r="BO334" s="545"/>
      <c r="BP334" s="545"/>
      <c r="BQ334" s="545"/>
      <c r="BR334" s="545"/>
      <c r="BS334" s="545"/>
      <c r="BT334" s="545"/>
      <c r="BU334" s="545"/>
      <c r="BV334" s="545"/>
      <c r="BW334" s="545"/>
      <c r="BX334" s="545"/>
      <c r="BY334" s="545"/>
      <c r="BZ334" s="545"/>
      <c r="CA334" s="545"/>
      <c r="CB334" s="545"/>
      <c r="CC334" s="545"/>
      <c r="CD334" s="545"/>
      <c r="CE334" s="545"/>
      <c r="CF334" s="545"/>
      <c r="CG334" s="545"/>
      <c r="CH334" s="545"/>
      <c r="CI334" s="545"/>
      <c r="CJ334" s="545"/>
      <c r="CK334" s="545"/>
      <c r="CL334" s="545"/>
      <c r="CM334" s="545"/>
      <c r="CN334" s="545"/>
      <c r="CO334" s="545"/>
      <c r="CP334" s="545"/>
      <c r="CQ334" s="545"/>
      <c r="CR334" s="545"/>
      <c r="CS334" s="545"/>
      <c r="CT334" s="545"/>
      <c r="CU334" s="545"/>
      <c r="CV334" s="545"/>
      <c r="CW334" s="545"/>
      <c r="CX334" s="545"/>
      <c r="CY334" s="545"/>
      <c r="CZ334" s="545"/>
      <c r="DA334" s="545"/>
      <c r="DB334" s="545"/>
      <c r="DC334" s="545"/>
      <c r="DD334" s="545"/>
    </row>
    <row r="335" spans="1:108" ht="15">
      <c r="A335" s="544"/>
      <c r="B335" s="545"/>
      <c r="C335" s="545"/>
      <c r="D335" s="545"/>
      <c r="E335" s="546"/>
      <c r="F335" s="547"/>
      <c r="G335" s="547"/>
      <c r="H335" s="547"/>
      <c r="I335" s="547"/>
      <c r="J335" s="547"/>
      <c r="K335" s="547"/>
      <c r="L335" s="547"/>
      <c r="M335" s="547"/>
      <c r="N335" s="547"/>
      <c r="O335" s="548"/>
      <c r="P335" s="547"/>
      <c r="Q335" s="549"/>
      <c r="R335" s="547"/>
      <c r="S335" s="547"/>
      <c r="T335" s="547"/>
      <c r="U335" s="547"/>
      <c r="V335" s="547"/>
      <c r="W335" s="547"/>
      <c r="X335" s="547"/>
      <c r="Y335" s="545"/>
      <c r="Z335" s="545"/>
      <c r="AA335" s="545"/>
      <c r="AB335" s="545"/>
      <c r="AC335" s="545"/>
      <c r="AD335" s="545"/>
      <c r="AE335" s="545"/>
      <c r="AF335" s="545"/>
      <c r="AG335" s="545"/>
      <c r="AH335" s="545"/>
      <c r="AI335" s="545"/>
      <c r="AJ335" s="545"/>
      <c r="AK335" s="545"/>
      <c r="AL335" s="545"/>
      <c r="AM335" s="545"/>
      <c r="AN335" s="545"/>
      <c r="AO335" s="545"/>
      <c r="AP335" s="545"/>
      <c r="AQ335" s="545"/>
      <c r="AR335" s="545"/>
      <c r="AS335" s="545"/>
      <c r="AT335" s="545"/>
      <c r="AU335" s="545"/>
      <c r="AV335" s="545"/>
      <c r="AW335" s="545"/>
      <c r="AX335" s="545"/>
      <c r="AY335" s="545"/>
      <c r="AZ335" s="545"/>
      <c r="BA335" s="545"/>
      <c r="BB335" s="545"/>
      <c r="BC335" s="545"/>
      <c r="BD335" s="545"/>
      <c r="BE335" s="545"/>
      <c r="BF335" s="545"/>
      <c r="BG335" s="545"/>
      <c r="BH335" s="545"/>
      <c r="BI335" s="545"/>
      <c r="BJ335" s="545"/>
      <c r="BK335" s="545"/>
      <c r="BL335" s="545"/>
      <c r="BM335" s="545"/>
      <c r="BN335" s="545"/>
      <c r="BO335" s="545"/>
      <c r="BP335" s="545"/>
      <c r="BQ335" s="545"/>
      <c r="BR335" s="545"/>
      <c r="BS335" s="545"/>
      <c r="BT335" s="545"/>
      <c r="BU335" s="545"/>
      <c r="BV335" s="545"/>
      <c r="BW335" s="545"/>
      <c r="BX335" s="545"/>
      <c r="BY335" s="545"/>
      <c r="BZ335" s="545"/>
      <c r="CA335" s="545"/>
      <c r="CB335" s="545"/>
      <c r="CC335" s="545"/>
      <c r="CD335" s="545"/>
      <c r="CE335" s="545"/>
      <c r="CF335" s="545"/>
      <c r="CG335" s="545"/>
      <c r="CH335" s="545"/>
      <c r="CI335" s="545"/>
      <c r="CJ335" s="545"/>
      <c r="CK335" s="545"/>
      <c r="CL335" s="545"/>
      <c r="CM335" s="545"/>
      <c r="CN335" s="545"/>
      <c r="CO335" s="545"/>
      <c r="CP335" s="545"/>
      <c r="CQ335" s="545"/>
      <c r="CR335" s="545"/>
      <c r="CS335" s="545"/>
      <c r="CT335" s="545"/>
      <c r="CU335" s="545"/>
      <c r="CV335" s="545"/>
      <c r="CW335" s="545"/>
      <c r="CX335" s="545"/>
      <c r="CY335" s="545"/>
      <c r="CZ335" s="545"/>
      <c r="DA335" s="545"/>
      <c r="DB335" s="545"/>
      <c r="DC335" s="545"/>
      <c r="DD335" s="545"/>
    </row>
    <row r="336" spans="1:108" ht="15">
      <c r="A336" s="544"/>
      <c r="B336" s="545"/>
      <c r="C336" s="545"/>
      <c r="D336" s="545"/>
      <c r="E336" s="546"/>
      <c r="F336" s="547"/>
      <c r="G336" s="547"/>
      <c r="H336" s="547"/>
      <c r="I336" s="547"/>
      <c r="J336" s="547"/>
      <c r="K336" s="547"/>
      <c r="L336" s="547"/>
      <c r="M336" s="547"/>
      <c r="N336" s="547"/>
      <c r="O336" s="548"/>
      <c r="P336" s="547"/>
      <c r="Q336" s="549"/>
      <c r="R336" s="547"/>
      <c r="S336" s="547"/>
      <c r="T336" s="547"/>
      <c r="U336" s="547"/>
      <c r="V336" s="547"/>
      <c r="W336" s="547"/>
      <c r="X336" s="547"/>
      <c r="Y336" s="545"/>
      <c r="Z336" s="545"/>
      <c r="AA336" s="545"/>
      <c r="AB336" s="545"/>
      <c r="AC336" s="545"/>
      <c r="AD336" s="545"/>
      <c r="AE336" s="545"/>
      <c r="AF336" s="545"/>
      <c r="AG336" s="545"/>
      <c r="AH336" s="545"/>
      <c r="AI336" s="545"/>
      <c r="AJ336" s="545"/>
      <c r="AK336" s="545"/>
      <c r="AL336" s="545"/>
      <c r="AM336" s="545"/>
      <c r="AN336" s="545"/>
      <c r="AO336" s="545"/>
      <c r="AP336" s="545"/>
      <c r="AQ336" s="545"/>
      <c r="AR336" s="545"/>
      <c r="AS336" s="545"/>
      <c r="AT336" s="545"/>
      <c r="AU336" s="545"/>
      <c r="AV336" s="545"/>
      <c r="AW336" s="545"/>
      <c r="AX336" s="545"/>
      <c r="AY336" s="545"/>
      <c r="AZ336" s="545"/>
      <c r="BA336" s="545"/>
      <c r="BB336" s="545"/>
      <c r="BC336" s="545"/>
      <c r="BD336" s="545"/>
      <c r="BE336" s="545"/>
      <c r="BF336" s="545"/>
      <c r="BG336" s="545"/>
      <c r="BH336" s="545"/>
      <c r="BI336" s="545"/>
      <c r="BJ336" s="545"/>
      <c r="BK336" s="545"/>
      <c r="BL336" s="545"/>
      <c r="BM336" s="545"/>
      <c r="BN336" s="545"/>
      <c r="BO336" s="545"/>
      <c r="BP336" s="545"/>
      <c r="BQ336" s="545"/>
      <c r="BR336" s="545"/>
      <c r="BS336" s="545"/>
      <c r="BT336" s="545"/>
      <c r="BU336" s="545"/>
      <c r="BV336" s="545"/>
      <c r="BW336" s="545"/>
      <c r="BX336" s="545"/>
      <c r="BY336" s="545"/>
      <c r="BZ336" s="545"/>
      <c r="CA336" s="545"/>
      <c r="CB336" s="545"/>
      <c r="CC336" s="545"/>
      <c r="CD336" s="545"/>
      <c r="CE336" s="545"/>
      <c r="CF336" s="545"/>
      <c r="CG336" s="545"/>
      <c r="CH336" s="545"/>
      <c r="CI336" s="545"/>
      <c r="CJ336" s="545"/>
      <c r="CK336" s="545"/>
      <c r="CL336" s="545"/>
      <c r="CM336" s="545"/>
      <c r="CN336" s="545"/>
      <c r="CO336" s="545"/>
      <c r="CP336" s="545"/>
      <c r="CQ336" s="545"/>
      <c r="CR336" s="545"/>
      <c r="CS336" s="545"/>
      <c r="CT336" s="545"/>
      <c r="CU336" s="545"/>
      <c r="CV336" s="545"/>
      <c r="CW336" s="545"/>
      <c r="CX336" s="545"/>
      <c r="CY336" s="545"/>
      <c r="CZ336" s="545"/>
      <c r="DA336" s="545"/>
      <c r="DB336" s="545"/>
      <c r="DC336" s="545"/>
      <c r="DD336" s="545"/>
    </row>
    <row r="337" spans="1:108" ht="15">
      <c r="A337" s="544"/>
      <c r="B337" s="545"/>
      <c r="C337" s="545"/>
      <c r="D337" s="545"/>
      <c r="E337" s="546"/>
      <c r="F337" s="547"/>
      <c r="G337" s="547"/>
      <c r="H337" s="547"/>
      <c r="I337" s="547"/>
      <c r="J337" s="547"/>
      <c r="K337" s="547"/>
      <c r="L337" s="547"/>
      <c r="M337" s="547"/>
      <c r="N337" s="547"/>
      <c r="O337" s="548"/>
      <c r="P337" s="547"/>
      <c r="Q337" s="549"/>
      <c r="R337" s="547"/>
      <c r="S337" s="547"/>
      <c r="T337" s="547"/>
      <c r="U337" s="547"/>
      <c r="V337" s="547"/>
      <c r="W337" s="547"/>
      <c r="X337" s="547"/>
      <c r="Y337" s="545"/>
      <c r="Z337" s="545"/>
      <c r="AA337" s="545"/>
      <c r="AB337" s="545"/>
      <c r="AC337" s="545"/>
      <c r="AD337" s="545"/>
      <c r="AE337" s="545"/>
      <c r="AF337" s="545"/>
      <c r="AG337" s="545"/>
      <c r="AH337" s="545"/>
      <c r="AI337" s="545"/>
      <c r="AJ337" s="545"/>
      <c r="AK337" s="545"/>
      <c r="AL337" s="545"/>
      <c r="AM337" s="545"/>
      <c r="AN337" s="545"/>
      <c r="AO337" s="545"/>
      <c r="AP337" s="545"/>
      <c r="AQ337" s="545"/>
      <c r="AR337" s="545"/>
      <c r="AS337" s="545"/>
      <c r="AT337" s="545"/>
      <c r="AU337" s="545"/>
      <c r="AV337" s="545"/>
      <c r="AW337" s="545"/>
      <c r="AX337" s="545"/>
      <c r="AY337" s="545"/>
      <c r="AZ337" s="545"/>
      <c r="BA337" s="545"/>
      <c r="BB337" s="545"/>
      <c r="BC337" s="545"/>
      <c r="BD337" s="545"/>
      <c r="BE337" s="545"/>
      <c r="BF337" s="545"/>
      <c r="BG337" s="545"/>
      <c r="BH337" s="545"/>
      <c r="BI337" s="545"/>
      <c r="BJ337" s="545"/>
      <c r="BK337" s="545"/>
      <c r="BL337" s="545"/>
      <c r="BM337" s="545"/>
      <c r="BN337" s="545"/>
      <c r="BO337" s="545"/>
      <c r="BP337" s="545"/>
      <c r="BQ337" s="545"/>
      <c r="BR337" s="545"/>
      <c r="BS337" s="545"/>
      <c r="BT337" s="545"/>
      <c r="BU337" s="545"/>
      <c r="BV337" s="545"/>
      <c r="BW337" s="545"/>
      <c r="BX337" s="545"/>
      <c r="BY337" s="545"/>
      <c r="BZ337" s="545"/>
      <c r="CA337" s="545"/>
      <c r="CB337" s="545"/>
      <c r="CC337" s="545"/>
      <c r="CD337" s="545"/>
      <c r="CE337" s="545"/>
      <c r="CF337" s="545"/>
      <c r="CG337" s="545"/>
      <c r="CH337" s="545"/>
      <c r="CI337" s="545"/>
      <c r="CJ337" s="545"/>
      <c r="CK337" s="545"/>
      <c r="CL337" s="545"/>
      <c r="CM337" s="545"/>
      <c r="CN337" s="545"/>
      <c r="CO337" s="545"/>
      <c r="CP337" s="545"/>
      <c r="CQ337" s="545"/>
      <c r="CR337" s="545"/>
      <c r="CS337" s="545"/>
      <c r="CT337" s="545"/>
      <c r="CU337" s="545"/>
      <c r="CV337" s="545"/>
      <c r="CW337" s="545"/>
      <c r="CX337" s="545"/>
      <c r="CY337" s="545"/>
      <c r="CZ337" s="545"/>
      <c r="DA337" s="545"/>
      <c r="DB337" s="545"/>
      <c r="DC337" s="545"/>
      <c r="DD337" s="545"/>
    </row>
    <row r="338" spans="1:108" ht="15">
      <c r="A338" s="544"/>
      <c r="B338" s="545"/>
      <c r="C338" s="545"/>
      <c r="D338" s="545"/>
      <c r="E338" s="546"/>
      <c r="F338" s="547"/>
      <c r="G338" s="547"/>
      <c r="H338" s="547"/>
      <c r="I338" s="547"/>
      <c r="J338" s="547"/>
      <c r="K338" s="547"/>
      <c r="L338" s="547"/>
      <c r="M338" s="547"/>
      <c r="N338" s="547"/>
      <c r="O338" s="548"/>
      <c r="P338" s="547"/>
      <c r="Q338" s="549"/>
      <c r="R338" s="547"/>
      <c r="S338" s="547"/>
      <c r="T338" s="547"/>
      <c r="U338" s="547"/>
      <c r="V338" s="547"/>
      <c r="W338" s="547"/>
      <c r="X338" s="547"/>
      <c r="Y338" s="545"/>
      <c r="Z338" s="545"/>
      <c r="AA338" s="545"/>
      <c r="AB338" s="545"/>
      <c r="AC338" s="545"/>
      <c r="AD338" s="545"/>
      <c r="AE338" s="545"/>
      <c r="AF338" s="545"/>
      <c r="AG338" s="545"/>
      <c r="AH338" s="545"/>
      <c r="AI338" s="545"/>
      <c r="AJ338" s="545"/>
      <c r="AK338" s="545"/>
      <c r="AL338" s="545"/>
      <c r="AM338" s="545"/>
      <c r="AN338" s="545"/>
      <c r="AO338" s="545"/>
      <c r="AP338" s="545"/>
      <c r="AQ338" s="545"/>
      <c r="AR338" s="545"/>
      <c r="AS338" s="545"/>
      <c r="AT338" s="545"/>
      <c r="AU338" s="545"/>
      <c r="AV338" s="545"/>
      <c r="AW338" s="545"/>
      <c r="AX338" s="545"/>
      <c r="AY338" s="545"/>
      <c r="AZ338" s="545"/>
      <c r="BA338" s="545"/>
      <c r="BB338" s="545"/>
      <c r="BC338" s="545"/>
      <c r="BD338" s="545"/>
      <c r="BE338" s="545"/>
      <c r="BF338" s="545"/>
      <c r="BG338" s="545"/>
      <c r="BH338" s="545"/>
      <c r="BI338" s="545"/>
      <c r="BJ338" s="545"/>
      <c r="BK338" s="545"/>
      <c r="BL338" s="545"/>
      <c r="BM338" s="545"/>
      <c r="BN338" s="545"/>
      <c r="BO338" s="545"/>
      <c r="BP338" s="545"/>
      <c r="BQ338" s="545"/>
      <c r="BR338" s="545"/>
      <c r="BS338" s="545"/>
      <c r="BT338" s="545"/>
      <c r="BU338" s="545"/>
      <c r="BV338" s="545"/>
      <c r="BW338" s="545"/>
      <c r="BX338" s="545"/>
      <c r="BY338" s="545"/>
      <c r="BZ338" s="545"/>
      <c r="CA338" s="545"/>
      <c r="CB338" s="545"/>
      <c r="CC338" s="545"/>
      <c r="CD338" s="545"/>
      <c r="CE338" s="545"/>
      <c r="CF338" s="545"/>
      <c r="CG338" s="545"/>
      <c r="CH338" s="545"/>
      <c r="CI338" s="545"/>
      <c r="CJ338" s="545"/>
      <c r="CK338" s="545"/>
      <c r="CL338" s="545"/>
      <c r="CM338" s="545"/>
      <c r="CN338" s="545"/>
      <c r="CO338" s="545"/>
      <c r="CP338" s="545"/>
      <c r="CQ338" s="545"/>
      <c r="CR338" s="545"/>
      <c r="CS338" s="545"/>
      <c r="CT338" s="545"/>
      <c r="CU338" s="545"/>
      <c r="CV338" s="545"/>
      <c r="CW338" s="545"/>
      <c r="CX338" s="545"/>
      <c r="CY338" s="545"/>
      <c r="CZ338" s="545"/>
      <c r="DA338" s="545"/>
      <c r="DB338" s="545"/>
      <c r="DC338" s="545"/>
      <c r="DD338" s="545"/>
    </row>
    <row r="339" spans="1:108" ht="15">
      <c r="A339" s="544"/>
      <c r="B339" s="545"/>
      <c r="C339" s="545"/>
      <c r="D339" s="545"/>
      <c r="E339" s="546"/>
      <c r="F339" s="547"/>
      <c r="G339" s="547"/>
      <c r="H339" s="547"/>
      <c r="I339" s="547"/>
      <c r="J339" s="547"/>
      <c r="K339" s="547"/>
      <c r="L339" s="547"/>
      <c r="M339" s="547"/>
      <c r="N339" s="547"/>
      <c r="O339" s="548"/>
      <c r="P339" s="547"/>
      <c r="Q339" s="549"/>
      <c r="R339" s="547"/>
      <c r="S339" s="547"/>
      <c r="T339" s="547"/>
      <c r="U339" s="547"/>
      <c r="V339" s="547"/>
      <c r="W339" s="547"/>
      <c r="X339" s="547"/>
      <c r="Y339" s="545"/>
      <c r="Z339" s="545"/>
      <c r="AA339" s="545"/>
      <c r="AB339" s="545"/>
      <c r="AC339" s="545"/>
      <c r="AD339" s="545"/>
      <c r="AE339" s="545"/>
      <c r="AF339" s="545"/>
      <c r="AG339" s="545"/>
      <c r="AH339" s="545"/>
      <c r="AI339" s="545"/>
      <c r="AJ339" s="545"/>
      <c r="AK339" s="545"/>
      <c r="AL339" s="545"/>
      <c r="AM339" s="545"/>
      <c r="AN339" s="545"/>
      <c r="AO339" s="545"/>
      <c r="AP339" s="545"/>
      <c r="AQ339" s="545"/>
      <c r="AR339" s="545"/>
      <c r="AS339" s="545"/>
      <c r="AT339" s="545"/>
      <c r="AU339" s="545"/>
      <c r="AV339" s="545"/>
      <c r="AW339" s="545"/>
      <c r="AX339" s="545"/>
      <c r="AY339" s="545"/>
      <c r="AZ339" s="545"/>
      <c r="BA339" s="545"/>
      <c r="BB339" s="545"/>
      <c r="BC339" s="545"/>
      <c r="BD339" s="545"/>
      <c r="BE339" s="545"/>
      <c r="BF339" s="545"/>
      <c r="BG339" s="545"/>
      <c r="BH339" s="545"/>
      <c r="BI339" s="545"/>
      <c r="BJ339" s="545"/>
      <c r="BK339" s="545"/>
      <c r="BL339" s="545"/>
      <c r="BM339" s="545"/>
      <c r="BN339" s="545"/>
      <c r="BO339" s="545"/>
      <c r="BP339" s="545"/>
      <c r="BQ339" s="545"/>
      <c r="BR339" s="545"/>
      <c r="BS339" s="545"/>
      <c r="BT339" s="545"/>
      <c r="BU339" s="545"/>
      <c r="BV339" s="545"/>
      <c r="BW339" s="545"/>
      <c r="BX339" s="545"/>
      <c r="BY339" s="545"/>
      <c r="BZ339" s="545"/>
      <c r="CA339" s="545"/>
      <c r="CB339" s="545"/>
      <c r="CC339" s="545"/>
      <c r="CD339" s="545"/>
      <c r="CE339" s="545"/>
      <c r="CF339" s="545"/>
      <c r="CG339" s="545"/>
      <c r="CH339" s="545"/>
      <c r="CI339" s="545"/>
      <c r="CJ339" s="545"/>
      <c r="CK339" s="545"/>
      <c r="CL339" s="545"/>
      <c r="CM339" s="545"/>
      <c r="CN339" s="545"/>
      <c r="CO339" s="545"/>
      <c r="CP339" s="545"/>
      <c r="CQ339" s="545"/>
      <c r="CR339" s="545"/>
      <c r="CS339" s="545"/>
      <c r="CT339" s="545"/>
      <c r="CU339" s="545"/>
      <c r="CV339" s="545"/>
      <c r="CW339" s="545"/>
      <c r="CX339" s="545"/>
      <c r="CY339" s="545"/>
      <c r="CZ339" s="545"/>
      <c r="DA339" s="545"/>
      <c r="DB339" s="545"/>
      <c r="DC339" s="545"/>
      <c r="DD339" s="545"/>
    </row>
    <row r="340" spans="1:108" ht="15">
      <c r="A340" s="544"/>
      <c r="B340" s="545"/>
      <c r="C340" s="545"/>
      <c r="D340" s="545"/>
      <c r="E340" s="546"/>
      <c r="F340" s="547"/>
      <c r="G340" s="547"/>
      <c r="H340" s="547"/>
      <c r="I340" s="547"/>
      <c r="J340" s="547"/>
      <c r="K340" s="547"/>
      <c r="L340" s="547"/>
      <c r="M340" s="547"/>
      <c r="N340" s="547"/>
      <c r="O340" s="548"/>
      <c r="P340" s="547"/>
      <c r="Q340" s="549"/>
      <c r="R340" s="547"/>
      <c r="S340" s="547"/>
      <c r="T340" s="547"/>
      <c r="U340" s="547"/>
      <c r="V340" s="547"/>
      <c r="W340" s="547"/>
      <c r="X340" s="547"/>
      <c r="Y340" s="545"/>
      <c r="Z340" s="545"/>
      <c r="AA340" s="545"/>
      <c r="AB340" s="545"/>
      <c r="AC340" s="545"/>
      <c r="AD340" s="545"/>
      <c r="AE340" s="545"/>
      <c r="AF340" s="545"/>
      <c r="AG340" s="545"/>
      <c r="AH340" s="545"/>
      <c r="AI340" s="545"/>
      <c r="AJ340" s="545"/>
      <c r="AK340" s="545"/>
      <c r="AL340" s="545"/>
      <c r="AM340" s="545"/>
      <c r="AN340" s="545"/>
      <c r="AO340" s="545"/>
      <c r="AP340" s="545"/>
      <c r="AQ340" s="545"/>
      <c r="AR340" s="545"/>
      <c r="AS340" s="545"/>
      <c r="AT340" s="545"/>
      <c r="AU340" s="545"/>
      <c r="AV340" s="545"/>
      <c r="AW340" s="545"/>
      <c r="AX340" s="545"/>
      <c r="AY340" s="545"/>
      <c r="AZ340" s="545"/>
      <c r="BA340" s="545"/>
      <c r="BB340" s="545"/>
      <c r="BC340" s="545"/>
      <c r="BD340" s="545"/>
      <c r="BE340" s="545"/>
      <c r="BF340" s="545"/>
      <c r="BG340" s="545"/>
      <c r="BH340" s="545"/>
      <c r="BI340" s="545"/>
      <c r="BJ340" s="545"/>
      <c r="BK340" s="545"/>
      <c r="BL340" s="545"/>
      <c r="BM340" s="545"/>
      <c r="BN340" s="545"/>
      <c r="BO340" s="545"/>
      <c r="BP340" s="545"/>
      <c r="BQ340" s="545"/>
      <c r="BR340" s="545"/>
      <c r="BS340" s="545"/>
      <c r="BT340" s="545"/>
      <c r="BU340" s="545"/>
      <c r="BV340" s="545"/>
      <c r="BW340" s="545"/>
      <c r="BX340" s="545"/>
      <c r="BY340" s="545"/>
      <c r="BZ340" s="545"/>
      <c r="CA340" s="545"/>
      <c r="CB340" s="545"/>
      <c r="CC340" s="545"/>
      <c r="CD340" s="545"/>
      <c r="CE340" s="545"/>
      <c r="CF340" s="545"/>
      <c r="CG340" s="545"/>
      <c r="CH340" s="545"/>
      <c r="CI340" s="545"/>
      <c r="CJ340" s="545"/>
      <c r="CK340" s="545"/>
      <c r="CL340" s="545"/>
      <c r="CM340" s="545"/>
      <c r="CN340" s="545"/>
      <c r="CO340" s="545"/>
      <c r="CP340" s="545"/>
      <c r="CQ340" s="545"/>
      <c r="CR340" s="545"/>
      <c r="CS340" s="545"/>
      <c r="CT340" s="545"/>
      <c r="CU340" s="545"/>
      <c r="CV340" s="545"/>
      <c r="CW340" s="545"/>
      <c r="CX340" s="545"/>
      <c r="CY340" s="545"/>
      <c r="CZ340" s="545"/>
      <c r="DA340" s="545"/>
      <c r="DB340" s="545"/>
      <c r="DC340" s="545"/>
      <c r="DD340" s="545"/>
    </row>
    <row r="341" spans="1:108" ht="15">
      <c r="A341" s="544"/>
      <c r="B341" s="545"/>
      <c r="C341" s="545"/>
      <c r="D341" s="545"/>
      <c r="E341" s="546"/>
      <c r="F341" s="547"/>
      <c r="G341" s="547"/>
      <c r="H341" s="547"/>
      <c r="I341" s="547"/>
      <c r="J341" s="547"/>
      <c r="K341" s="547"/>
      <c r="L341" s="547"/>
      <c r="M341" s="547"/>
      <c r="N341" s="547"/>
      <c r="O341" s="548"/>
      <c r="P341" s="547"/>
      <c r="Q341" s="549"/>
      <c r="R341" s="547"/>
      <c r="S341" s="547"/>
      <c r="T341" s="547"/>
      <c r="U341" s="547"/>
      <c r="V341" s="547"/>
      <c r="W341" s="547"/>
      <c r="X341" s="547"/>
      <c r="Y341" s="545"/>
      <c r="Z341" s="545"/>
      <c r="AA341" s="545"/>
      <c r="AB341" s="545"/>
      <c r="AC341" s="545"/>
      <c r="AD341" s="545"/>
      <c r="AE341" s="545"/>
      <c r="AF341" s="545"/>
      <c r="AG341" s="545"/>
      <c r="AH341" s="545"/>
      <c r="AI341" s="545"/>
      <c r="AJ341" s="545"/>
      <c r="AK341" s="545"/>
      <c r="AL341" s="545"/>
      <c r="AM341" s="545"/>
      <c r="AN341" s="545"/>
      <c r="AO341" s="545"/>
      <c r="AP341" s="545"/>
      <c r="AQ341" s="545"/>
      <c r="AR341" s="545"/>
      <c r="AS341" s="545"/>
      <c r="AT341" s="545"/>
      <c r="AU341" s="545"/>
      <c r="AV341" s="545"/>
      <c r="AW341" s="545"/>
      <c r="AX341" s="545"/>
      <c r="AY341" s="545"/>
      <c r="AZ341" s="545"/>
      <c r="BA341" s="545"/>
      <c r="BB341" s="545"/>
      <c r="BC341" s="545"/>
      <c r="BD341" s="545"/>
      <c r="BE341" s="545"/>
      <c r="BF341" s="545"/>
      <c r="BG341" s="545"/>
      <c r="BH341" s="545"/>
      <c r="BI341" s="545"/>
      <c r="BJ341" s="545"/>
      <c r="BK341" s="545"/>
      <c r="BL341" s="545"/>
      <c r="BM341" s="545"/>
      <c r="BN341" s="545"/>
      <c r="BO341" s="545"/>
      <c r="BP341" s="545"/>
      <c r="BQ341" s="545"/>
      <c r="BR341" s="545"/>
      <c r="BS341" s="545"/>
      <c r="BT341" s="545"/>
      <c r="BU341" s="545"/>
      <c r="BV341" s="545"/>
      <c r="BW341" s="545"/>
      <c r="BX341" s="545"/>
      <c r="BY341" s="545"/>
      <c r="BZ341" s="545"/>
      <c r="CA341" s="545"/>
      <c r="CB341" s="545"/>
      <c r="CC341" s="545"/>
      <c r="CD341" s="545"/>
      <c r="CE341" s="545"/>
      <c r="CF341" s="545"/>
      <c r="CG341" s="545"/>
      <c r="CH341" s="545"/>
      <c r="CI341" s="545"/>
      <c r="CJ341" s="545"/>
      <c r="CK341" s="545"/>
      <c r="CL341" s="545"/>
      <c r="CM341" s="545"/>
      <c r="CN341" s="545"/>
      <c r="CO341" s="545"/>
      <c r="CP341" s="545"/>
      <c r="CQ341" s="545"/>
      <c r="CR341" s="545"/>
      <c r="CS341" s="545"/>
      <c r="CT341" s="545"/>
      <c r="CU341" s="545"/>
      <c r="CV341" s="545"/>
      <c r="CW341" s="545"/>
      <c r="CX341" s="545"/>
      <c r="CY341" s="545"/>
      <c r="CZ341" s="545"/>
      <c r="DA341" s="545"/>
      <c r="DB341" s="545"/>
      <c r="DC341" s="545"/>
      <c r="DD341" s="545"/>
    </row>
    <row r="342" spans="1:108" ht="15">
      <c r="A342" s="544"/>
      <c r="B342" s="545"/>
      <c r="C342" s="545"/>
      <c r="D342" s="545"/>
      <c r="E342" s="546"/>
      <c r="F342" s="547"/>
      <c r="G342" s="547"/>
      <c r="H342" s="547"/>
      <c r="I342" s="547"/>
      <c r="J342" s="547"/>
      <c r="K342" s="547"/>
      <c r="L342" s="547"/>
      <c r="M342" s="547"/>
      <c r="N342" s="547"/>
      <c r="O342" s="548"/>
      <c r="P342" s="547"/>
      <c r="Q342" s="549"/>
      <c r="R342" s="547"/>
      <c r="S342" s="547"/>
      <c r="T342" s="547"/>
      <c r="U342" s="547"/>
      <c r="V342" s="547"/>
      <c r="W342" s="547"/>
      <c r="X342" s="547"/>
      <c r="Y342" s="545"/>
      <c r="Z342" s="545"/>
      <c r="AA342" s="545"/>
      <c r="AB342" s="545"/>
      <c r="AC342" s="545"/>
      <c r="AD342" s="545"/>
      <c r="AE342" s="545"/>
      <c r="AF342" s="545"/>
      <c r="AG342" s="545"/>
      <c r="AH342" s="545"/>
      <c r="AI342" s="545"/>
      <c r="AJ342" s="545"/>
      <c r="AK342" s="545"/>
      <c r="AL342" s="545"/>
      <c r="AM342" s="545"/>
      <c r="AN342" s="545"/>
      <c r="AO342" s="545"/>
      <c r="AP342" s="545"/>
      <c r="AQ342" s="545"/>
      <c r="AR342" s="545"/>
      <c r="AS342" s="545"/>
      <c r="AT342" s="545"/>
      <c r="AU342" s="545"/>
      <c r="AV342" s="545"/>
      <c r="AW342" s="545"/>
      <c r="AX342" s="545"/>
      <c r="AY342" s="545"/>
      <c r="AZ342" s="545"/>
      <c r="BA342" s="545"/>
      <c r="BB342" s="545"/>
      <c r="BC342" s="545"/>
      <c r="BD342" s="545"/>
      <c r="BE342" s="545"/>
      <c r="BF342" s="545"/>
      <c r="BG342" s="545"/>
      <c r="BH342" s="545"/>
      <c r="BI342" s="545"/>
      <c r="BJ342" s="545"/>
      <c r="BK342" s="545"/>
      <c r="BL342" s="545"/>
      <c r="BM342" s="545"/>
      <c r="BN342" s="545"/>
      <c r="BO342" s="545"/>
      <c r="BP342" s="545"/>
      <c r="BQ342" s="545"/>
      <c r="BR342" s="545"/>
      <c r="BS342" s="545"/>
      <c r="BT342" s="545"/>
      <c r="BU342" s="545"/>
      <c r="BV342" s="545"/>
      <c r="BW342" s="545"/>
      <c r="BX342" s="545"/>
      <c r="BY342" s="545"/>
      <c r="BZ342" s="545"/>
      <c r="CA342" s="545"/>
      <c r="CB342" s="545"/>
      <c r="CC342" s="545"/>
      <c r="CD342" s="545"/>
      <c r="CE342" s="545"/>
      <c r="CF342" s="545"/>
      <c r="CG342" s="545"/>
      <c r="CH342" s="545"/>
      <c r="CI342" s="545"/>
      <c r="CJ342" s="545"/>
      <c r="CK342" s="545"/>
      <c r="CL342" s="545"/>
      <c r="CM342" s="545"/>
      <c r="CN342" s="545"/>
      <c r="CO342" s="545"/>
      <c r="CP342" s="545"/>
      <c r="CQ342" s="545"/>
      <c r="CR342" s="545"/>
      <c r="CS342" s="545"/>
      <c r="CT342" s="545"/>
      <c r="CU342" s="545"/>
      <c r="CV342" s="545"/>
      <c r="CW342" s="545"/>
      <c r="CX342" s="545"/>
      <c r="CY342" s="545"/>
      <c r="CZ342" s="545"/>
      <c r="DA342" s="545"/>
      <c r="DB342" s="545"/>
      <c r="DC342" s="545"/>
      <c r="DD342" s="545"/>
    </row>
    <row r="343" spans="1:108" ht="15">
      <c r="A343" s="544"/>
      <c r="B343" s="545"/>
      <c r="C343" s="545"/>
      <c r="D343" s="545"/>
      <c r="E343" s="546"/>
      <c r="F343" s="547"/>
      <c r="G343" s="547"/>
      <c r="H343" s="547"/>
      <c r="I343" s="547"/>
      <c r="J343" s="547"/>
      <c r="K343" s="547"/>
      <c r="L343" s="547"/>
      <c r="M343" s="547"/>
      <c r="N343" s="547"/>
      <c r="O343" s="548"/>
      <c r="P343" s="547"/>
      <c r="Q343" s="549"/>
      <c r="R343" s="547"/>
      <c r="S343" s="547"/>
      <c r="T343" s="547"/>
      <c r="U343" s="547"/>
      <c r="V343" s="547"/>
      <c r="W343" s="547"/>
      <c r="X343" s="547"/>
      <c r="Y343" s="545"/>
      <c r="Z343" s="545"/>
      <c r="AA343" s="545"/>
      <c r="AB343" s="545"/>
      <c r="AC343" s="545"/>
      <c r="AD343" s="545"/>
      <c r="AE343" s="545"/>
      <c r="AF343" s="545"/>
      <c r="AG343" s="545"/>
      <c r="AH343" s="545"/>
      <c r="AI343" s="545"/>
      <c r="AJ343" s="545"/>
      <c r="AK343" s="545"/>
      <c r="AL343" s="545"/>
      <c r="AM343" s="545"/>
      <c r="AN343" s="545"/>
      <c r="AO343" s="545"/>
      <c r="AP343" s="545"/>
      <c r="AQ343" s="545"/>
      <c r="AR343" s="545"/>
      <c r="AS343" s="545"/>
      <c r="AT343" s="545"/>
      <c r="AU343" s="545"/>
      <c r="AV343" s="545"/>
      <c r="AW343" s="545"/>
      <c r="AX343" s="545"/>
      <c r="AY343" s="545"/>
      <c r="AZ343" s="545"/>
      <c r="BA343" s="545"/>
      <c r="BB343" s="545"/>
      <c r="BC343" s="545"/>
      <c r="BD343" s="545"/>
      <c r="BE343" s="545"/>
      <c r="BF343" s="545"/>
      <c r="BG343" s="545"/>
      <c r="BH343" s="545"/>
      <c r="BI343" s="545"/>
      <c r="BJ343" s="545"/>
      <c r="BK343" s="545"/>
      <c r="BL343" s="545"/>
      <c r="BM343" s="545"/>
      <c r="BN343" s="545"/>
      <c r="BO343" s="545"/>
      <c r="BP343" s="545"/>
      <c r="BQ343" s="545"/>
      <c r="BR343" s="545"/>
      <c r="BS343" s="545"/>
      <c r="BT343" s="545"/>
      <c r="BU343" s="545"/>
      <c r="BV343" s="545"/>
      <c r="BW343" s="545"/>
      <c r="BX343" s="545"/>
      <c r="BY343" s="545"/>
      <c r="BZ343" s="545"/>
      <c r="CA343" s="545"/>
      <c r="CB343" s="545"/>
      <c r="CC343" s="545"/>
      <c r="CD343" s="545"/>
      <c r="CE343" s="545"/>
      <c r="CF343" s="545"/>
      <c r="CG343" s="545"/>
      <c r="CH343" s="545"/>
      <c r="CI343" s="545"/>
      <c r="CJ343" s="545"/>
      <c r="CK343" s="545"/>
      <c r="CL343" s="545"/>
      <c r="CM343" s="545"/>
      <c r="CN343" s="545"/>
      <c r="CO343" s="545"/>
      <c r="CP343" s="545"/>
      <c r="CQ343" s="545"/>
      <c r="CR343" s="545"/>
      <c r="CS343" s="545"/>
      <c r="CT343" s="545"/>
      <c r="CU343" s="545"/>
      <c r="CV343" s="545"/>
      <c r="CW343" s="545"/>
      <c r="CX343" s="545"/>
      <c r="CY343" s="545"/>
      <c r="CZ343" s="545"/>
      <c r="DA343" s="545"/>
      <c r="DB343" s="545"/>
      <c r="DC343" s="545"/>
      <c r="DD343" s="545"/>
    </row>
    <row r="344" spans="1:108" ht="15">
      <c r="A344" s="544"/>
      <c r="B344" s="545"/>
      <c r="C344" s="545"/>
      <c r="D344" s="545"/>
      <c r="E344" s="546"/>
      <c r="F344" s="547"/>
      <c r="G344" s="547"/>
      <c r="H344" s="547"/>
      <c r="I344" s="547"/>
      <c r="J344" s="547"/>
      <c r="K344" s="547"/>
      <c r="L344" s="547"/>
      <c r="M344" s="547"/>
      <c r="N344" s="547"/>
      <c r="O344" s="548"/>
      <c r="P344" s="547"/>
      <c r="Q344" s="549"/>
      <c r="R344" s="547"/>
      <c r="S344" s="547"/>
      <c r="T344" s="547"/>
      <c r="U344" s="547"/>
      <c r="V344" s="547"/>
      <c r="W344" s="547"/>
      <c r="X344" s="547"/>
      <c r="Y344" s="545"/>
      <c r="Z344" s="545"/>
      <c r="AA344" s="545"/>
      <c r="AB344" s="545"/>
      <c r="AC344" s="545"/>
      <c r="AD344" s="545"/>
      <c r="AE344" s="545"/>
      <c r="AF344" s="545"/>
      <c r="AG344" s="545"/>
      <c r="AH344" s="545"/>
      <c r="AI344" s="545"/>
      <c r="AJ344" s="545"/>
      <c r="AK344" s="545"/>
      <c r="AL344" s="545"/>
      <c r="AM344" s="545"/>
      <c r="AN344" s="545"/>
      <c r="AO344" s="545"/>
      <c r="AP344" s="545"/>
      <c r="AQ344" s="545"/>
      <c r="AR344" s="545"/>
      <c r="AS344" s="545"/>
      <c r="AT344" s="545"/>
      <c r="AU344" s="545"/>
      <c r="AV344" s="545"/>
      <c r="AW344" s="545"/>
      <c r="AX344" s="545"/>
      <c r="AY344" s="545"/>
      <c r="AZ344" s="545"/>
      <c r="BA344" s="545"/>
      <c r="BB344" s="545"/>
      <c r="BC344" s="545"/>
      <c r="BD344" s="545"/>
      <c r="BE344" s="545"/>
      <c r="BF344" s="545"/>
      <c r="BG344" s="545"/>
      <c r="BH344" s="545"/>
      <c r="BI344" s="545"/>
      <c r="BJ344" s="545"/>
      <c r="BK344" s="545"/>
      <c r="BL344" s="545"/>
      <c r="BM344" s="545"/>
      <c r="BN344" s="545"/>
      <c r="BO344" s="545"/>
      <c r="BP344" s="545"/>
      <c r="BQ344" s="545"/>
      <c r="BR344" s="545"/>
      <c r="BS344" s="545"/>
      <c r="BT344" s="545"/>
      <c r="BU344" s="545"/>
      <c r="BV344" s="545"/>
      <c r="BW344" s="545"/>
      <c r="BX344" s="545"/>
      <c r="BY344" s="545"/>
      <c r="BZ344" s="545"/>
      <c r="CA344" s="545"/>
      <c r="CB344" s="545"/>
      <c r="CC344" s="545"/>
      <c r="CD344" s="545"/>
      <c r="CE344" s="545"/>
      <c r="CF344" s="545"/>
      <c r="CG344" s="545"/>
      <c r="CH344" s="545"/>
      <c r="CI344" s="545"/>
      <c r="CJ344" s="545"/>
      <c r="CK344" s="545"/>
      <c r="CL344" s="545"/>
      <c r="CM344" s="545"/>
      <c r="CN344" s="545"/>
      <c r="CO344" s="545"/>
      <c r="CP344" s="545"/>
      <c r="CQ344" s="545"/>
      <c r="CR344" s="545"/>
      <c r="CS344" s="545"/>
      <c r="CT344" s="545"/>
      <c r="CU344" s="545"/>
      <c r="CV344" s="545"/>
      <c r="CW344" s="545"/>
      <c r="CX344" s="545"/>
      <c r="CY344" s="545"/>
      <c r="CZ344" s="545"/>
      <c r="DA344" s="545"/>
      <c r="DB344" s="545"/>
      <c r="DC344" s="545"/>
      <c r="DD344" s="545"/>
    </row>
    <row r="345" spans="1:108" ht="15">
      <c r="A345" s="544"/>
      <c r="B345" s="545"/>
      <c r="C345" s="545"/>
      <c r="D345" s="545"/>
      <c r="E345" s="546"/>
      <c r="F345" s="547"/>
      <c r="G345" s="547"/>
      <c r="H345" s="547"/>
      <c r="I345" s="547"/>
      <c r="J345" s="547"/>
      <c r="K345" s="547"/>
      <c r="L345" s="547"/>
      <c r="M345" s="547"/>
      <c r="N345" s="547"/>
      <c r="O345" s="548"/>
      <c r="P345" s="547"/>
      <c r="Q345" s="549"/>
      <c r="R345" s="547"/>
      <c r="S345" s="547"/>
      <c r="T345" s="547"/>
      <c r="U345" s="547"/>
      <c r="V345" s="547"/>
      <c r="W345" s="547"/>
      <c r="X345" s="547"/>
      <c r="Y345" s="545"/>
      <c r="Z345" s="545"/>
      <c r="AA345" s="545"/>
      <c r="AB345" s="545"/>
      <c r="AC345" s="545"/>
      <c r="AD345" s="545"/>
      <c r="AE345" s="545"/>
      <c r="AF345" s="545"/>
      <c r="AG345" s="545"/>
      <c r="AH345" s="545"/>
      <c r="AI345" s="545"/>
      <c r="AJ345" s="545"/>
      <c r="AK345" s="545"/>
      <c r="AL345" s="545"/>
      <c r="AM345" s="545"/>
      <c r="AN345" s="545"/>
      <c r="AO345" s="545"/>
      <c r="AP345" s="545"/>
      <c r="AQ345" s="545"/>
      <c r="AR345" s="545"/>
      <c r="AS345" s="545"/>
      <c r="AT345" s="545"/>
      <c r="AU345" s="545"/>
      <c r="AV345" s="545"/>
      <c r="AW345" s="545"/>
      <c r="AX345" s="545"/>
      <c r="AY345" s="545"/>
      <c r="AZ345" s="545"/>
      <c r="BA345" s="545"/>
      <c r="BB345" s="545"/>
      <c r="BC345" s="545"/>
      <c r="BD345" s="545"/>
      <c r="BE345" s="545"/>
      <c r="BF345" s="545"/>
      <c r="BG345" s="545"/>
      <c r="BH345" s="545"/>
      <c r="BI345" s="545"/>
      <c r="BJ345" s="545"/>
      <c r="BK345" s="545"/>
      <c r="BL345" s="545"/>
      <c r="BM345" s="545"/>
      <c r="BN345" s="545"/>
      <c r="BO345" s="545"/>
      <c r="BP345" s="545"/>
      <c r="BQ345" s="545"/>
      <c r="BR345" s="545"/>
      <c r="BS345" s="545"/>
      <c r="BT345" s="545"/>
      <c r="BU345" s="545"/>
      <c r="BV345" s="545"/>
      <c r="BW345" s="545"/>
      <c r="BX345" s="545"/>
      <c r="BY345" s="545"/>
      <c r="BZ345" s="545"/>
      <c r="CA345" s="545"/>
      <c r="CB345" s="545"/>
      <c r="CC345" s="545"/>
      <c r="CD345" s="545"/>
      <c r="CE345" s="545"/>
      <c r="CF345" s="545"/>
      <c r="CG345" s="545"/>
      <c r="CH345" s="545"/>
      <c r="CI345" s="545"/>
      <c r="CJ345" s="545"/>
      <c r="CK345" s="545"/>
      <c r="CL345" s="545"/>
      <c r="CM345" s="545"/>
      <c r="CN345" s="545"/>
      <c r="CO345" s="545"/>
      <c r="CP345" s="545"/>
      <c r="CQ345" s="545"/>
      <c r="CR345" s="545"/>
      <c r="CS345" s="545"/>
      <c r="CT345" s="545"/>
      <c r="CU345" s="545"/>
      <c r="CV345" s="545"/>
      <c r="CW345" s="545"/>
      <c r="CX345" s="545"/>
      <c r="CY345" s="545"/>
      <c r="CZ345" s="545"/>
      <c r="DA345" s="545"/>
      <c r="DB345" s="545"/>
      <c r="DC345" s="545"/>
      <c r="DD345" s="545"/>
    </row>
    <row r="346" spans="1:108" ht="15">
      <c r="A346" s="544"/>
      <c r="B346" s="545"/>
      <c r="C346" s="545"/>
      <c r="D346" s="545"/>
      <c r="E346" s="546"/>
      <c r="F346" s="547"/>
      <c r="G346" s="547"/>
      <c r="H346" s="547"/>
      <c r="I346" s="547"/>
      <c r="J346" s="547"/>
      <c r="K346" s="547"/>
      <c r="L346" s="547"/>
      <c r="M346" s="547"/>
      <c r="N346" s="547"/>
      <c r="O346" s="548"/>
      <c r="P346" s="547"/>
      <c r="Q346" s="549"/>
      <c r="R346" s="547"/>
      <c r="S346" s="547"/>
      <c r="T346" s="547"/>
      <c r="U346" s="547"/>
      <c r="V346" s="547"/>
      <c r="W346" s="547"/>
      <c r="X346" s="547"/>
      <c r="Y346" s="545"/>
      <c r="Z346" s="545"/>
      <c r="AA346" s="545"/>
      <c r="AB346" s="545"/>
      <c r="AC346" s="545"/>
      <c r="AD346" s="545"/>
      <c r="AE346" s="545"/>
      <c r="AF346" s="545"/>
      <c r="AG346" s="545"/>
      <c r="AH346" s="545"/>
      <c r="AI346" s="545"/>
      <c r="AJ346" s="545"/>
      <c r="AK346" s="545"/>
      <c r="AL346" s="545"/>
      <c r="AM346" s="545"/>
      <c r="AN346" s="545"/>
      <c r="AO346" s="545"/>
      <c r="AP346" s="545"/>
      <c r="AQ346" s="545"/>
      <c r="AR346" s="545"/>
      <c r="AS346" s="545"/>
      <c r="AT346" s="545"/>
      <c r="AU346" s="545"/>
      <c r="AV346" s="545"/>
      <c r="AW346" s="545"/>
      <c r="AX346" s="545"/>
      <c r="AY346" s="545"/>
      <c r="AZ346" s="545"/>
      <c r="BA346" s="545"/>
      <c r="BB346" s="545"/>
      <c r="BC346" s="545"/>
      <c r="BD346" s="545"/>
      <c r="BE346" s="545"/>
      <c r="BF346" s="545"/>
      <c r="BG346" s="545"/>
      <c r="BH346" s="545"/>
      <c r="BI346" s="545"/>
      <c r="BJ346" s="545"/>
      <c r="BK346" s="545"/>
      <c r="BL346" s="545"/>
      <c r="BM346" s="545"/>
      <c r="BN346" s="545"/>
      <c r="BO346" s="545"/>
      <c r="BP346" s="545"/>
      <c r="BQ346" s="545"/>
      <c r="BR346" s="545"/>
      <c r="BS346" s="545"/>
      <c r="BT346" s="545"/>
      <c r="BU346" s="545"/>
      <c r="BV346" s="545"/>
      <c r="BW346" s="545"/>
      <c r="BX346" s="545"/>
      <c r="BY346" s="545"/>
      <c r="BZ346" s="545"/>
      <c r="CA346" s="545"/>
      <c r="CB346" s="545"/>
      <c r="CC346" s="545"/>
      <c r="CD346" s="545"/>
      <c r="CE346" s="545"/>
      <c r="CF346" s="545"/>
      <c r="CG346" s="545"/>
      <c r="CH346" s="545"/>
      <c r="CI346" s="545"/>
      <c r="CJ346" s="545"/>
      <c r="CK346" s="545"/>
      <c r="CL346" s="545"/>
      <c r="CM346" s="545"/>
      <c r="CN346" s="545"/>
      <c r="CO346" s="545"/>
      <c r="CP346" s="545"/>
      <c r="CQ346" s="545"/>
      <c r="CR346" s="545"/>
      <c r="CS346" s="545"/>
      <c r="CT346" s="545"/>
      <c r="CU346" s="545"/>
      <c r="CV346" s="545"/>
      <c r="CW346" s="545"/>
      <c r="CX346" s="545"/>
      <c r="CY346" s="545"/>
      <c r="CZ346" s="545"/>
      <c r="DA346" s="545"/>
      <c r="DB346" s="545"/>
      <c r="DC346" s="545"/>
      <c r="DD346" s="545"/>
    </row>
    <row r="347" spans="1:108" ht="15">
      <c r="A347" s="544"/>
      <c r="B347" s="545"/>
      <c r="C347" s="545"/>
      <c r="D347" s="545"/>
      <c r="E347" s="546"/>
      <c r="F347" s="547"/>
      <c r="G347" s="547"/>
      <c r="H347" s="547"/>
      <c r="I347" s="547"/>
      <c r="J347" s="547"/>
      <c r="K347" s="547"/>
      <c r="L347" s="547"/>
      <c r="M347" s="547"/>
      <c r="N347" s="547"/>
      <c r="O347" s="548"/>
      <c r="P347" s="547"/>
      <c r="Q347" s="549"/>
      <c r="R347" s="547"/>
      <c r="S347" s="547"/>
      <c r="T347" s="547"/>
      <c r="U347" s="547"/>
      <c r="V347" s="547"/>
      <c r="W347" s="547"/>
      <c r="X347" s="547"/>
      <c r="Y347" s="545"/>
      <c r="Z347" s="545"/>
      <c r="AA347" s="545"/>
      <c r="AB347" s="545"/>
      <c r="AC347" s="545"/>
      <c r="AD347" s="545"/>
      <c r="AE347" s="545"/>
      <c r="AF347" s="545"/>
      <c r="AG347" s="545"/>
      <c r="AH347" s="545"/>
      <c r="AI347" s="545"/>
      <c r="AJ347" s="545"/>
      <c r="AK347" s="545"/>
      <c r="AL347" s="545"/>
      <c r="AM347" s="545"/>
      <c r="AN347" s="545"/>
      <c r="AO347" s="545"/>
      <c r="AP347" s="545"/>
      <c r="AQ347" s="545"/>
      <c r="AR347" s="545"/>
      <c r="AS347" s="545"/>
      <c r="AT347" s="545"/>
      <c r="AU347" s="545"/>
      <c r="AV347" s="545"/>
      <c r="AW347" s="545"/>
      <c r="AX347" s="545"/>
      <c r="AY347" s="545"/>
      <c r="AZ347" s="545"/>
      <c r="BA347" s="545"/>
      <c r="BB347" s="545"/>
      <c r="BC347" s="545"/>
      <c r="BD347" s="545"/>
      <c r="BE347" s="545"/>
      <c r="BF347" s="545"/>
      <c r="BG347" s="545"/>
      <c r="BH347" s="545"/>
      <c r="BI347" s="545"/>
      <c r="BJ347" s="545"/>
      <c r="BK347" s="545"/>
      <c r="BL347" s="545"/>
      <c r="BM347" s="545"/>
      <c r="BN347" s="545"/>
      <c r="BO347" s="545"/>
      <c r="BP347" s="545"/>
      <c r="BQ347" s="545"/>
      <c r="BR347" s="545"/>
      <c r="BS347" s="545"/>
      <c r="BT347" s="545"/>
      <c r="BU347" s="545"/>
      <c r="BV347" s="545"/>
      <c r="BW347" s="545"/>
      <c r="BX347" s="545"/>
      <c r="BY347" s="545"/>
      <c r="BZ347" s="545"/>
      <c r="CA347" s="545"/>
      <c r="CB347" s="545"/>
      <c r="CC347" s="545"/>
      <c r="CD347" s="545"/>
      <c r="CE347" s="545"/>
      <c r="CF347" s="545"/>
      <c r="CG347" s="545"/>
      <c r="CH347" s="545"/>
      <c r="CI347" s="545"/>
      <c r="CJ347" s="545"/>
      <c r="CK347" s="545"/>
      <c r="CL347" s="545"/>
      <c r="CM347" s="545"/>
      <c r="CN347" s="545"/>
      <c r="CO347" s="545"/>
      <c r="CP347" s="545"/>
      <c r="CQ347" s="545"/>
      <c r="CR347" s="545"/>
      <c r="CS347" s="545"/>
      <c r="CT347" s="545"/>
      <c r="CU347" s="545"/>
      <c r="CV347" s="545"/>
      <c r="CW347" s="545"/>
      <c r="CX347" s="545"/>
      <c r="CY347" s="545"/>
      <c r="CZ347" s="545"/>
      <c r="DA347" s="545"/>
      <c r="DB347" s="545"/>
      <c r="DC347" s="545"/>
      <c r="DD347" s="545"/>
    </row>
    <row r="348" spans="1:108" ht="15">
      <c r="A348" s="544"/>
      <c r="B348" s="545"/>
      <c r="C348" s="545"/>
      <c r="D348" s="545"/>
      <c r="E348" s="546"/>
      <c r="F348" s="547"/>
      <c r="G348" s="547"/>
      <c r="H348" s="547"/>
      <c r="I348" s="547"/>
      <c r="J348" s="547"/>
      <c r="K348" s="547"/>
      <c r="L348" s="547"/>
      <c r="M348" s="547"/>
      <c r="N348" s="547"/>
      <c r="O348" s="548"/>
      <c r="P348" s="547"/>
      <c r="Q348" s="549"/>
      <c r="R348" s="547"/>
      <c r="S348" s="547"/>
      <c r="T348" s="547"/>
      <c r="U348" s="547"/>
      <c r="V348" s="547"/>
      <c r="W348" s="547"/>
      <c r="X348" s="547"/>
      <c r="Y348" s="545"/>
      <c r="Z348" s="545"/>
      <c r="AA348" s="545"/>
      <c r="AB348" s="545"/>
      <c r="AC348" s="545"/>
      <c r="AD348" s="545"/>
      <c r="AE348" s="545"/>
      <c r="AF348" s="545"/>
      <c r="AG348" s="545"/>
      <c r="AH348" s="545"/>
      <c r="AI348" s="545"/>
      <c r="AJ348" s="545"/>
      <c r="AK348" s="545"/>
      <c r="AL348" s="545"/>
      <c r="AM348" s="545"/>
      <c r="AN348" s="545"/>
      <c r="AO348" s="545"/>
      <c r="AP348" s="545"/>
      <c r="AQ348" s="545"/>
      <c r="AR348" s="545"/>
      <c r="AS348" s="545"/>
      <c r="AT348" s="545"/>
      <c r="AU348" s="545"/>
      <c r="AV348" s="545"/>
      <c r="AW348" s="545"/>
      <c r="AX348" s="545"/>
      <c r="AY348" s="545"/>
      <c r="AZ348" s="545"/>
      <c r="BA348" s="545"/>
      <c r="BB348" s="545"/>
      <c r="BC348" s="545"/>
      <c r="BD348" s="545"/>
      <c r="BE348" s="545"/>
      <c r="BF348" s="545"/>
      <c r="BG348" s="545"/>
      <c r="BH348" s="545"/>
      <c r="BI348" s="545"/>
      <c r="BJ348" s="545"/>
      <c r="BK348" s="545"/>
      <c r="BL348" s="545"/>
      <c r="BM348" s="545"/>
      <c r="BN348" s="545"/>
      <c r="BO348" s="545"/>
      <c r="BP348" s="545"/>
      <c r="BQ348" s="545"/>
      <c r="BR348" s="545"/>
      <c r="BS348" s="545"/>
      <c r="BT348" s="545"/>
      <c r="BU348" s="545"/>
      <c r="BV348" s="545"/>
      <c r="BW348" s="545"/>
      <c r="BX348" s="545"/>
      <c r="BY348" s="545"/>
      <c r="BZ348" s="545"/>
      <c r="CA348" s="545"/>
      <c r="CB348" s="545"/>
      <c r="CC348" s="545"/>
      <c r="CD348" s="545"/>
      <c r="CE348" s="545"/>
      <c r="CF348" s="545"/>
      <c r="CG348" s="545"/>
      <c r="CH348" s="545"/>
      <c r="CI348" s="545"/>
      <c r="CJ348" s="545"/>
      <c r="CK348" s="545"/>
      <c r="CL348" s="545"/>
      <c r="CM348" s="545"/>
      <c r="CN348" s="545"/>
      <c r="CO348" s="545"/>
      <c r="CP348" s="545"/>
      <c r="CQ348" s="545"/>
      <c r="CR348" s="545"/>
      <c r="CS348" s="545"/>
      <c r="CT348" s="545"/>
      <c r="CU348" s="545"/>
      <c r="CV348" s="545"/>
      <c r="CW348" s="545"/>
      <c r="CX348" s="545"/>
      <c r="CY348" s="545"/>
      <c r="CZ348" s="545"/>
      <c r="DA348" s="545"/>
      <c r="DB348" s="545"/>
      <c r="DC348" s="545"/>
      <c r="DD348" s="545"/>
    </row>
    <row r="349" spans="1:108" ht="15">
      <c r="A349" s="544"/>
      <c r="B349" s="545"/>
      <c r="C349" s="545"/>
      <c r="D349" s="545"/>
      <c r="E349" s="546"/>
      <c r="F349" s="547"/>
      <c r="G349" s="547"/>
      <c r="H349" s="547"/>
      <c r="I349" s="547"/>
      <c r="J349" s="547"/>
      <c r="K349" s="547"/>
      <c r="L349" s="547"/>
      <c r="M349" s="547"/>
      <c r="N349" s="547"/>
      <c r="O349" s="548"/>
      <c r="P349" s="547"/>
      <c r="Q349" s="549"/>
      <c r="R349" s="547"/>
      <c r="S349" s="547"/>
      <c r="T349" s="547"/>
      <c r="U349" s="547"/>
      <c r="V349" s="547"/>
      <c r="W349" s="547"/>
      <c r="X349" s="547"/>
      <c r="Y349" s="545"/>
      <c r="Z349" s="545"/>
      <c r="AA349" s="545"/>
      <c r="AB349" s="545"/>
      <c r="AC349" s="545"/>
      <c r="AD349" s="545"/>
      <c r="AE349" s="545"/>
      <c r="AF349" s="545"/>
      <c r="AG349" s="545"/>
      <c r="AH349" s="545"/>
      <c r="AI349" s="545"/>
      <c r="AJ349" s="545"/>
      <c r="AK349" s="545"/>
      <c r="AL349" s="545"/>
      <c r="AM349" s="545"/>
      <c r="AN349" s="545"/>
      <c r="AO349" s="545"/>
      <c r="AP349" s="545"/>
      <c r="AQ349" s="545"/>
      <c r="AR349" s="545"/>
      <c r="AS349" s="545"/>
      <c r="AT349" s="545"/>
      <c r="AU349" s="545"/>
      <c r="AV349" s="545"/>
      <c r="AW349" s="545"/>
      <c r="AX349" s="545"/>
      <c r="AY349" s="545"/>
      <c r="AZ349" s="545"/>
      <c r="BA349" s="545"/>
      <c r="BB349" s="545"/>
      <c r="BC349" s="545"/>
      <c r="BD349" s="545"/>
      <c r="BE349" s="545"/>
      <c r="BF349" s="545"/>
      <c r="BG349" s="545"/>
      <c r="BH349" s="545"/>
      <c r="BI349" s="545"/>
      <c r="BJ349" s="545"/>
      <c r="BK349" s="545"/>
      <c r="BL349" s="545"/>
      <c r="BM349" s="545"/>
      <c r="BN349" s="545"/>
      <c r="BO349" s="545"/>
      <c r="BP349" s="545"/>
      <c r="BQ349" s="545"/>
      <c r="BR349" s="545"/>
      <c r="BS349" s="545"/>
      <c r="BT349" s="545"/>
      <c r="BU349" s="545"/>
      <c r="BV349" s="545"/>
      <c r="BW349" s="545"/>
      <c r="BX349" s="545"/>
      <c r="BY349" s="545"/>
      <c r="BZ349" s="545"/>
      <c r="CA349" s="545"/>
      <c r="CB349" s="545"/>
      <c r="CC349" s="545"/>
      <c r="CD349" s="545"/>
      <c r="CE349" s="545"/>
      <c r="CF349" s="545"/>
      <c r="CG349" s="545"/>
      <c r="CH349" s="545"/>
      <c r="CI349" s="545"/>
      <c r="CJ349" s="545"/>
      <c r="CK349" s="545"/>
      <c r="CL349" s="545"/>
      <c r="CM349" s="545"/>
      <c r="CN349" s="545"/>
      <c r="CO349" s="545"/>
      <c r="CP349" s="545"/>
      <c r="CQ349" s="545"/>
      <c r="CR349" s="545"/>
      <c r="CS349" s="545"/>
      <c r="CT349" s="545"/>
      <c r="CU349" s="545"/>
      <c r="CV349" s="545"/>
      <c r="CW349" s="545"/>
      <c r="CX349" s="545"/>
      <c r="CY349" s="545"/>
      <c r="CZ349" s="545"/>
      <c r="DA349" s="545"/>
      <c r="DB349" s="545"/>
      <c r="DC349" s="545"/>
      <c r="DD349" s="545"/>
    </row>
    <row r="350" spans="1:108" ht="15">
      <c r="A350" s="544"/>
      <c r="B350" s="545"/>
      <c r="C350" s="545"/>
      <c r="D350" s="545"/>
      <c r="E350" s="546"/>
      <c r="F350" s="547"/>
      <c r="G350" s="547"/>
      <c r="H350" s="547"/>
      <c r="I350" s="547"/>
      <c r="J350" s="547"/>
      <c r="K350" s="547"/>
      <c r="L350" s="547"/>
      <c r="M350" s="547"/>
      <c r="N350" s="547"/>
      <c r="O350" s="548"/>
      <c r="P350" s="547"/>
      <c r="Q350" s="549"/>
      <c r="R350" s="547"/>
      <c r="S350" s="547"/>
      <c r="T350" s="547"/>
      <c r="U350" s="547"/>
      <c r="V350" s="547"/>
      <c r="W350" s="547"/>
      <c r="X350" s="547"/>
      <c r="Y350" s="545"/>
      <c r="Z350" s="545"/>
      <c r="AA350" s="545"/>
      <c r="AB350" s="545"/>
      <c r="AC350" s="545"/>
      <c r="AD350" s="545"/>
      <c r="AE350" s="545"/>
      <c r="AF350" s="545"/>
      <c r="AG350" s="545"/>
      <c r="AH350" s="545"/>
      <c r="AI350" s="545"/>
      <c r="AJ350" s="545"/>
      <c r="AK350" s="545"/>
      <c r="AL350" s="545"/>
      <c r="AM350" s="545"/>
      <c r="AN350" s="545"/>
      <c r="AO350" s="545"/>
      <c r="AP350" s="545"/>
      <c r="AQ350" s="545"/>
      <c r="AR350" s="545"/>
      <c r="AS350" s="545"/>
      <c r="AT350" s="545"/>
      <c r="AU350" s="545"/>
      <c r="AV350" s="545"/>
      <c r="AW350" s="545"/>
      <c r="AX350" s="545"/>
      <c r="AY350" s="545"/>
      <c r="AZ350" s="545"/>
      <c r="BA350" s="545"/>
      <c r="BB350" s="545"/>
      <c r="BC350" s="545"/>
      <c r="BD350" s="545"/>
      <c r="BE350" s="545"/>
      <c r="BF350" s="545"/>
      <c r="BG350" s="545"/>
      <c r="BH350" s="545"/>
      <c r="BI350" s="545"/>
      <c r="BJ350" s="545"/>
      <c r="BK350" s="545"/>
      <c r="BL350" s="545"/>
      <c r="BM350" s="545"/>
      <c r="BN350" s="545"/>
      <c r="BO350" s="545"/>
      <c r="BP350" s="545"/>
      <c r="BQ350" s="545"/>
      <c r="BR350" s="545"/>
      <c r="BS350" s="545"/>
      <c r="BT350" s="545"/>
      <c r="BU350" s="545"/>
      <c r="BV350" s="545"/>
      <c r="BW350" s="545"/>
      <c r="BX350" s="545"/>
      <c r="BY350" s="545"/>
      <c r="BZ350" s="545"/>
      <c r="CA350" s="545"/>
      <c r="CB350" s="545"/>
      <c r="CC350" s="545"/>
      <c r="CD350" s="545"/>
      <c r="CE350" s="545"/>
      <c r="CF350" s="545"/>
      <c r="CG350" s="545"/>
      <c r="CH350" s="545"/>
      <c r="CI350" s="545"/>
      <c r="CJ350" s="545"/>
      <c r="CK350" s="545"/>
      <c r="CL350" s="545"/>
      <c r="CM350" s="545"/>
      <c r="CN350" s="545"/>
      <c r="CO350" s="545"/>
      <c r="CP350" s="545"/>
      <c r="CQ350" s="545"/>
      <c r="CR350" s="545"/>
      <c r="CS350" s="545"/>
      <c r="CT350" s="545"/>
      <c r="CU350" s="545"/>
      <c r="CV350" s="545"/>
      <c r="CW350" s="545"/>
      <c r="CX350" s="545"/>
      <c r="CY350" s="545"/>
      <c r="CZ350" s="545"/>
      <c r="DA350" s="545"/>
      <c r="DB350" s="545"/>
      <c r="DC350" s="545"/>
      <c r="DD350" s="545"/>
    </row>
    <row r="351" spans="1:108" ht="15">
      <c r="A351" s="544"/>
      <c r="B351" s="545"/>
      <c r="C351" s="545"/>
      <c r="D351" s="545"/>
      <c r="E351" s="546"/>
      <c r="F351" s="547"/>
      <c r="G351" s="547"/>
      <c r="H351" s="547"/>
      <c r="I351" s="547"/>
      <c r="J351" s="547"/>
      <c r="K351" s="547"/>
      <c r="L351" s="547"/>
      <c r="M351" s="547"/>
      <c r="N351" s="547"/>
      <c r="O351" s="548"/>
      <c r="P351" s="547"/>
      <c r="Q351" s="549"/>
      <c r="R351" s="547"/>
      <c r="S351" s="547"/>
      <c r="T351" s="547"/>
      <c r="U351" s="547"/>
      <c r="V351" s="547"/>
      <c r="W351" s="547"/>
      <c r="X351" s="547"/>
      <c r="Y351" s="545"/>
      <c r="Z351" s="545"/>
      <c r="AA351" s="545"/>
      <c r="AB351" s="545"/>
      <c r="AC351" s="545"/>
      <c r="AD351" s="545"/>
      <c r="AE351" s="545"/>
      <c r="AF351" s="545"/>
      <c r="AG351" s="545"/>
      <c r="AH351" s="545"/>
      <c r="AI351" s="545"/>
      <c r="AJ351" s="545"/>
      <c r="AK351" s="545"/>
      <c r="AL351" s="545"/>
      <c r="AM351" s="545"/>
      <c r="AN351" s="545"/>
      <c r="AO351" s="545"/>
      <c r="AP351" s="545"/>
      <c r="AQ351" s="545"/>
      <c r="AR351" s="545"/>
      <c r="AS351" s="545"/>
      <c r="AT351" s="545"/>
      <c r="AU351" s="545"/>
      <c r="AV351" s="545"/>
      <c r="AW351" s="545"/>
      <c r="AX351" s="545"/>
      <c r="AY351" s="545"/>
      <c r="AZ351" s="545"/>
      <c r="BA351" s="545"/>
      <c r="BB351" s="545"/>
      <c r="BC351" s="545"/>
      <c r="BD351" s="545"/>
      <c r="BE351" s="545"/>
      <c r="BF351" s="545"/>
      <c r="BG351" s="545"/>
      <c r="BH351" s="545"/>
      <c r="BI351" s="545"/>
      <c r="BJ351" s="545"/>
      <c r="BK351" s="545"/>
      <c r="BL351" s="545"/>
      <c r="BM351" s="545"/>
      <c r="BN351" s="545"/>
      <c r="BO351" s="545"/>
      <c r="BP351" s="545"/>
      <c r="BQ351" s="545"/>
      <c r="BR351" s="545"/>
      <c r="BS351" s="545"/>
      <c r="BT351" s="545"/>
      <c r="BU351" s="545"/>
      <c r="BV351" s="545"/>
      <c r="BW351" s="545"/>
      <c r="BX351" s="545"/>
      <c r="BY351" s="545"/>
      <c r="BZ351" s="545"/>
      <c r="CA351" s="545"/>
      <c r="CB351" s="545"/>
      <c r="CC351" s="545"/>
      <c r="CD351" s="545"/>
      <c r="CE351" s="545"/>
      <c r="CF351" s="545"/>
      <c r="CG351" s="545"/>
      <c r="CH351" s="545"/>
      <c r="CI351" s="545"/>
      <c r="CJ351" s="545"/>
      <c r="CK351" s="545"/>
      <c r="CL351" s="545"/>
      <c r="CM351" s="545"/>
      <c r="CN351" s="545"/>
      <c r="CO351" s="545"/>
      <c r="CP351" s="545"/>
      <c r="CQ351" s="545"/>
      <c r="CR351" s="545"/>
      <c r="CS351" s="545"/>
      <c r="CT351" s="545"/>
      <c r="CU351" s="545"/>
      <c r="CV351" s="545"/>
      <c r="CW351" s="545"/>
      <c r="CX351" s="545"/>
      <c r="CY351" s="545"/>
      <c r="CZ351" s="545"/>
      <c r="DA351" s="545"/>
      <c r="DB351" s="545"/>
      <c r="DC351" s="545"/>
      <c r="DD351" s="545"/>
    </row>
    <row r="352" spans="1:108" ht="15">
      <c r="A352" s="544"/>
      <c r="B352" s="545"/>
      <c r="C352" s="545"/>
      <c r="D352" s="545"/>
      <c r="E352" s="546"/>
      <c r="F352" s="547"/>
      <c r="G352" s="547"/>
      <c r="H352" s="547"/>
      <c r="I352" s="547"/>
      <c r="J352" s="547"/>
      <c r="K352" s="547"/>
      <c r="L352" s="547"/>
      <c r="M352" s="547"/>
      <c r="N352" s="547"/>
      <c r="O352" s="548"/>
      <c r="P352" s="547"/>
      <c r="Q352" s="549"/>
      <c r="R352" s="547"/>
      <c r="S352" s="547"/>
      <c r="T352" s="547"/>
      <c r="U352" s="547"/>
      <c r="V352" s="547"/>
      <c r="W352" s="547"/>
      <c r="X352" s="547"/>
      <c r="Y352" s="545"/>
      <c r="Z352" s="545"/>
      <c r="AA352" s="545"/>
      <c r="AB352" s="545"/>
      <c r="AC352" s="545"/>
      <c r="AD352" s="545"/>
      <c r="AE352" s="545"/>
      <c r="AF352" s="545"/>
      <c r="AG352" s="545"/>
      <c r="AH352" s="545"/>
      <c r="AI352" s="545"/>
      <c r="AJ352" s="545"/>
      <c r="AK352" s="545"/>
      <c r="AL352" s="545"/>
      <c r="AM352" s="545"/>
      <c r="AN352" s="545"/>
      <c r="AO352" s="545"/>
      <c r="AP352" s="545"/>
      <c r="AQ352" s="545"/>
      <c r="AR352" s="545"/>
      <c r="AS352" s="545"/>
      <c r="AT352" s="545"/>
      <c r="AU352" s="545"/>
      <c r="AV352" s="545"/>
      <c r="AW352" s="545"/>
      <c r="AX352" s="545"/>
      <c r="AY352" s="545"/>
      <c r="AZ352" s="545"/>
      <c r="BA352" s="545"/>
      <c r="BB352" s="545"/>
      <c r="BC352" s="545"/>
      <c r="BD352" s="545"/>
      <c r="BE352" s="545"/>
      <c r="BF352" s="545"/>
      <c r="BG352" s="545"/>
      <c r="BH352" s="545"/>
      <c r="BI352" s="545"/>
      <c r="BJ352" s="545"/>
      <c r="BK352" s="545"/>
      <c r="BL352" s="545"/>
      <c r="BM352" s="545"/>
      <c r="BN352" s="545"/>
      <c r="BO352" s="545"/>
      <c r="BP352" s="545"/>
      <c r="BQ352" s="545"/>
      <c r="BR352" s="545"/>
      <c r="BS352" s="545"/>
      <c r="BT352" s="545"/>
      <c r="BU352" s="545"/>
      <c r="BV352" s="545"/>
      <c r="BW352" s="545"/>
      <c r="BX352" s="545"/>
      <c r="BY352" s="545"/>
      <c r="BZ352" s="545"/>
      <c r="CA352" s="545"/>
      <c r="CB352" s="545"/>
      <c r="CC352" s="545"/>
      <c r="CD352" s="545"/>
      <c r="CE352" s="545"/>
      <c r="CF352" s="545"/>
      <c r="CG352" s="545"/>
      <c r="CH352" s="545"/>
      <c r="CI352" s="545"/>
      <c r="CJ352" s="545"/>
      <c r="CK352" s="545"/>
      <c r="CL352" s="545"/>
      <c r="CM352" s="545"/>
      <c r="CN352" s="545"/>
      <c r="CO352" s="545"/>
      <c r="CP352" s="545"/>
      <c r="CQ352" s="545"/>
      <c r="CR352" s="545"/>
      <c r="CS352" s="545"/>
      <c r="CT352" s="545"/>
      <c r="CU352" s="545"/>
      <c r="CV352" s="545"/>
      <c r="CW352" s="545"/>
      <c r="CX352" s="545"/>
      <c r="CY352" s="545"/>
      <c r="CZ352" s="545"/>
      <c r="DA352" s="545"/>
      <c r="DB352" s="545"/>
      <c r="DC352" s="545"/>
      <c r="DD352" s="545"/>
    </row>
    <row r="353" spans="1:108" ht="15">
      <c r="A353" s="544"/>
      <c r="B353" s="545"/>
      <c r="C353" s="545"/>
      <c r="D353" s="545"/>
      <c r="E353" s="546"/>
      <c r="F353" s="547"/>
      <c r="G353" s="547"/>
      <c r="H353" s="547"/>
      <c r="I353" s="547"/>
      <c r="J353" s="547"/>
      <c r="K353" s="547"/>
      <c r="L353" s="547"/>
      <c r="M353" s="547"/>
      <c r="N353" s="547"/>
      <c r="O353" s="548"/>
      <c r="P353" s="547"/>
      <c r="Q353" s="549"/>
      <c r="R353" s="547"/>
      <c r="S353" s="547"/>
      <c r="T353" s="547"/>
      <c r="U353" s="547"/>
      <c r="V353" s="547"/>
      <c r="W353" s="547"/>
      <c r="X353" s="547"/>
      <c r="Y353" s="545"/>
      <c r="Z353" s="545"/>
      <c r="AA353" s="545"/>
      <c r="AB353" s="545"/>
      <c r="AC353" s="545"/>
      <c r="AD353" s="545"/>
      <c r="AE353" s="545"/>
      <c r="AF353" s="545"/>
      <c r="AG353" s="545"/>
      <c r="AH353" s="545"/>
      <c r="AI353" s="545"/>
      <c r="AJ353" s="545"/>
      <c r="AK353" s="545"/>
      <c r="AL353" s="545"/>
      <c r="AM353" s="545"/>
      <c r="AN353" s="545"/>
      <c r="AO353" s="545"/>
      <c r="AP353" s="545"/>
      <c r="AQ353" s="545"/>
      <c r="AR353" s="545"/>
      <c r="AS353" s="545"/>
      <c r="AT353" s="545"/>
      <c r="AU353" s="545"/>
      <c r="AV353" s="545"/>
      <c r="AW353" s="545"/>
      <c r="AX353" s="545"/>
      <c r="AY353" s="545"/>
      <c r="AZ353" s="545"/>
      <c r="BA353" s="545"/>
      <c r="BB353" s="545"/>
      <c r="BC353" s="545"/>
      <c r="BD353" s="545"/>
      <c r="BE353" s="545"/>
      <c r="BF353" s="545"/>
      <c r="BG353" s="545"/>
      <c r="BH353" s="545"/>
      <c r="BI353" s="545"/>
      <c r="BJ353" s="545"/>
      <c r="BK353" s="545"/>
      <c r="BL353" s="545"/>
      <c r="BM353" s="545"/>
      <c r="BN353" s="545"/>
      <c r="BO353" s="545"/>
      <c r="BP353" s="545"/>
      <c r="BQ353" s="545"/>
      <c r="BR353" s="545"/>
      <c r="BS353" s="545"/>
      <c r="BT353" s="545"/>
      <c r="BU353" s="545"/>
      <c r="BV353" s="545"/>
      <c r="BW353" s="545"/>
      <c r="BX353" s="545"/>
      <c r="BY353" s="545"/>
      <c r="BZ353" s="545"/>
      <c r="CA353" s="545"/>
      <c r="CB353" s="545"/>
      <c r="CC353" s="545"/>
      <c r="CD353" s="545"/>
      <c r="CE353" s="545"/>
      <c r="CF353" s="545"/>
      <c r="CG353" s="545"/>
      <c r="CH353" s="545"/>
      <c r="CI353" s="545"/>
      <c r="CJ353" s="545"/>
      <c r="CK353" s="545"/>
      <c r="CL353" s="545"/>
      <c r="CM353" s="545"/>
      <c r="CN353" s="545"/>
      <c r="CO353" s="545"/>
      <c r="CP353" s="545"/>
      <c r="CQ353" s="545"/>
      <c r="CR353" s="545"/>
      <c r="CS353" s="545"/>
      <c r="CT353" s="545"/>
      <c r="CU353" s="545"/>
      <c r="CV353" s="545"/>
      <c r="CW353" s="545"/>
      <c r="CX353" s="545"/>
      <c r="CY353" s="545"/>
      <c r="CZ353" s="545"/>
      <c r="DA353" s="545"/>
      <c r="DB353" s="545"/>
      <c r="DC353" s="545"/>
      <c r="DD353" s="545"/>
    </row>
    <row r="354" spans="1:108" ht="15">
      <c r="A354" s="544"/>
      <c r="B354" s="545"/>
      <c r="C354" s="545"/>
      <c r="D354" s="545"/>
      <c r="E354" s="546"/>
      <c r="F354" s="547"/>
      <c r="G354" s="547"/>
      <c r="H354" s="547"/>
      <c r="I354" s="547"/>
      <c r="J354" s="547"/>
      <c r="K354" s="547"/>
      <c r="L354" s="547"/>
      <c r="M354" s="547"/>
      <c r="N354" s="547"/>
      <c r="O354" s="548"/>
      <c r="P354" s="547"/>
      <c r="Q354" s="549"/>
      <c r="R354" s="547"/>
      <c r="S354" s="547"/>
      <c r="T354" s="547"/>
      <c r="U354" s="547"/>
      <c r="V354" s="547"/>
      <c r="W354" s="547"/>
      <c r="X354" s="547"/>
      <c r="Y354" s="545"/>
      <c r="Z354" s="545"/>
      <c r="AA354" s="545"/>
      <c r="AB354" s="545"/>
      <c r="AC354" s="545"/>
      <c r="AD354" s="545"/>
      <c r="AE354" s="545"/>
      <c r="AF354" s="545"/>
      <c r="AG354" s="545"/>
      <c r="AH354" s="545"/>
      <c r="AI354" s="545"/>
      <c r="AJ354" s="545"/>
      <c r="AK354" s="545"/>
      <c r="AL354" s="545"/>
      <c r="AM354" s="545"/>
      <c r="AN354" s="545"/>
      <c r="AO354" s="545"/>
      <c r="AP354" s="545"/>
      <c r="AQ354" s="545"/>
      <c r="AR354" s="545"/>
      <c r="AS354" s="545"/>
      <c r="AT354" s="545"/>
      <c r="AU354" s="545"/>
      <c r="AV354" s="545"/>
      <c r="AW354" s="545"/>
      <c r="AX354" s="545"/>
      <c r="AY354" s="545"/>
      <c r="AZ354" s="545"/>
      <c r="BA354" s="545"/>
      <c r="BB354" s="545"/>
      <c r="BC354" s="545"/>
      <c r="BD354" s="545"/>
      <c r="BE354" s="545"/>
      <c r="BF354" s="545"/>
      <c r="BG354" s="545"/>
      <c r="BH354" s="545"/>
      <c r="BI354" s="545"/>
      <c r="BJ354" s="545"/>
      <c r="BK354" s="545"/>
      <c r="BL354" s="545"/>
      <c r="BM354" s="545"/>
      <c r="BN354" s="545"/>
      <c r="BO354" s="545"/>
      <c r="BP354" s="545"/>
      <c r="BQ354" s="545"/>
      <c r="BR354" s="545"/>
      <c r="BS354" s="545"/>
      <c r="BT354" s="545"/>
      <c r="BU354" s="545"/>
      <c r="BV354" s="545"/>
      <c r="BW354" s="545"/>
      <c r="BX354" s="545"/>
      <c r="BY354" s="545"/>
      <c r="BZ354" s="545"/>
      <c r="CA354" s="545"/>
      <c r="CB354" s="545"/>
      <c r="CC354" s="545"/>
      <c r="CD354" s="545"/>
      <c r="CE354" s="545"/>
      <c r="CF354" s="545"/>
      <c r="CG354" s="545"/>
      <c r="CH354" s="545"/>
      <c r="CI354" s="545"/>
      <c r="CJ354" s="545"/>
      <c r="CK354" s="545"/>
      <c r="CL354" s="545"/>
      <c r="CM354" s="545"/>
      <c r="CN354" s="545"/>
      <c r="CO354" s="545"/>
      <c r="CP354" s="545"/>
      <c r="CQ354" s="545"/>
      <c r="CR354" s="545"/>
      <c r="CS354" s="545"/>
      <c r="CT354" s="545"/>
      <c r="CU354" s="545"/>
      <c r="CV354" s="545"/>
      <c r="CW354" s="545"/>
      <c r="CX354" s="545"/>
      <c r="CY354" s="545"/>
      <c r="CZ354" s="545"/>
      <c r="DA354" s="545"/>
      <c r="DB354" s="545"/>
      <c r="DC354" s="545"/>
      <c r="DD354" s="545"/>
    </row>
    <row r="355" spans="1:108" ht="15">
      <c r="A355" s="544"/>
      <c r="B355" s="545"/>
      <c r="C355" s="545"/>
      <c r="D355" s="545"/>
      <c r="E355" s="546"/>
      <c r="F355" s="547"/>
      <c r="G355" s="547"/>
      <c r="H355" s="547"/>
      <c r="I355" s="547"/>
      <c r="J355" s="547"/>
      <c r="K355" s="547"/>
      <c r="L355" s="547"/>
      <c r="M355" s="547"/>
      <c r="N355" s="547"/>
      <c r="O355" s="548"/>
      <c r="P355" s="547"/>
      <c r="Q355" s="549"/>
      <c r="R355" s="547"/>
      <c r="S355" s="547"/>
      <c r="T355" s="547"/>
      <c r="U355" s="547"/>
      <c r="V355" s="547"/>
      <c r="W355" s="547"/>
      <c r="X355" s="547"/>
      <c r="Y355" s="545"/>
      <c r="Z355" s="545"/>
      <c r="AA355" s="545"/>
      <c r="AB355" s="545"/>
      <c r="AC355" s="545"/>
      <c r="AD355" s="545"/>
      <c r="AE355" s="545"/>
      <c r="AF355" s="545"/>
      <c r="AG355" s="545"/>
      <c r="AH355" s="545"/>
      <c r="AI355" s="545"/>
      <c r="AJ355" s="545"/>
      <c r="AK355" s="545"/>
      <c r="AL355" s="545"/>
      <c r="AM355" s="545"/>
      <c r="AN355" s="545"/>
      <c r="AO355" s="545"/>
      <c r="AP355" s="545"/>
      <c r="AQ355" s="545"/>
      <c r="AR355" s="545"/>
      <c r="AS355" s="545"/>
      <c r="AT355" s="545"/>
      <c r="AU355" s="545"/>
      <c r="AV355" s="545"/>
      <c r="AW355" s="545"/>
      <c r="AX355" s="545"/>
      <c r="AY355" s="545"/>
      <c r="AZ355" s="545"/>
      <c r="BA355" s="545"/>
      <c r="BB355" s="545"/>
      <c r="BC355" s="545"/>
      <c r="BD355" s="545"/>
      <c r="BE355" s="545"/>
      <c r="BF355" s="545"/>
      <c r="BG355" s="545"/>
      <c r="BH355" s="545"/>
      <c r="BI355" s="545"/>
      <c r="BJ355" s="545"/>
      <c r="BK355" s="545"/>
      <c r="BL355" s="545"/>
      <c r="BM355" s="545"/>
      <c r="BN355" s="545"/>
      <c r="BO355" s="545"/>
      <c r="BP355" s="545"/>
      <c r="BQ355" s="545"/>
      <c r="BR355" s="545"/>
      <c r="BS355" s="545"/>
      <c r="BT355" s="545"/>
      <c r="BU355" s="545"/>
      <c r="BV355" s="545"/>
      <c r="BW355" s="545"/>
      <c r="BX355" s="545"/>
      <c r="BY355" s="545"/>
      <c r="BZ355" s="545"/>
      <c r="CA355" s="545"/>
      <c r="CB355" s="545"/>
      <c r="CC355" s="545"/>
      <c r="CD355" s="545"/>
      <c r="CE355" s="545"/>
      <c r="CF355" s="545"/>
      <c r="CG355" s="545"/>
      <c r="CH355" s="545"/>
      <c r="CI355" s="545"/>
      <c r="CJ355" s="545"/>
      <c r="CK355" s="545"/>
      <c r="CL355" s="545"/>
      <c r="CM355" s="545"/>
      <c r="CN355" s="545"/>
      <c r="CO355" s="545"/>
      <c r="CP355" s="545"/>
      <c r="CQ355" s="545"/>
      <c r="CR355" s="545"/>
      <c r="CS355" s="545"/>
      <c r="CT355" s="545"/>
      <c r="CU355" s="545"/>
      <c r="CV355" s="545"/>
      <c r="CW355" s="545"/>
      <c r="CX355" s="545"/>
      <c r="CY355" s="545"/>
      <c r="CZ355" s="545"/>
      <c r="DA355" s="545"/>
      <c r="DB355" s="545"/>
      <c r="DC355" s="545"/>
      <c r="DD355" s="545"/>
    </row>
    <row r="356" spans="1:108" ht="15">
      <c r="A356" s="544"/>
      <c r="B356" s="545"/>
      <c r="C356" s="545"/>
      <c r="D356" s="545"/>
      <c r="E356" s="546"/>
      <c r="F356" s="547"/>
      <c r="G356" s="547"/>
      <c r="H356" s="547"/>
      <c r="I356" s="547"/>
      <c r="J356" s="547"/>
      <c r="K356" s="547"/>
      <c r="L356" s="547"/>
      <c r="M356" s="547"/>
      <c r="N356" s="547"/>
      <c r="O356" s="548"/>
      <c r="P356" s="547"/>
      <c r="Q356" s="549"/>
      <c r="R356" s="547"/>
      <c r="S356" s="547"/>
      <c r="T356" s="547"/>
      <c r="U356" s="547"/>
      <c r="V356" s="547"/>
      <c r="W356" s="547"/>
      <c r="X356" s="547"/>
      <c r="Y356" s="545"/>
      <c r="Z356" s="545"/>
      <c r="AA356" s="545"/>
      <c r="AB356" s="545"/>
      <c r="AC356" s="545"/>
      <c r="AD356" s="545"/>
      <c r="AE356" s="545"/>
      <c r="AF356" s="545"/>
      <c r="AG356" s="545"/>
      <c r="AH356" s="545"/>
      <c r="AI356" s="545"/>
      <c r="AJ356" s="545"/>
      <c r="AK356" s="545"/>
      <c r="AL356" s="545"/>
      <c r="AM356" s="545"/>
      <c r="AN356" s="545"/>
      <c r="AO356" s="545"/>
      <c r="AP356" s="545"/>
      <c r="AQ356" s="545"/>
      <c r="AR356" s="545"/>
      <c r="AS356" s="545"/>
      <c r="AT356" s="545"/>
      <c r="AU356" s="545"/>
      <c r="AV356" s="545"/>
      <c r="AW356" s="545"/>
      <c r="AX356" s="545"/>
      <c r="AY356" s="545"/>
      <c r="AZ356" s="545"/>
      <c r="BA356" s="545"/>
      <c r="BB356" s="545"/>
      <c r="BC356" s="545"/>
      <c r="BD356" s="545"/>
      <c r="BE356" s="545"/>
      <c r="BF356" s="545"/>
      <c r="BG356" s="545"/>
      <c r="BH356" s="545"/>
      <c r="BI356" s="545"/>
      <c r="BJ356" s="545"/>
      <c r="BK356" s="545"/>
      <c r="BL356" s="545"/>
      <c r="BM356" s="545"/>
      <c r="BN356" s="545"/>
      <c r="BO356" s="545"/>
      <c r="BP356" s="545"/>
      <c r="BQ356" s="545"/>
      <c r="BR356" s="545"/>
      <c r="BS356" s="545"/>
      <c r="BT356" s="545"/>
      <c r="BU356" s="545"/>
      <c r="BV356" s="545"/>
      <c r="BW356" s="545"/>
      <c r="BX356" s="545"/>
      <c r="BY356" s="545"/>
      <c r="BZ356" s="545"/>
      <c r="CA356" s="545"/>
      <c r="CB356" s="545"/>
      <c r="CC356" s="545"/>
      <c r="CD356" s="545"/>
      <c r="CE356" s="545"/>
      <c r="CF356" s="545"/>
      <c r="CG356" s="545"/>
      <c r="CH356" s="545"/>
      <c r="CI356" s="545"/>
      <c r="CJ356" s="545"/>
      <c r="CK356" s="545"/>
      <c r="CL356" s="545"/>
      <c r="CM356" s="545"/>
      <c r="CN356" s="545"/>
      <c r="CO356" s="545"/>
      <c r="CP356" s="545"/>
      <c r="CQ356" s="545"/>
      <c r="CR356" s="545"/>
      <c r="CS356" s="545"/>
      <c r="CT356" s="545"/>
      <c r="CU356" s="545"/>
      <c r="CV356" s="545"/>
      <c r="CW356" s="545"/>
      <c r="CX356" s="545"/>
      <c r="CY356" s="545"/>
      <c r="CZ356" s="545"/>
      <c r="DA356" s="545"/>
      <c r="DB356" s="545"/>
      <c r="DC356" s="545"/>
      <c r="DD356" s="545"/>
    </row>
    <row r="357" spans="1:108" ht="15">
      <c r="A357" s="544"/>
      <c r="B357" s="545"/>
      <c r="C357" s="545"/>
      <c r="D357" s="545"/>
      <c r="E357" s="546"/>
      <c r="F357" s="547"/>
      <c r="G357" s="547"/>
      <c r="H357" s="547"/>
      <c r="I357" s="547"/>
      <c r="J357" s="547"/>
      <c r="K357" s="547"/>
      <c r="L357" s="547"/>
      <c r="M357" s="547"/>
      <c r="N357" s="547"/>
      <c r="O357" s="548"/>
      <c r="P357" s="547"/>
      <c r="Q357" s="549"/>
      <c r="R357" s="547"/>
      <c r="S357" s="547"/>
      <c r="T357" s="547"/>
      <c r="U357" s="547"/>
      <c r="V357" s="547"/>
      <c r="W357" s="547"/>
      <c r="X357" s="547"/>
      <c r="Y357" s="545"/>
      <c r="Z357" s="545"/>
      <c r="AA357" s="545"/>
      <c r="AB357" s="545"/>
      <c r="AC357" s="545"/>
      <c r="AD357" s="545"/>
      <c r="AE357" s="545"/>
      <c r="AF357" s="545"/>
      <c r="AG357" s="545"/>
      <c r="AH357" s="545"/>
      <c r="AI357" s="545"/>
      <c r="AJ357" s="545"/>
      <c r="AK357" s="545"/>
      <c r="AL357" s="545"/>
      <c r="AM357" s="545"/>
      <c r="AN357" s="545"/>
      <c r="AO357" s="545"/>
      <c r="AP357" s="545"/>
      <c r="AQ357" s="545"/>
      <c r="AR357" s="545"/>
      <c r="AS357" s="545"/>
      <c r="AT357" s="545"/>
      <c r="AU357" s="545"/>
      <c r="AV357" s="545"/>
      <c r="AW357" s="545"/>
      <c r="AX357" s="545"/>
      <c r="AY357" s="545"/>
      <c r="AZ357" s="545"/>
      <c r="BA357" s="545"/>
      <c r="BB357" s="545"/>
      <c r="BC357" s="545"/>
      <c r="BD357" s="545"/>
      <c r="BE357" s="545"/>
      <c r="BF357" s="545"/>
      <c r="BG357" s="545"/>
      <c r="BH357" s="545"/>
      <c r="BI357" s="545"/>
      <c r="BJ357" s="545"/>
      <c r="BK357" s="545"/>
      <c r="BL357" s="545"/>
      <c r="BM357" s="545"/>
      <c r="BN357" s="545"/>
      <c r="BO357" s="545"/>
      <c r="BP357" s="545"/>
      <c r="BQ357" s="545"/>
      <c r="BR357" s="545"/>
      <c r="BS357" s="545"/>
      <c r="BT357" s="545"/>
      <c r="BU357" s="545"/>
      <c r="BV357" s="545"/>
      <c r="BW357" s="545"/>
      <c r="BX357" s="545"/>
      <c r="BY357" s="545"/>
      <c r="BZ357" s="545"/>
      <c r="CA357" s="545"/>
      <c r="CB357" s="545"/>
      <c r="CC357" s="545"/>
      <c r="CD357" s="545"/>
      <c r="CE357" s="545"/>
      <c r="CF357" s="545"/>
      <c r="CG357" s="545"/>
      <c r="CH357" s="545"/>
      <c r="CI357" s="545"/>
      <c r="CJ357" s="545"/>
      <c r="CK357" s="545"/>
      <c r="CL357" s="545"/>
      <c r="CM357" s="545"/>
      <c r="CN357" s="545"/>
      <c r="CO357" s="545"/>
      <c r="CP357" s="545"/>
      <c r="CQ357" s="545"/>
      <c r="CR357" s="545"/>
      <c r="CS357" s="545"/>
      <c r="CT357" s="545"/>
      <c r="CU357" s="545"/>
      <c r="CV357" s="545"/>
      <c r="CW357" s="545"/>
      <c r="CX357" s="545"/>
      <c r="CY357" s="545"/>
      <c r="CZ357" s="545"/>
      <c r="DA357" s="545"/>
      <c r="DB357" s="545"/>
      <c r="DC357" s="545"/>
      <c r="DD357" s="545"/>
    </row>
    <row r="358" spans="1:108" ht="15">
      <c r="A358" s="544"/>
      <c r="B358" s="545"/>
      <c r="C358" s="545"/>
      <c r="D358" s="545"/>
      <c r="E358" s="546"/>
      <c r="F358" s="547"/>
      <c r="G358" s="547"/>
      <c r="H358" s="547"/>
      <c r="I358" s="547"/>
      <c r="J358" s="547"/>
      <c r="K358" s="547"/>
      <c r="L358" s="547"/>
      <c r="M358" s="547"/>
      <c r="N358" s="547"/>
      <c r="O358" s="548"/>
      <c r="P358" s="547"/>
      <c r="Q358" s="549"/>
      <c r="R358" s="547"/>
      <c r="S358" s="547"/>
      <c r="T358" s="547"/>
      <c r="U358" s="547"/>
      <c r="V358" s="547"/>
      <c r="W358" s="547"/>
      <c r="X358" s="547"/>
      <c r="Y358" s="545"/>
      <c r="Z358" s="545"/>
      <c r="AA358" s="545"/>
      <c r="AB358" s="545"/>
      <c r="AC358" s="545"/>
      <c r="AD358" s="545"/>
      <c r="AE358" s="545"/>
      <c r="AF358" s="545"/>
      <c r="AG358" s="545"/>
      <c r="AH358" s="545"/>
      <c r="AI358" s="545"/>
      <c r="AJ358" s="545"/>
      <c r="AK358" s="545"/>
      <c r="AL358" s="545"/>
      <c r="AM358" s="545"/>
      <c r="AN358" s="545"/>
      <c r="AO358" s="545"/>
      <c r="AP358" s="545"/>
      <c r="AQ358" s="545"/>
      <c r="AR358" s="545"/>
      <c r="AS358" s="545"/>
      <c r="AT358" s="545"/>
      <c r="AU358" s="545"/>
      <c r="AV358" s="545"/>
      <c r="AW358" s="545"/>
      <c r="AX358" s="545"/>
      <c r="AY358" s="545"/>
      <c r="AZ358" s="545"/>
      <c r="BA358" s="545"/>
      <c r="BB358" s="545"/>
      <c r="BC358" s="545"/>
      <c r="BD358" s="545"/>
      <c r="BE358" s="545"/>
      <c r="BF358" s="545"/>
      <c r="BG358" s="545"/>
      <c r="BH358" s="545"/>
      <c r="BI358" s="545"/>
      <c r="BJ358" s="545"/>
      <c r="BK358" s="545"/>
      <c r="BL358" s="545"/>
      <c r="BM358" s="545"/>
      <c r="BN358" s="545"/>
      <c r="BO358" s="545"/>
      <c r="BP358" s="545"/>
      <c r="BQ358" s="545"/>
      <c r="BR358" s="545"/>
      <c r="BS358" s="545"/>
      <c r="BT358" s="545"/>
      <c r="BU358" s="545"/>
      <c r="BV358" s="545"/>
      <c r="BW358" s="545"/>
      <c r="BX358" s="545"/>
      <c r="BY358" s="545"/>
      <c r="BZ358" s="545"/>
      <c r="CA358" s="545"/>
      <c r="CB358" s="545"/>
      <c r="CC358" s="545"/>
      <c r="CD358" s="545"/>
      <c r="CE358" s="545"/>
      <c r="CF358" s="545"/>
      <c r="CG358" s="545"/>
      <c r="CH358" s="545"/>
      <c r="CI358" s="545"/>
      <c r="CJ358" s="545"/>
      <c r="CK358" s="545"/>
      <c r="CL358" s="545"/>
      <c r="CM358" s="545"/>
      <c r="CN358" s="545"/>
      <c r="CO358" s="545"/>
      <c r="CP358" s="545"/>
      <c r="CQ358" s="545"/>
      <c r="CR358" s="545"/>
      <c r="CS358" s="545"/>
      <c r="CT358" s="545"/>
      <c r="CU358" s="545"/>
      <c r="CV358" s="545"/>
      <c r="CW358" s="545"/>
      <c r="CX358" s="545"/>
      <c r="CY358" s="545"/>
      <c r="CZ358" s="545"/>
      <c r="DA358" s="545"/>
      <c r="DB358" s="545"/>
      <c r="DC358" s="545"/>
      <c r="DD358" s="545"/>
    </row>
    <row r="359" spans="1:108" ht="15">
      <c r="A359" s="544"/>
      <c r="B359" s="545"/>
      <c r="C359" s="545"/>
      <c r="D359" s="545"/>
      <c r="E359" s="546"/>
      <c r="F359" s="547"/>
      <c r="G359" s="547"/>
      <c r="H359" s="547"/>
      <c r="I359" s="547"/>
      <c r="J359" s="547"/>
      <c r="K359" s="547"/>
      <c r="L359" s="547"/>
      <c r="M359" s="547"/>
      <c r="N359" s="547"/>
      <c r="O359" s="548"/>
      <c r="P359" s="547"/>
      <c r="Q359" s="549"/>
      <c r="R359" s="547"/>
      <c r="S359" s="547"/>
      <c r="T359" s="547"/>
      <c r="U359" s="547"/>
      <c r="V359" s="547"/>
      <c r="W359" s="547"/>
      <c r="X359" s="547"/>
      <c r="Y359" s="545"/>
      <c r="Z359" s="545"/>
      <c r="AA359" s="545"/>
      <c r="AB359" s="545"/>
      <c r="AC359" s="545"/>
      <c r="AD359" s="545"/>
      <c r="AE359" s="545"/>
      <c r="AF359" s="545"/>
      <c r="AG359" s="545"/>
      <c r="AH359" s="545"/>
      <c r="AI359" s="545"/>
      <c r="AJ359" s="545"/>
      <c r="AK359" s="545"/>
      <c r="AL359" s="545"/>
      <c r="AM359" s="545"/>
      <c r="AN359" s="545"/>
      <c r="AO359" s="545"/>
      <c r="AP359" s="545"/>
      <c r="AQ359" s="545"/>
      <c r="AR359" s="545"/>
      <c r="AS359" s="545"/>
      <c r="AT359" s="545"/>
      <c r="AU359" s="545"/>
      <c r="AV359" s="545"/>
      <c r="AW359" s="545"/>
      <c r="AX359" s="545"/>
      <c r="AY359" s="545"/>
      <c r="AZ359" s="545"/>
      <c r="BA359" s="545"/>
      <c r="BB359" s="545"/>
      <c r="BC359" s="545"/>
      <c r="BD359" s="545"/>
      <c r="BE359" s="545"/>
      <c r="BF359" s="545"/>
      <c r="BG359" s="545"/>
      <c r="BH359" s="545"/>
      <c r="BI359" s="545"/>
      <c r="BJ359" s="545"/>
      <c r="BK359" s="545"/>
      <c r="BL359" s="545"/>
      <c r="BM359" s="545"/>
      <c r="BN359" s="545"/>
      <c r="BO359" s="545"/>
      <c r="BP359" s="545"/>
      <c r="BQ359" s="545"/>
      <c r="BR359" s="545"/>
      <c r="BS359" s="545"/>
      <c r="BT359" s="545"/>
      <c r="BU359" s="545"/>
      <c r="BV359" s="545"/>
      <c r="BW359" s="545"/>
      <c r="BX359" s="545"/>
      <c r="BY359" s="545"/>
      <c r="BZ359" s="545"/>
      <c r="CA359" s="545"/>
      <c r="CB359" s="545"/>
      <c r="CC359" s="545"/>
      <c r="CD359" s="545"/>
      <c r="CE359" s="545"/>
      <c r="CF359" s="545"/>
      <c r="CG359" s="545"/>
      <c r="CH359" s="545"/>
      <c r="CI359" s="545"/>
      <c r="CJ359" s="545"/>
      <c r="CK359" s="545"/>
      <c r="CL359" s="545"/>
      <c r="CM359" s="545"/>
      <c r="CN359" s="545"/>
      <c r="CO359" s="545"/>
      <c r="CP359" s="545"/>
      <c r="CQ359" s="545"/>
      <c r="CR359" s="545"/>
      <c r="CS359" s="545"/>
      <c r="CT359" s="545"/>
      <c r="CU359" s="545"/>
      <c r="CV359" s="545"/>
      <c r="CW359" s="545"/>
      <c r="CX359" s="545"/>
      <c r="CY359" s="545"/>
      <c r="CZ359" s="545"/>
      <c r="DA359" s="545"/>
      <c r="DB359" s="545"/>
      <c r="DC359" s="545"/>
      <c r="DD359" s="545"/>
    </row>
    <row r="360" spans="1:108" ht="15">
      <c r="A360" s="544"/>
      <c r="B360" s="545"/>
      <c r="C360" s="545"/>
      <c r="D360" s="545"/>
      <c r="E360" s="546"/>
      <c r="F360" s="547"/>
      <c r="G360" s="547"/>
      <c r="H360" s="547"/>
      <c r="I360" s="547"/>
      <c r="J360" s="547"/>
      <c r="K360" s="547"/>
      <c r="L360" s="547"/>
      <c r="M360" s="547"/>
      <c r="N360" s="547"/>
      <c r="O360" s="548"/>
      <c r="P360" s="547"/>
      <c r="Q360" s="549"/>
      <c r="R360" s="547"/>
      <c r="S360" s="547"/>
      <c r="T360" s="547"/>
      <c r="U360" s="547"/>
      <c r="V360" s="547"/>
      <c r="W360" s="547"/>
      <c r="X360" s="547"/>
      <c r="Y360" s="545"/>
      <c r="Z360" s="545"/>
      <c r="AA360" s="545"/>
      <c r="AB360" s="545"/>
      <c r="AC360" s="545"/>
      <c r="AD360" s="545"/>
      <c r="AE360" s="545"/>
      <c r="AF360" s="545"/>
      <c r="AG360" s="545"/>
      <c r="AH360" s="545"/>
      <c r="AI360" s="545"/>
      <c r="AJ360" s="545"/>
      <c r="AK360" s="545"/>
      <c r="AL360" s="545"/>
      <c r="AM360" s="545"/>
      <c r="AN360" s="545"/>
      <c r="AO360" s="545"/>
      <c r="AP360" s="545"/>
      <c r="AQ360" s="545"/>
      <c r="AR360" s="545"/>
      <c r="AS360" s="545"/>
      <c r="AT360" s="545"/>
      <c r="AU360" s="545"/>
      <c r="AV360" s="545"/>
      <c r="AW360" s="545"/>
      <c r="AX360" s="545"/>
      <c r="AY360" s="545"/>
      <c r="AZ360" s="545"/>
      <c r="BA360" s="545"/>
      <c r="BB360" s="545"/>
      <c r="BC360" s="545"/>
      <c r="BD360" s="545"/>
      <c r="BE360" s="545"/>
      <c r="BF360" s="545"/>
      <c r="BG360" s="545"/>
      <c r="BH360" s="545"/>
      <c r="BI360" s="545"/>
      <c r="BJ360" s="545"/>
      <c r="BK360" s="545"/>
      <c r="BL360" s="545"/>
      <c r="BM360" s="545"/>
      <c r="BN360" s="545"/>
      <c r="BO360" s="545"/>
      <c r="BP360" s="545"/>
      <c r="BQ360" s="545"/>
      <c r="BR360" s="545"/>
      <c r="BS360" s="545"/>
      <c r="BT360" s="545"/>
      <c r="BU360" s="545"/>
      <c r="BV360" s="545"/>
      <c r="BW360" s="545"/>
      <c r="BX360" s="545"/>
      <c r="BY360" s="545"/>
      <c r="BZ360" s="545"/>
      <c r="CA360" s="545"/>
      <c r="CB360" s="545"/>
      <c r="CC360" s="545"/>
      <c r="CD360" s="545"/>
      <c r="CE360" s="545"/>
      <c r="CF360" s="545"/>
      <c r="CG360" s="545"/>
      <c r="CH360" s="545"/>
      <c r="CI360" s="545"/>
      <c r="CJ360" s="545"/>
      <c r="CK360" s="545"/>
      <c r="CL360" s="545"/>
      <c r="CM360" s="545"/>
      <c r="CN360" s="545"/>
      <c r="CO360" s="545"/>
      <c r="CP360" s="545"/>
      <c r="CQ360" s="545"/>
      <c r="CR360" s="545"/>
      <c r="CS360" s="545"/>
      <c r="CT360" s="545"/>
      <c r="CU360" s="545"/>
      <c r="CV360" s="545"/>
      <c r="CW360" s="545"/>
      <c r="CX360" s="545"/>
      <c r="CY360" s="545"/>
      <c r="CZ360" s="545"/>
      <c r="DA360" s="545"/>
      <c r="DB360" s="545"/>
      <c r="DC360" s="545"/>
      <c r="DD360" s="545"/>
    </row>
    <row r="361" spans="1:108" ht="15">
      <c r="A361" s="544"/>
      <c r="B361" s="545"/>
      <c r="C361" s="545"/>
      <c r="D361" s="545"/>
      <c r="E361" s="546"/>
      <c r="F361" s="547"/>
      <c r="G361" s="547"/>
      <c r="H361" s="547"/>
      <c r="I361" s="547"/>
      <c r="J361" s="547"/>
      <c r="K361" s="547"/>
      <c r="L361" s="547"/>
      <c r="M361" s="547"/>
      <c r="N361" s="547"/>
      <c r="O361" s="548"/>
      <c r="P361" s="547"/>
      <c r="Q361" s="549"/>
      <c r="R361" s="547"/>
      <c r="S361" s="547"/>
      <c r="T361" s="547"/>
      <c r="U361" s="547"/>
      <c r="V361" s="547"/>
      <c r="W361" s="547"/>
      <c r="X361" s="547"/>
      <c r="Y361" s="545"/>
      <c r="Z361" s="545"/>
      <c r="AA361" s="545"/>
      <c r="AB361" s="545"/>
      <c r="AC361" s="545"/>
      <c r="AD361" s="545"/>
      <c r="AE361" s="545"/>
      <c r="AF361" s="545"/>
      <c r="AG361" s="545"/>
      <c r="AH361" s="545"/>
      <c r="AI361" s="545"/>
      <c r="AJ361" s="545"/>
      <c r="AK361" s="545"/>
      <c r="AL361" s="545"/>
      <c r="AM361" s="545"/>
      <c r="AN361" s="545"/>
      <c r="AO361" s="545"/>
      <c r="AP361" s="545"/>
      <c r="AQ361" s="545"/>
      <c r="AR361" s="545"/>
      <c r="AS361" s="545"/>
      <c r="AT361" s="545"/>
      <c r="AU361" s="545"/>
      <c r="AV361" s="545"/>
      <c r="AW361" s="545"/>
      <c r="AX361" s="545"/>
      <c r="AY361" s="545"/>
      <c r="AZ361" s="545"/>
      <c r="BA361" s="545"/>
      <c r="BB361" s="545"/>
      <c r="BC361" s="545"/>
      <c r="BD361" s="545"/>
      <c r="BE361" s="545"/>
      <c r="BF361" s="545"/>
      <c r="BG361" s="545"/>
      <c r="BH361" s="545"/>
      <c r="BI361" s="545"/>
      <c r="BJ361" s="545"/>
      <c r="BK361" s="545"/>
      <c r="BL361" s="545"/>
      <c r="BM361" s="545"/>
      <c r="BN361" s="545"/>
      <c r="BO361" s="545"/>
      <c r="BP361" s="545"/>
      <c r="BQ361" s="545"/>
      <c r="BR361" s="545"/>
      <c r="BS361" s="545"/>
      <c r="BT361" s="545"/>
      <c r="BU361" s="545"/>
      <c r="BV361" s="545"/>
      <c r="BW361" s="545"/>
      <c r="BX361" s="545"/>
      <c r="BY361" s="545"/>
      <c r="BZ361" s="545"/>
      <c r="CA361" s="545"/>
      <c r="CB361" s="545"/>
      <c r="CC361" s="545"/>
      <c r="CD361" s="545"/>
      <c r="CE361" s="545"/>
      <c r="CF361" s="545"/>
      <c r="CG361" s="545"/>
      <c r="CH361" s="545"/>
      <c r="CI361" s="545"/>
      <c r="CJ361" s="545"/>
      <c r="CK361" s="545"/>
      <c r="CL361" s="545"/>
      <c r="CM361" s="545"/>
      <c r="CN361" s="545"/>
      <c r="CO361" s="545"/>
      <c r="CP361" s="545"/>
      <c r="CQ361" s="545"/>
      <c r="CR361" s="545"/>
      <c r="CS361" s="545"/>
      <c r="CT361" s="545"/>
      <c r="CU361" s="545"/>
      <c r="CV361" s="545"/>
      <c r="CW361" s="545"/>
      <c r="CX361" s="545"/>
      <c r="CY361" s="545"/>
      <c r="CZ361" s="545"/>
      <c r="DA361" s="545"/>
      <c r="DB361" s="545"/>
      <c r="DC361" s="545"/>
      <c r="DD361" s="545"/>
    </row>
    <row r="362" spans="1:108" ht="15">
      <c r="A362" s="544"/>
      <c r="B362" s="545"/>
      <c r="C362" s="545"/>
      <c r="D362" s="545"/>
      <c r="E362" s="546"/>
      <c r="F362" s="547"/>
      <c r="G362" s="547"/>
      <c r="H362" s="547"/>
      <c r="I362" s="547"/>
      <c r="J362" s="547"/>
      <c r="K362" s="547"/>
      <c r="L362" s="547"/>
      <c r="M362" s="547"/>
      <c r="N362" s="547"/>
      <c r="O362" s="548"/>
      <c r="P362" s="547"/>
      <c r="Q362" s="549"/>
      <c r="R362" s="547"/>
      <c r="S362" s="547"/>
      <c r="T362" s="547"/>
      <c r="U362" s="547"/>
      <c r="V362" s="547"/>
      <c r="W362" s="547"/>
      <c r="X362" s="547"/>
      <c r="Y362" s="545"/>
      <c r="Z362" s="545"/>
      <c r="AA362" s="545"/>
      <c r="AB362" s="545"/>
      <c r="AC362" s="545"/>
      <c r="AD362" s="545"/>
      <c r="AE362" s="545"/>
      <c r="AF362" s="545"/>
      <c r="AG362" s="545"/>
      <c r="AH362" s="545"/>
      <c r="AI362" s="545"/>
      <c r="AJ362" s="545"/>
      <c r="AK362" s="545"/>
      <c r="AL362" s="545"/>
      <c r="AM362" s="545"/>
      <c r="AN362" s="545"/>
      <c r="AO362" s="545"/>
      <c r="AP362" s="545"/>
      <c r="AQ362" s="545"/>
      <c r="AR362" s="545"/>
      <c r="AS362" s="545"/>
      <c r="AT362" s="545"/>
      <c r="AU362" s="545"/>
      <c r="AV362" s="545"/>
      <c r="AW362" s="545"/>
      <c r="AX362" s="545"/>
      <c r="AY362" s="545"/>
      <c r="AZ362" s="545"/>
      <c r="BA362" s="545"/>
      <c r="BB362" s="545"/>
      <c r="BC362" s="545"/>
      <c r="BD362" s="545"/>
      <c r="BE362" s="545"/>
      <c r="BF362" s="545"/>
      <c r="BG362" s="545"/>
      <c r="BH362" s="545"/>
      <c r="BI362" s="545"/>
      <c r="BJ362" s="545"/>
      <c r="BK362" s="545"/>
      <c r="BL362" s="545"/>
      <c r="BM362" s="545"/>
      <c r="BN362" s="545"/>
      <c r="BO362" s="545"/>
      <c r="BP362" s="545"/>
      <c r="BQ362" s="545"/>
      <c r="BR362" s="545"/>
      <c r="BS362" s="545"/>
      <c r="BT362" s="545"/>
      <c r="BU362" s="545"/>
      <c r="BV362" s="545"/>
      <c r="BW362" s="545"/>
      <c r="BX362" s="545"/>
      <c r="BY362" s="545"/>
      <c r="BZ362" s="545"/>
      <c r="CA362" s="545"/>
      <c r="CB362" s="545"/>
      <c r="CC362" s="545"/>
      <c r="CD362" s="545"/>
      <c r="CE362" s="545"/>
      <c r="CF362" s="545"/>
      <c r="CG362" s="545"/>
      <c r="CH362" s="545"/>
      <c r="CI362" s="545"/>
      <c r="CJ362" s="545"/>
      <c r="CK362" s="545"/>
      <c r="CL362" s="545"/>
      <c r="CM362" s="545"/>
      <c r="CN362" s="545"/>
      <c r="CO362" s="545"/>
      <c r="CP362" s="545"/>
      <c r="CQ362" s="545"/>
      <c r="CR362" s="545"/>
      <c r="CS362" s="545"/>
      <c r="CT362" s="545"/>
      <c r="CU362" s="545"/>
      <c r="CV362" s="545"/>
      <c r="CW362" s="545"/>
      <c r="CX362" s="545"/>
      <c r="CY362" s="545"/>
      <c r="CZ362" s="545"/>
      <c r="DA362" s="545"/>
      <c r="DB362" s="545"/>
      <c r="DC362" s="545"/>
      <c r="DD362" s="545"/>
    </row>
    <row r="363" spans="1:108" ht="15">
      <c r="A363" s="544"/>
      <c r="B363" s="545"/>
      <c r="C363" s="545"/>
      <c r="D363" s="545"/>
      <c r="E363" s="546"/>
      <c r="F363" s="547"/>
      <c r="G363" s="547"/>
      <c r="H363" s="547"/>
      <c r="I363" s="547"/>
      <c r="J363" s="547"/>
      <c r="K363" s="547"/>
      <c r="L363" s="547"/>
      <c r="M363" s="547"/>
      <c r="N363" s="547"/>
      <c r="O363" s="548"/>
      <c r="P363" s="547"/>
      <c r="Q363" s="549"/>
      <c r="R363" s="547"/>
      <c r="S363" s="547"/>
      <c r="T363" s="547"/>
      <c r="U363" s="547"/>
      <c r="V363" s="547"/>
      <c r="W363" s="547"/>
      <c r="X363" s="547"/>
      <c r="Y363" s="545"/>
      <c r="Z363" s="545"/>
      <c r="AA363" s="545"/>
      <c r="AB363" s="545"/>
      <c r="AC363" s="545"/>
      <c r="AD363" s="545"/>
      <c r="AE363" s="545"/>
      <c r="AF363" s="545"/>
      <c r="AG363" s="545"/>
      <c r="AH363" s="545"/>
      <c r="AI363" s="545"/>
      <c r="AJ363" s="545"/>
      <c r="AK363" s="545"/>
      <c r="AL363" s="545"/>
      <c r="AM363" s="545"/>
      <c r="AN363" s="545"/>
      <c r="AO363" s="545"/>
      <c r="AP363" s="545"/>
      <c r="AQ363" s="545"/>
      <c r="AR363" s="545"/>
      <c r="AS363" s="545"/>
      <c r="AT363" s="545"/>
      <c r="AU363" s="545"/>
      <c r="AV363" s="545"/>
      <c r="AW363" s="545"/>
      <c r="AX363" s="545"/>
      <c r="AY363" s="545"/>
      <c r="AZ363" s="545"/>
      <c r="BA363" s="545"/>
      <c r="BB363" s="545"/>
      <c r="BC363" s="545"/>
      <c r="BD363" s="545"/>
      <c r="BE363" s="545"/>
      <c r="BF363" s="545"/>
      <c r="BG363" s="545"/>
      <c r="BH363" s="545"/>
      <c r="BI363" s="545"/>
      <c r="BJ363" s="545"/>
      <c r="BK363" s="545"/>
      <c r="BL363" s="545"/>
      <c r="BM363" s="545"/>
      <c r="BN363" s="545"/>
      <c r="BO363" s="545"/>
      <c r="BP363" s="545"/>
      <c r="BQ363" s="545"/>
      <c r="BR363" s="545"/>
      <c r="BS363" s="545"/>
      <c r="BT363" s="545"/>
      <c r="BU363" s="545"/>
      <c r="BV363" s="545"/>
      <c r="BW363" s="545"/>
      <c r="BX363" s="545"/>
      <c r="BY363" s="545"/>
      <c r="BZ363" s="545"/>
      <c r="CA363" s="545"/>
      <c r="CB363" s="545"/>
      <c r="CC363" s="545"/>
      <c r="CD363" s="545"/>
      <c r="CE363" s="545"/>
      <c r="CF363" s="545"/>
      <c r="CG363" s="545"/>
      <c r="CH363" s="545"/>
      <c r="CI363" s="545"/>
      <c r="CJ363" s="545"/>
      <c r="CK363" s="545"/>
      <c r="CL363" s="545"/>
      <c r="CM363" s="545"/>
      <c r="CN363" s="545"/>
      <c r="CO363" s="545"/>
      <c r="CP363" s="545"/>
      <c r="CQ363" s="545"/>
      <c r="CR363" s="545"/>
      <c r="CS363" s="545"/>
      <c r="CT363" s="545"/>
      <c r="CU363" s="545"/>
      <c r="CV363" s="545"/>
      <c r="CW363" s="545"/>
      <c r="CX363" s="545"/>
      <c r="CY363" s="545"/>
      <c r="CZ363" s="545"/>
      <c r="DA363" s="545"/>
      <c r="DB363" s="545"/>
      <c r="DC363" s="545"/>
      <c r="DD363" s="545"/>
    </row>
    <row r="364" spans="1:108" ht="15">
      <c r="A364" s="544"/>
      <c r="B364" s="545"/>
      <c r="C364" s="545"/>
      <c r="D364" s="545"/>
      <c r="E364" s="546"/>
      <c r="F364" s="547"/>
      <c r="G364" s="547"/>
      <c r="H364" s="547"/>
      <c r="I364" s="547"/>
      <c r="J364" s="547"/>
      <c r="K364" s="547"/>
      <c r="L364" s="547"/>
      <c r="M364" s="547"/>
      <c r="N364" s="547"/>
      <c r="O364" s="548"/>
      <c r="P364" s="547"/>
      <c r="Q364" s="549"/>
      <c r="R364" s="547"/>
      <c r="S364" s="547"/>
      <c r="T364" s="547"/>
      <c r="U364" s="547"/>
      <c r="V364" s="547"/>
      <c r="W364" s="547"/>
      <c r="X364" s="547"/>
      <c r="Y364" s="545"/>
      <c r="Z364" s="545"/>
      <c r="AA364" s="545"/>
      <c r="AB364" s="545"/>
      <c r="AC364" s="545"/>
      <c r="AD364" s="545"/>
      <c r="AE364" s="545"/>
      <c r="AF364" s="545"/>
      <c r="AG364" s="545"/>
      <c r="AH364" s="545"/>
      <c r="AI364" s="545"/>
      <c r="AJ364" s="545"/>
      <c r="AK364" s="545"/>
      <c r="AL364" s="545"/>
      <c r="AM364" s="545"/>
      <c r="AN364" s="545"/>
      <c r="AO364" s="545"/>
      <c r="AP364" s="545"/>
      <c r="AQ364" s="545"/>
      <c r="AR364" s="545"/>
      <c r="AS364" s="545"/>
      <c r="AT364" s="545"/>
      <c r="AU364" s="545"/>
      <c r="AV364" s="545"/>
      <c r="AW364" s="545"/>
      <c r="AX364" s="545"/>
      <c r="AY364" s="545"/>
      <c r="AZ364" s="545"/>
      <c r="BA364" s="545"/>
      <c r="BB364" s="545"/>
      <c r="BC364" s="545"/>
      <c r="BD364" s="545"/>
      <c r="BE364" s="545"/>
      <c r="BF364" s="545"/>
      <c r="BG364" s="545"/>
      <c r="BH364" s="545"/>
      <c r="BI364" s="545"/>
      <c r="BJ364" s="545"/>
      <c r="BK364" s="545"/>
      <c r="BL364" s="545"/>
      <c r="BM364" s="545"/>
      <c r="BN364" s="545"/>
      <c r="BO364" s="545"/>
      <c r="BP364" s="545"/>
      <c r="BQ364" s="545"/>
      <c r="BR364" s="545"/>
      <c r="BS364" s="545"/>
      <c r="BT364" s="545"/>
      <c r="BU364" s="545"/>
      <c r="BV364" s="545"/>
      <c r="BW364" s="545"/>
      <c r="BX364" s="545"/>
      <c r="BY364" s="545"/>
      <c r="BZ364" s="545"/>
      <c r="CA364" s="545"/>
      <c r="CB364" s="545"/>
      <c r="CC364" s="545"/>
      <c r="CD364" s="545"/>
      <c r="CE364" s="545"/>
      <c r="CF364" s="545"/>
      <c r="CG364" s="545"/>
      <c r="CH364" s="545"/>
      <c r="CI364" s="545"/>
      <c r="CJ364" s="545"/>
      <c r="CK364" s="545"/>
      <c r="CL364" s="545"/>
      <c r="CM364" s="545"/>
      <c r="CN364" s="545"/>
      <c r="CO364" s="545"/>
      <c r="CP364" s="545"/>
      <c r="CQ364" s="545"/>
      <c r="CR364" s="545"/>
      <c r="CS364" s="545"/>
      <c r="CT364" s="545"/>
      <c r="CU364" s="545"/>
      <c r="CV364" s="545"/>
      <c r="CW364" s="545"/>
      <c r="CX364" s="545"/>
      <c r="CY364" s="545"/>
      <c r="CZ364" s="545"/>
      <c r="DA364" s="545"/>
      <c r="DB364" s="545"/>
      <c r="DC364" s="545"/>
      <c r="DD364" s="545"/>
    </row>
    <row r="365" spans="1:108" ht="15">
      <c r="A365" s="544"/>
      <c r="B365" s="545"/>
      <c r="C365" s="545"/>
      <c r="D365" s="545"/>
      <c r="E365" s="546"/>
      <c r="F365" s="547"/>
      <c r="G365" s="547"/>
      <c r="H365" s="547"/>
      <c r="I365" s="547"/>
      <c r="J365" s="547"/>
      <c r="K365" s="547"/>
      <c r="L365" s="547"/>
      <c r="M365" s="547"/>
      <c r="N365" s="547"/>
      <c r="O365" s="548"/>
      <c r="P365" s="547"/>
      <c r="Q365" s="549"/>
      <c r="R365" s="547"/>
      <c r="S365" s="547"/>
      <c r="T365" s="547"/>
      <c r="U365" s="547"/>
      <c r="V365" s="547"/>
      <c r="W365" s="547"/>
      <c r="X365" s="547"/>
      <c r="Y365" s="545"/>
      <c r="Z365" s="545"/>
      <c r="AA365" s="545"/>
      <c r="AB365" s="545"/>
      <c r="AC365" s="545"/>
      <c r="AD365" s="545"/>
      <c r="AE365" s="545"/>
      <c r="AF365" s="545"/>
      <c r="AG365" s="545"/>
      <c r="AH365" s="545"/>
      <c r="AI365" s="545"/>
      <c r="AJ365" s="545"/>
      <c r="AK365" s="545"/>
      <c r="AL365" s="545"/>
      <c r="AM365" s="545"/>
      <c r="AN365" s="545"/>
      <c r="AO365" s="545"/>
      <c r="AP365" s="545"/>
      <c r="AQ365" s="545"/>
      <c r="AR365" s="545"/>
      <c r="AS365" s="545"/>
      <c r="AT365" s="545"/>
      <c r="AU365" s="545"/>
      <c r="AV365" s="545"/>
      <c r="AW365" s="545"/>
      <c r="AX365" s="545"/>
      <c r="AY365" s="545"/>
      <c r="AZ365" s="545"/>
      <c r="BA365" s="545"/>
      <c r="BB365" s="545"/>
      <c r="BC365" s="545"/>
      <c r="BD365" s="545"/>
      <c r="BE365" s="545"/>
      <c r="BF365" s="545"/>
      <c r="BG365" s="545"/>
      <c r="BH365" s="545"/>
      <c r="BI365" s="545"/>
      <c r="BJ365" s="545"/>
      <c r="BK365" s="545"/>
      <c r="BL365" s="545"/>
      <c r="BM365" s="545"/>
      <c r="BN365" s="545"/>
      <c r="BO365" s="545"/>
      <c r="BP365" s="545"/>
      <c r="BQ365" s="545"/>
      <c r="BR365" s="545"/>
      <c r="BS365" s="545"/>
      <c r="BT365" s="545"/>
      <c r="BU365" s="545"/>
      <c r="BV365" s="545"/>
      <c r="BW365" s="545"/>
      <c r="BX365" s="545"/>
      <c r="BY365" s="545"/>
      <c r="BZ365" s="545"/>
      <c r="CA365" s="545"/>
      <c r="CB365" s="545"/>
      <c r="CC365" s="545"/>
      <c r="CD365" s="545"/>
      <c r="CE365" s="545"/>
      <c r="CF365" s="545"/>
      <c r="CG365" s="545"/>
      <c r="CH365" s="545"/>
      <c r="CI365" s="545"/>
      <c r="CJ365" s="545"/>
      <c r="CK365" s="545"/>
      <c r="CL365" s="545"/>
      <c r="CM365" s="545"/>
      <c r="CN365" s="545"/>
      <c r="CO365" s="545"/>
      <c r="CP365" s="545"/>
      <c r="CQ365" s="545"/>
      <c r="CR365" s="545"/>
      <c r="CS365" s="545"/>
      <c r="CT365" s="545"/>
      <c r="CU365" s="545"/>
      <c r="CV365" s="545"/>
      <c r="CW365" s="545"/>
      <c r="CX365" s="545"/>
      <c r="CY365" s="545"/>
      <c r="CZ365" s="545"/>
      <c r="DA365" s="545"/>
      <c r="DB365" s="545"/>
      <c r="DC365" s="545"/>
      <c r="DD365" s="545"/>
    </row>
    <row r="366" spans="1:108" ht="15">
      <c r="A366" s="544"/>
      <c r="B366" s="545"/>
      <c r="C366" s="545"/>
      <c r="D366" s="545"/>
      <c r="E366" s="546"/>
      <c r="F366" s="547"/>
      <c r="G366" s="547"/>
      <c r="H366" s="547"/>
      <c r="I366" s="547"/>
      <c r="J366" s="547"/>
      <c r="K366" s="547"/>
      <c r="L366" s="547"/>
      <c r="M366" s="547"/>
      <c r="N366" s="547"/>
      <c r="O366" s="548"/>
      <c r="P366" s="547"/>
      <c r="Q366" s="549"/>
      <c r="R366" s="547"/>
      <c r="S366" s="547"/>
      <c r="T366" s="547"/>
      <c r="U366" s="547"/>
      <c r="V366" s="547"/>
      <c r="W366" s="547"/>
      <c r="X366" s="547"/>
      <c r="Y366" s="545"/>
      <c r="Z366" s="545"/>
      <c r="AA366" s="545"/>
      <c r="AB366" s="545"/>
      <c r="AC366" s="545"/>
      <c r="AD366" s="545"/>
      <c r="AE366" s="545"/>
      <c r="AF366" s="545"/>
      <c r="AG366" s="545"/>
      <c r="AH366" s="545"/>
      <c r="AI366" s="545"/>
      <c r="AJ366" s="545"/>
      <c r="AK366" s="545"/>
      <c r="AL366" s="545"/>
      <c r="AM366" s="545"/>
      <c r="AN366" s="545"/>
      <c r="AO366" s="545"/>
      <c r="AP366" s="545"/>
      <c r="AQ366" s="545"/>
      <c r="AR366" s="545"/>
      <c r="AS366" s="545"/>
      <c r="AT366" s="545"/>
      <c r="AU366" s="545"/>
      <c r="AV366" s="545"/>
      <c r="AW366" s="545"/>
      <c r="AX366" s="545"/>
      <c r="AY366" s="545"/>
      <c r="AZ366" s="545"/>
      <c r="BA366" s="545"/>
      <c r="BB366" s="545"/>
      <c r="BC366" s="545"/>
      <c r="BD366" s="545"/>
      <c r="BE366" s="545"/>
      <c r="BF366" s="545"/>
      <c r="BG366" s="545"/>
      <c r="BH366" s="545"/>
      <c r="BI366" s="545"/>
      <c r="BJ366" s="545"/>
      <c r="BK366" s="545"/>
      <c r="BL366" s="545"/>
      <c r="BM366" s="545"/>
      <c r="BN366" s="545"/>
      <c r="BO366" s="545"/>
      <c r="BP366" s="545"/>
      <c r="BQ366" s="545"/>
      <c r="BR366" s="545"/>
      <c r="BS366" s="545"/>
      <c r="BT366" s="545"/>
      <c r="BU366" s="545"/>
      <c r="BV366" s="545"/>
      <c r="BW366" s="545"/>
      <c r="BX366" s="545"/>
      <c r="BY366" s="545"/>
      <c r="BZ366" s="545"/>
      <c r="CA366" s="545"/>
      <c r="CB366" s="545"/>
      <c r="CC366" s="545"/>
      <c r="CD366" s="545"/>
      <c r="CE366" s="545"/>
      <c r="CF366" s="545"/>
      <c r="CG366" s="545"/>
      <c r="CH366" s="545"/>
      <c r="CI366" s="545"/>
      <c r="CJ366" s="545"/>
      <c r="CK366" s="545"/>
      <c r="CL366" s="545"/>
      <c r="CM366" s="545"/>
      <c r="CN366" s="545"/>
      <c r="CO366" s="545"/>
      <c r="CP366" s="545"/>
      <c r="CQ366" s="545"/>
      <c r="CR366" s="545"/>
      <c r="CS366" s="545"/>
      <c r="CT366" s="545"/>
      <c r="CU366" s="545"/>
      <c r="CV366" s="545"/>
      <c r="CW366" s="545"/>
      <c r="CX366" s="545"/>
      <c r="CY366" s="545"/>
      <c r="CZ366" s="545"/>
      <c r="DA366" s="545"/>
      <c r="DB366" s="545"/>
      <c r="DC366" s="545"/>
      <c r="DD366" s="545"/>
    </row>
    <row r="367" spans="1:108" ht="15">
      <c r="A367" s="544"/>
      <c r="B367" s="545"/>
      <c r="C367" s="545"/>
      <c r="D367" s="545"/>
      <c r="E367" s="546"/>
      <c r="F367" s="547"/>
      <c r="G367" s="547"/>
      <c r="H367" s="547"/>
      <c r="I367" s="547"/>
      <c r="J367" s="547"/>
      <c r="K367" s="547"/>
      <c r="L367" s="547"/>
      <c r="M367" s="547"/>
      <c r="N367" s="547"/>
      <c r="O367" s="548"/>
      <c r="P367" s="547"/>
      <c r="Q367" s="549"/>
      <c r="R367" s="547"/>
      <c r="S367" s="547"/>
      <c r="T367" s="547"/>
      <c r="U367" s="547"/>
      <c r="V367" s="547"/>
      <c r="W367" s="547"/>
      <c r="X367" s="547"/>
      <c r="Y367" s="545"/>
      <c r="Z367" s="545"/>
      <c r="AA367" s="545"/>
      <c r="AB367" s="545"/>
      <c r="AC367" s="545"/>
      <c r="AD367" s="545"/>
      <c r="AE367" s="545"/>
      <c r="AF367" s="545"/>
      <c r="AG367" s="545"/>
      <c r="AH367" s="545"/>
      <c r="AI367" s="545"/>
      <c r="AJ367" s="545"/>
      <c r="AK367" s="545"/>
      <c r="AL367" s="545"/>
      <c r="AM367" s="545"/>
      <c r="AN367" s="545"/>
      <c r="AO367" s="545"/>
      <c r="AP367" s="545"/>
      <c r="AQ367" s="545"/>
      <c r="AR367" s="545"/>
      <c r="AS367" s="545"/>
      <c r="AT367" s="545"/>
      <c r="AU367" s="545"/>
      <c r="AV367" s="545"/>
      <c r="AW367" s="545"/>
      <c r="AX367" s="545"/>
      <c r="AY367" s="545"/>
      <c r="AZ367" s="545"/>
      <c r="BA367" s="545"/>
      <c r="BB367" s="545"/>
      <c r="BC367" s="545"/>
      <c r="BD367" s="545"/>
      <c r="BE367" s="545"/>
      <c r="BF367" s="545"/>
      <c r="BG367" s="545"/>
      <c r="BH367" s="545"/>
      <c r="BI367" s="545"/>
      <c r="BJ367" s="545"/>
      <c r="BK367" s="545"/>
      <c r="BL367" s="545"/>
      <c r="BM367" s="545"/>
      <c r="BN367" s="545"/>
      <c r="BO367" s="545"/>
      <c r="BP367" s="545"/>
      <c r="BQ367" s="545"/>
      <c r="BR367" s="545"/>
      <c r="BS367" s="545"/>
      <c r="BT367" s="545"/>
      <c r="BU367" s="545"/>
      <c r="BV367" s="545"/>
      <c r="BW367" s="545"/>
      <c r="BX367" s="545"/>
      <c r="BY367" s="545"/>
      <c r="BZ367" s="545"/>
      <c r="CA367" s="545"/>
      <c r="CB367" s="545"/>
      <c r="CC367" s="545"/>
      <c r="CD367" s="545"/>
      <c r="CE367" s="545"/>
      <c r="CF367" s="545"/>
      <c r="CG367" s="545"/>
      <c r="CH367" s="545"/>
      <c r="CI367" s="545"/>
      <c r="CJ367" s="545"/>
      <c r="CK367" s="545"/>
      <c r="CL367" s="545"/>
      <c r="CM367" s="545"/>
      <c r="CN367" s="545"/>
      <c r="CO367" s="545"/>
      <c r="CP367" s="545"/>
      <c r="CQ367" s="545"/>
      <c r="CR367" s="545"/>
      <c r="CS367" s="545"/>
      <c r="CT367" s="545"/>
      <c r="CU367" s="545"/>
      <c r="CV367" s="545"/>
      <c r="CW367" s="545"/>
      <c r="CX367" s="545"/>
      <c r="CY367" s="545"/>
      <c r="CZ367" s="545"/>
      <c r="DA367" s="545"/>
      <c r="DB367" s="545"/>
      <c r="DC367" s="545"/>
      <c r="DD367" s="545"/>
    </row>
    <row r="368" spans="1:108" ht="15">
      <c r="A368" s="544"/>
      <c r="B368" s="545"/>
      <c r="C368" s="545"/>
      <c r="D368" s="545"/>
      <c r="E368" s="546"/>
      <c r="F368" s="547"/>
      <c r="G368" s="547"/>
      <c r="H368" s="547"/>
      <c r="I368" s="547"/>
      <c r="J368" s="547"/>
      <c r="K368" s="547"/>
      <c r="L368" s="547"/>
      <c r="M368" s="547"/>
      <c r="N368" s="547"/>
      <c r="O368" s="548"/>
      <c r="P368" s="547"/>
      <c r="Q368" s="549"/>
      <c r="R368" s="547"/>
      <c r="S368" s="547"/>
      <c r="T368" s="547"/>
      <c r="U368" s="547"/>
      <c r="V368" s="547"/>
      <c r="W368" s="547"/>
      <c r="X368" s="547"/>
      <c r="Y368" s="545"/>
      <c r="Z368" s="545"/>
      <c r="AA368" s="545"/>
      <c r="AB368" s="545"/>
      <c r="AC368" s="545"/>
      <c r="AD368" s="545"/>
      <c r="AE368" s="545"/>
      <c r="AF368" s="545"/>
      <c r="AG368" s="545"/>
      <c r="AH368" s="545"/>
      <c r="AI368" s="545"/>
      <c r="AJ368" s="545"/>
      <c r="AK368" s="545"/>
      <c r="AL368" s="545"/>
      <c r="AM368" s="545"/>
      <c r="AN368" s="545"/>
      <c r="AO368" s="545"/>
      <c r="AP368" s="545"/>
      <c r="AQ368" s="545"/>
      <c r="AR368" s="545"/>
      <c r="AS368" s="545"/>
      <c r="AT368" s="545"/>
      <c r="AU368" s="545"/>
      <c r="AV368" s="545"/>
      <c r="AW368" s="545"/>
      <c r="AX368" s="545"/>
      <c r="AY368" s="545"/>
      <c r="AZ368" s="545"/>
      <c r="BA368" s="545"/>
      <c r="BB368" s="545"/>
      <c r="BC368" s="545"/>
      <c r="BD368" s="545"/>
      <c r="BE368" s="545"/>
      <c r="BF368" s="545"/>
      <c r="BG368" s="545"/>
      <c r="BH368" s="545"/>
      <c r="BI368" s="545"/>
      <c r="BJ368" s="545"/>
      <c r="BK368" s="545"/>
      <c r="BL368" s="545"/>
      <c r="BM368" s="545"/>
      <c r="BN368" s="545"/>
      <c r="BO368" s="545"/>
      <c r="BP368" s="545"/>
      <c r="BQ368" s="545"/>
      <c r="BR368" s="545"/>
      <c r="BS368" s="545"/>
      <c r="BT368" s="545"/>
      <c r="BU368" s="545"/>
      <c r="BV368" s="545"/>
      <c r="BW368" s="545"/>
      <c r="BX368" s="545"/>
      <c r="BY368" s="545"/>
      <c r="BZ368" s="545"/>
      <c r="CA368" s="545"/>
      <c r="CB368" s="545"/>
      <c r="CC368" s="545"/>
      <c r="CD368" s="545"/>
      <c r="CE368" s="545"/>
      <c r="CF368" s="545"/>
      <c r="CG368" s="545"/>
      <c r="CH368" s="545"/>
      <c r="CI368" s="545"/>
      <c r="CJ368" s="545"/>
      <c r="CK368" s="545"/>
      <c r="CL368" s="545"/>
      <c r="CM368" s="545"/>
      <c r="CN368" s="545"/>
      <c r="CO368" s="545"/>
      <c r="CP368" s="545"/>
      <c r="CQ368" s="545"/>
      <c r="CR368" s="545"/>
      <c r="CS368" s="545"/>
      <c r="CT368" s="545"/>
      <c r="CU368" s="545"/>
      <c r="CV368" s="545"/>
      <c r="CW368" s="545"/>
      <c r="CX368" s="545"/>
      <c r="CY368" s="545"/>
      <c r="CZ368" s="545"/>
      <c r="DA368" s="545"/>
      <c r="DB368" s="545"/>
      <c r="DC368" s="545"/>
      <c r="DD368" s="545"/>
    </row>
    <row r="369" spans="1:108" ht="15">
      <c r="A369" s="544"/>
      <c r="B369" s="545"/>
      <c r="C369" s="545"/>
      <c r="D369" s="545"/>
      <c r="E369" s="546"/>
      <c r="F369" s="547"/>
      <c r="G369" s="547"/>
      <c r="H369" s="547"/>
      <c r="I369" s="547"/>
      <c r="J369" s="547"/>
      <c r="K369" s="547"/>
      <c r="L369" s="547"/>
      <c r="M369" s="547"/>
      <c r="N369" s="547"/>
      <c r="O369" s="548"/>
      <c r="P369" s="547"/>
      <c r="Q369" s="549"/>
      <c r="R369" s="547"/>
      <c r="S369" s="547"/>
      <c r="T369" s="547"/>
      <c r="U369" s="547"/>
      <c r="V369" s="547"/>
      <c r="W369" s="547"/>
      <c r="X369" s="547"/>
      <c r="Y369" s="545"/>
      <c r="Z369" s="545"/>
      <c r="AA369" s="545"/>
      <c r="AB369" s="545"/>
      <c r="AC369" s="545"/>
      <c r="AD369" s="545"/>
      <c r="AE369" s="545"/>
      <c r="AF369" s="545"/>
      <c r="AG369" s="545"/>
      <c r="AH369" s="545"/>
      <c r="AI369" s="545"/>
      <c r="AJ369" s="545"/>
      <c r="AK369" s="545"/>
      <c r="AL369" s="545"/>
      <c r="AM369" s="545"/>
      <c r="AN369" s="545"/>
      <c r="AO369" s="545"/>
      <c r="AP369" s="545"/>
      <c r="AQ369" s="545"/>
      <c r="AR369" s="545"/>
      <c r="AS369" s="545"/>
      <c r="AT369" s="545"/>
      <c r="AU369" s="545"/>
      <c r="AV369" s="545"/>
      <c r="AW369" s="545"/>
      <c r="AX369" s="545"/>
      <c r="AY369" s="545"/>
      <c r="AZ369" s="545"/>
      <c r="BA369" s="545"/>
      <c r="BB369" s="545"/>
      <c r="BC369" s="545"/>
      <c r="BD369" s="545"/>
      <c r="BE369" s="545"/>
      <c r="BF369" s="545"/>
      <c r="BG369" s="545"/>
      <c r="BH369" s="545"/>
      <c r="BI369" s="545"/>
      <c r="BJ369" s="545"/>
      <c r="BK369" s="545"/>
      <c r="BL369" s="545"/>
      <c r="BM369" s="545"/>
      <c r="BN369" s="545"/>
      <c r="BO369" s="545"/>
      <c r="BP369" s="545"/>
      <c r="BQ369" s="545"/>
      <c r="BR369" s="545"/>
      <c r="BS369" s="545"/>
      <c r="BT369" s="545"/>
      <c r="BU369" s="545"/>
      <c r="BV369" s="545"/>
      <c r="BW369" s="545"/>
      <c r="BX369" s="545"/>
      <c r="BY369" s="545"/>
      <c r="BZ369" s="545"/>
      <c r="CA369" s="545"/>
      <c r="CB369" s="545"/>
      <c r="CC369" s="545"/>
      <c r="CD369" s="545"/>
      <c r="CE369" s="545"/>
      <c r="CF369" s="545"/>
      <c r="CG369" s="545"/>
      <c r="CH369" s="545"/>
      <c r="CI369" s="545"/>
      <c r="CJ369" s="545"/>
      <c r="CK369" s="545"/>
      <c r="CL369" s="545"/>
      <c r="CM369" s="545"/>
      <c r="CN369" s="545"/>
      <c r="CO369" s="545"/>
      <c r="CP369" s="545"/>
      <c r="CQ369" s="545"/>
      <c r="CR369" s="545"/>
      <c r="CS369" s="545"/>
      <c r="CT369" s="545"/>
      <c r="CU369" s="545"/>
      <c r="CV369" s="545"/>
      <c r="CW369" s="545"/>
      <c r="CX369" s="545"/>
      <c r="CY369" s="545"/>
      <c r="CZ369" s="545"/>
      <c r="DA369" s="545"/>
      <c r="DB369" s="545"/>
      <c r="DC369" s="545"/>
      <c r="DD369" s="545"/>
    </row>
    <row r="370" spans="1:108" ht="15">
      <c r="A370" s="544"/>
      <c r="B370" s="545"/>
      <c r="C370" s="545"/>
      <c r="D370" s="545"/>
      <c r="E370" s="546"/>
      <c r="F370" s="547"/>
      <c r="G370" s="547"/>
      <c r="H370" s="547"/>
      <c r="I370" s="547"/>
      <c r="J370" s="547"/>
      <c r="K370" s="547"/>
      <c r="L370" s="547"/>
      <c r="M370" s="547"/>
      <c r="N370" s="547"/>
      <c r="O370" s="548"/>
      <c r="P370" s="547"/>
      <c r="Q370" s="549"/>
      <c r="R370" s="547"/>
      <c r="S370" s="547"/>
      <c r="T370" s="547"/>
      <c r="U370" s="547"/>
      <c r="V370" s="547"/>
      <c r="W370" s="547"/>
      <c r="X370" s="547"/>
      <c r="Y370" s="545"/>
      <c r="Z370" s="545"/>
      <c r="AA370" s="545"/>
      <c r="AB370" s="545"/>
      <c r="AC370" s="545"/>
      <c r="AD370" s="545"/>
      <c r="AE370" s="545"/>
      <c r="AF370" s="545"/>
      <c r="AG370" s="545"/>
      <c r="AH370" s="545"/>
      <c r="AI370" s="545"/>
      <c r="AJ370" s="545"/>
      <c r="AK370" s="545"/>
      <c r="AL370" s="545"/>
      <c r="AM370" s="545"/>
      <c r="AN370" s="545"/>
      <c r="AO370" s="545"/>
      <c r="AP370" s="545"/>
      <c r="AQ370" s="545"/>
      <c r="AR370" s="545"/>
      <c r="AS370" s="545"/>
      <c r="AT370" s="545"/>
      <c r="AU370" s="545"/>
      <c r="AV370" s="545"/>
      <c r="AW370" s="545"/>
      <c r="AX370" s="545"/>
      <c r="AY370" s="545"/>
      <c r="AZ370" s="545"/>
      <c r="BA370" s="545"/>
      <c r="BB370" s="545"/>
      <c r="BC370" s="545"/>
      <c r="BD370" s="545"/>
      <c r="BE370" s="545"/>
      <c r="BF370" s="545"/>
      <c r="BG370" s="545"/>
      <c r="BH370" s="545"/>
      <c r="BI370" s="545"/>
      <c r="BJ370" s="545"/>
      <c r="BK370" s="545"/>
      <c r="BL370" s="545"/>
      <c r="BM370" s="545"/>
      <c r="BN370" s="545"/>
      <c r="BO370" s="545"/>
      <c r="BP370" s="545"/>
      <c r="BQ370" s="545"/>
      <c r="BR370" s="545"/>
      <c r="BS370" s="545"/>
      <c r="BT370" s="545"/>
      <c r="BU370" s="545"/>
      <c r="BV370" s="545"/>
      <c r="BW370" s="545"/>
      <c r="BX370" s="545"/>
      <c r="BY370" s="545"/>
      <c r="BZ370" s="545"/>
      <c r="CA370" s="545"/>
      <c r="CB370" s="545"/>
      <c r="CC370" s="545"/>
      <c r="CD370" s="545"/>
      <c r="CE370" s="545"/>
      <c r="CF370" s="545"/>
      <c r="CG370" s="545"/>
      <c r="CH370" s="545"/>
      <c r="CI370" s="545"/>
      <c r="CJ370" s="545"/>
      <c r="CK370" s="545"/>
      <c r="CL370" s="545"/>
      <c r="CM370" s="545"/>
      <c r="CN370" s="545"/>
      <c r="CO370" s="545"/>
      <c r="CP370" s="545"/>
      <c r="CQ370" s="545"/>
      <c r="CR370" s="545"/>
      <c r="CS370" s="545"/>
      <c r="CT370" s="545"/>
      <c r="CU370" s="545"/>
      <c r="CV370" s="545"/>
      <c r="CW370" s="545"/>
      <c r="CX370" s="545"/>
      <c r="CY370" s="545"/>
      <c r="CZ370" s="545"/>
      <c r="DA370" s="545"/>
      <c r="DB370" s="545"/>
      <c r="DC370" s="545"/>
      <c r="DD370" s="545"/>
    </row>
    <row r="371" spans="1:108" ht="15">
      <c r="A371" s="544"/>
      <c r="B371" s="545"/>
      <c r="C371" s="545"/>
      <c r="D371" s="545"/>
      <c r="E371" s="546"/>
      <c r="F371" s="547"/>
      <c r="G371" s="547"/>
      <c r="H371" s="547"/>
      <c r="I371" s="547"/>
      <c r="J371" s="547"/>
      <c r="K371" s="547"/>
      <c r="L371" s="547"/>
      <c r="M371" s="547"/>
      <c r="N371" s="547"/>
      <c r="O371" s="548"/>
      <c r="P371" s="547"/>
      <c r="Q371" s="549"/>
      <c r="R371" s="547"/>
      <c r="S371" s="547"/>
      <c r="T371" s="547"/>
      <c r="U371" s="547"/>
      <c r="V371" s="547"/>
      <c r="W371" s="547"/>
      <c r="X371" s="547"/>
      <c r="Y371" s="545"/>
      <c r="Z371" s="545"/>
      <c r="AA371" s="545"/>
      <c r="AB371" s="545"/>
      <c r="AC371" s="545"/>
      <c r="AD371" s="545"/>
      <c r="AE371" s="545"/>
      <c r="AF371" s="545"/>
      <c r="AG371" s="545"/>
      <c r="AH371" s="545"/>
      <c r="AI371" s="545"/>
      <c r="AJ371" s="545"/>
      <c r="AK371" s="545"/>
      <c r="AL371" s="545"/>
      <c r="AM371" s="545"/>
      <c r="AN371" s="545"/>
      <c r="AO371" s="545"/>
      <c r="AP371" s="545"/>
      <c r="AQ371" s="545"/>
      <c r="AR371" s="545"/>
      <c r="AS371" s="545"/>
      <c r="AT371" s="545"/>
      <c r="AU371" s="545"/>
      <c r="AV371" s="545"/>
      <c r="AW371" s="545"/>
      <c r="AX371" s="545"/>
      <c r="AY371" s="545"/>
      <c r="AZ371" s="545"/>
      <c r="BA371" s="545"/>
      <c r="BB371" s="545"/>
      <c r="BC371" s="545"/>
      <c r="BD371" s="545"/>
      <c r="BE371" s="545"/>
      <c r="BF371" s="545"/>
      <c r="BG371" s="545"/>
      <c r="BH371" s="545"/>
      <c r="BI371" s="545"/>
      <c r="BJ371" s="545"/>
      <c r="BK371" s="545"/>
      <c r="BL371" s="545"/>
      <c r="BM371" s="545"/>
      <c r="BN371" s="545"/>
      <c r="BO371" s="545"/>
      <c r="BP371" s="545"/>
      <c r="BQ371" s="545"/>
      <c r="BR371" s="545"/>
      <c r="BS371" s="545"/>
      <c r="BT371" s="545"/>
      <c r="BU371" s="545"/>
      <c r="BV371" s="545"/>
      <c r="BW371" s="545"/>
      <c r="BX371" s="545"/>
      <c r="BY371" s="545"/>
      <c r="BZ371" s="545"/>
      <c r="CA371" s="545"/>
      <c r="CB371" s="545"/>
      <c r="CC371" s="545"/>
      <c r="CD371" s="545"/>
      <c r="CE371" s="545"/>
      <c r="CF371" s="545"/>
      <c r="CG371" s="545"/>
      <c r="CH371" s="545"/>
      <c r="CI371" s="545"/>
      <c r="CJ371" s="545"/>
      <c r="CK371" s="545"/>
      <c r="CL371" s="545"/>
      <c r="CM371" s="545"/>
      <c r="CN371" s="545"/>
      <c r="CO371" s="545"/>
      <c r="CP371" s="545"/>
      <c r="CQ371" s="545"/>
      <c r="CR371" s="545"/>
      <c r="CS371" s="545"/>
      <c r="CT371" s="545"/>
      <c r="CU371" s="545"/>
      <c r="CV371" s="545"/>
      <c r="CW371" s="545"/>
      <c r="CX371" s="545"/>
      <c r="CY371" s="545"/>
      <c r="CZ371" s="545"/>
      <c r="DA371" s="545"/>
      <c r="DB371" s="545"/>
      <c r="DC371" s="545"/>
      <c r="DD371" s="545"/>
    </row>
    <row r="372" spans="1:108" ht="15">
      <c r="A372" s="544"/>
      <c r="B372" s="545"/>
      <c r="C372" s="545"/>
      <c r="D372" s="545"/>
      <c r="E372" s="546"/>
      <c r="F372" s="547"/>
      <c r="G372" s="547"/>
      <c r="H372" s="547"/>
      <c r="I372" s="547"/>
      <c r="J372" s="547"/>
      <c r="K372" s="547"/>
      <c r="L372" s="547"/>
      <c r="M372" s="547"/>
      <c r="N372" s="547"/>
      <c r="O372" s="548"/>
      <c r="P372" s="547"/>
      <c r="Q372" s="549"/>
      <c r="R372" s="547"/>
      <c r="S372" s="547"/>
      <c r="T372" s="547"/>
      <c r="U372" s="547"/>
      <c r="V372" s="547"/>
      <c r="W372" s="547"/>
      <c r="X372" s="547"/>
      <c r="Y372" s="545"/>
      <c r="Z372" s="545"/>
      <c r="AA372" s="545"/>
      <c r="AB372" s="545"/>
      <c r="AC372" s="545"/>
      <c r="AD372" s="545"/>
      <c r="AE372" s="545"/>
      <c r="AF372" s="545"/>
      <c r="AG372" s="545"/>
      <c r="AH372" s="545"/>
      <c r="AI372" s="545"/>
      <c r="AJ372" s="545"/>
      <c r="AK372" s="545"/>
      <c r="AL372" s="545"/>
      <c r="AM372" s="545"/>
      <c r="AN372" s="545"/>
      <c r="AO372" s="545"/>
      <c r="AP372" s="545"/>
      <c r="AQ372" s="545"/>
      <c r="AR372" s="545"/>
      <c r="AS372" s="545"/>
      <c r="AT372" s="545"/>
      <c r="AU372" s="545"/>
      <c r="AV372" s="545"/>
      <c r="AW372" s="545"/>
      <c r="AX372" s="545"/>
      <c r="AY372" s="545"/>
      <c r="AZ372" s="545"/>
      <c r="BA372" s="545"/>
      <c r="BB372" s="545"/>
      <c r="BC372" s="545"/>
      <c r="BD372" s="545"/>
      <c r="BE372" s="545"/>
      <c r="BF372" s="545"/>
      <c r="BG372" s="545"/>
      <c r="BH372" s="545"/>
      <c r="BI372" s="545"/>
      <c r="BJ372" s="545"/>
      <c r="BK372" s="545"/>
      <c r="BL372" s="545"/>
      <c r="BM372" s="545"/>
      <c r="BN372" s="545"/>
      <c r="BO372" s="545"/>
      <c r="BP372" s="545"/>
      <c r="BQ372" s="545"/>
      <c r="BR372" s="545"/>
      <c r="BS372" s="545"/>
      <c r="BT372" s="545"/>
      <c r="BU372" s="545"/>
      <c r="BV372" s="545"/>
      <c r="BW372" s="545"/>
      <c r="BX372" s="545"/>
      <c r="BY372" s="545"/>
      <c r="BZ372" s="545"/>
      <c r="CA372" s="545"/>
      <c r="CB372" s="545"/>
      <c r="CC372" s="545"/>
      <c r="CD372" s="545"/>
      <c r="CE372" s="545"/>
      <c r="CF372" s="545"/>
      <c r="CG372" s="545"/>
      <c r="CH372" s="545"/>
      <c r="CI372" s="545"/>
      <c r="CJ372" s="545"/>
      <c r="CK372" s="545"/>
      <c r="CL372" s="545"/>
      <c r="CM372" s="545"/>
      <c r="CN372" s="545"/>
      <c r="CO372" s="545"/>
      <c r="CP372" s="545"/>
      <c r="CQ372" s="545"/>
      <c r="CR372" s="545"/>
      <c r="CS372" s="545"/>
      <c r="CT372" s="545"/>
      <c r="CU372" s="545"/>
      <c r="CV372" s="545"/>
      <c r="CW372" s="545"/>
      <c r="CX372" s="545"/>
      <c r="CY372" s="545"/>
      <c r="CZ372" s="545"/>
      <c r="DA372" s="545"/>
      <c r="DB372" s="545"/>
      <c r="DC372" s="545"/>
      <c r="DD372" s="545"/>
    </row>
    <row r="373" spans="1:108" ht="15">
      <c r="A373" s="544"/>
      <c r="B373" s="545"/>
      <c r="C373" s="545"/>
      <c r="D373" s="545"/>
      <c r="E373" s="546"/>
      <c r="F373" s="547"/>
      <c r="G373" s="547"/>
      <c r="H373" s="547"/>
      <c r="I373" s="547"/>
      <c r="J373" s="547"/>
      <c r="K373" s="547"/>
      <c r="L373" s="547"/>
      <c r="M373" s="547"/>
      <c r="N373" s="547"/>
      <c r="O373" s="548"/>
      <c r="P373" s="547"/>
      <c r="Q373" s="549"/>
      <c r="R373" s="547"/>
      <c r="S373" s="547"/>
      <c r="T373" s="547"/>
      <c r="U373" s="547"/>
      <c r="V373" s="547"/>
      <c r="W373" s="547"/>
      <c r="X373" s="547"/>
      <c r="Y373" s="545"/>
      <c r="Z373" s="545"/>
      <c r="AA373" s="545"/>
      <c r="AB373" s="545"/>
      <c r="AC373" s="545"/>
      <c r="AD373" s="545"/>
      <c r="AE373" s="545"/>
      <c r="AF373" s="545"/>
      <c r="AG373" s="545"/>
      <c r="AH373" s="545"/>
      <c r="AI373" s="545"/>
      <c r="AJ373" s="545"/>
      <c r="AK373" s="545"/>
      <c r="AL373" s="545"/>
      <c r="AM373" s="545"/>
      <c r="AN373" s="545"/>
      <c r="AO373" s="545"/>
      <c r="AP373" s="545"/>
      <c r="AQ373" s="545"/>
      <c r="AR373" s="545"/>
      <c r="AS373" s="545"/>
      <c r="AT373" s="545"/>
      <c r="AU373" s="545"/>
      <c r="AV373" s="545"/>
      <c r="AW373" s="545"/>
      <c r="AX373" s="545"/>
      <c r="AY373" s="545"/>
      <c r="AZ373" s="545"/>
      <c r="BA373" s="545"/>
      <c r="BB373" s="545"/>
      <c r="BC373" s="545"/>
      <c r="BD373" s="545"/>
      <c r="BE373" s="545"/>
      <c r="BF373" s="545"/>
      <c r="BG373" s="545"/>
      <c r="BH373" s="545"/>
      <c r="BI373" s="545"/>
      <c r="BJ373" s="545"/>
      <c r="BK373" s="545"/>
      <c r="BL373" s="545"/>
      <c r="BM373" s="545"/>
      <c r="BN373" s="545"/>
      <c r="BO373" s="545"/>
      <c r="BP373" s="545"/>
      <c r="BQ373" s="545"/>
      <c r="BR373" s="545"/>
      <c r="BS373" s="545"/>
      <c r="BT373" s="545"/>
      <c r="BU373" s="545"/>
      <c r="BV373" s="545"/>
      <c r="BW373" s="545"/>
      <c r="BX373" s="545"/>
      <c r="BY373" s="545"/>
      <c r="BZ373" s="545"/>
      <c r="CA373" s="545"/>
      <c r="CB373" s="545"/>
      <c r="CC373" s="545"/>
      <c r="CD373" s="545"/>
      <c r="CE373" s="545"/>
      <c r="CF373" s="545"/>
      <c r="CG373" s="545"/>
      <c r="CH373" s="545"/>
      <c r="CI373" s="545"/>
      <c r="CJ373" s="545"/>
      <c r="CK373" s="545"/>
      <c r="CL373" s="545"/>
      <c r="CM373" s="545"/>
      <c r="CN373" s="545"/>
      <c r="CO373" s="545"/>
      <c r="CP373" s="545"/>
      <c r="CQ373" s="545"/>
      <c r="CR373" s="545"/>
      <c r="CS373" s="545"/>
      <c r="CT373" s="545"/>
      <c r="CU373" s="545"/>
      <c r="CV373" s="545"/>
      <c r="CW373" s="545"/>
      <c r="CX373" s="545"/>
      <c r="CY373" s="545"/>
      <c r="CZ373" s="545"/>
      <c r="DA373" s="545"/>
      <c r="DB373" s="545"/>
      <c r="DC373" s="545"/>
      <c r="DD373" s="545"/>
    </row>
    <row r="374" spans="1:108" ht="15">
      <c r="A374" s="544"/>
      <c r="B374" s="545"/>
      <c r="C374" s="545"/>
      <c r="D374" s="545"/>
      <c r="E374" s="546"/>
      <c r="F374" s="547"/>
      <c r="G374" s="547"/>
      <c r="H374" s="547"/>
      <c r="I374" s="547"/>
      <c r="J374" s="547"/>
      <c r="K374" s="547"/>
      <c r="L374" s="547"/>
      <c r="M374" s="547"/>
      <c r="N374" s="547"/>
      <c r="O374" s="548"/>
      <c r="P374" s="547"/>
      <c r="Q374" s="549"/>
      <c r="R374" s="547"/>
      <c r="S374" s="547"/>
      <c r="T374" s="547"/>
      <c r="U374" s="547"/>
      <c r="V374" s="547"/>
      <c r="W374" s="547"/>
      <c r="X374" s="547"/>
      <c r="Y374" s="545"/>
      <c r="Z374" s="545"/>
      <c r="AA374" s="545"/>
      <c r="AB374" s="545"/>
      <c r="AC374" s="545"/>
      <c r="AD374" s="545"/>
      <c r="AE374" s="545"/>
      <c r="AF374" s="545"/>
      <c r="AG374" s="545"/>
      <c r="AH374" s="545"/>
      <c r="AI374" s="545"/>
      <c r="AJ374" s="545"/>
      <c r="AK374" s="545"/>
      <c r="AL374" s="545"/>
      <c r="AM374" s="545"/>
      <c r="AN374" s="545"/>
      <c r="AO374" s="545"/>
      <c r="AP374" s="545"/>
      <c r="AQ374" s="545"/>
      <c r="AR374" s="545"/>
      <c r="AS374" s="545"/>
      <c r="AT374" s="545"/>
      <c r="AU374" s="545"/>
      <c r="AV374" s="545"/>
      <c r="AW374" s="545"/>
      <c r="AX374" s="545"/>
      <c r="AY374" s="545"/>
      <c r="AZ374" s="545"/>
      <c r="BA374" s="545"/>
      <c r="BB374" s="545"/>
      <c r="BC374" s="545"/>
      <c r="BD374" s="545"/>
      <c r="BE374" s="545"/>
      <c r="BF374" s="545"/>
      <c r="BG374" s="545"/>
      <c r="BH374" s="545"/>
      <c r="BI374" s="545"/>
      <c r="BJ374" s="545"/>
      <c r="BK374" s="545"/>
      <c r="BL374" s="545"/>
      <c r="BM374" s="545"/>
      <c r="BN374" s="545"/>
      <c r="BO374" s="545"/>
      <c r="BP374" s="545"/>
      <c r="BQ374" s="545"/>
      <c r="BR374" s="545"/>
      <c r="BS374" s="545"/>
      <c r="BT374" s="545"/>
      <c r="BU374" s="545"/>
      <c r="BV374" s="545"/>
      <c r="BW374" s="545"/>
      <c r="BX374" s="545"/>
      <c r="BY374" s="545"/>
      <c r="BZ374" s="545"/>
      <c r="CA374" s="545"/>
      <c r="CB374" s="545"/>
      <c r="CC374" s="545"/>
      <c r="CD374" s="545"/>
      <c r="CE374" s="545"/>
      <c r="CF374" s="545"/>
      <c r="CG374" s="545"/>
      <c r="CH374" s="545"/>
      <c r="CI374" s="545"/>
      <c r="CJ374" s="545"/>
      <c r="CK374" s="545"/>
      <c r="CL374" s="545"/>
      <c r="CM374" s="545"/>
      <c r="CN374" s="545"/>
      <c r="CO374" s="545"/>
      <c r="CP374" s="545"/>
      <c r="CQ374" s="545"/>
      <c r="CR374" s="545"/>
      <c r="CS374" s="545"/>
      <c r="CT374" s="545"/>
      <c r="CU374" s="545"/>
      <c r="CV374" s="545"/>
      <c r="CW374" s="545"/>
      <c r="CX374" s="545"/>
      <c r="CY374" s="545"/>
      <c r="CZ374" s="545"/>
      <c r="DA374" s="545"/>
      <c r="DB374" s="545"/>
      <c r="DC374" s="545"/>
      <c r="DD374" s="545"/>
    </row>
    <row r="375" spans="1:108" ht="15">
      <c r="A375" s="544"/>
      <c r="B375" s="545"/>
      <c r="C375" s="545"/>
      <c r="D375" s="545"/>
      <c r="E375" s="546"/>
      <c r="F375" s="547"/>
      <c r="G375" s="547"/>
      <c r="H375" s="547"/>
      <c r="I375" s="547"/>
      <c r="J375" s="547"/>
      <c r="K375" s="547"/>
      <c r="L375" s="547"/>
      <c r="M375" s="547"/>
      <c r="N375" s="547"/>
      <c r="O375" s="548"/>
      <c r="P375" s="547"/>
      <c r="Q375" s="549"/>
      <c r="R375" s="547"/>
      <c r="S375" s="547"/>
      <c r="T375" s="547"/>
      <c r="U375" s="547"/>
      <c r="V375" s="547"/>
      <c r="W375" s="547"/>
      <c r="X375" s="547"/>
      <c r="Y375" s="545"/>
      <c r="Z375" s="545"/>
      <c r="AA375" s="545"/>
      <c r="AB375" s="545"/>
      <c r="AC375" s="545"/>
      <c r="AD375" s="545"/>
      <c r="AE375" s="545"/>
      <c r="AF375" s="545"/>
      <c r="AG375" s="545"/>
      <c r="AH375" s="545"/>
      <c r="AI375" s="545"/>
      <c r="AJ375" s="545"/>
      <c r="AK375" s="545"/>
      <c r="AL375" s="545"/>
      <c r="AM375" s="545"/>
      <c r="AN375" s="545"/>
      <c r="AO375" s="545"/>
      <c r="AP375" s="545"/>
      <c r="AQ375" s="545"/>
      <c r="AR375" s="545"/>
      <c r="AS375" s="545"/>
      <c r="AT375" s="545"/>
      <c r="AU375" s="545"/>
      <c r="AV375" s="545"/>
      <c r="AW375" s="545"/>
      <c r="AX375" s="545"/>
      <c r="AY375" s="545"/>
      <c r="AZ375" s="545"/>
      <c r="BA375" s="545"/>
      <c r="BB375" s="545"/>
      <c r="BC375" s="545"/>
      <c r="BD375" s="545"/>
      <c r="BE375" s="545"/>
      <c r="BF375" s="545"/>
      <c r="BG375" s="545"/>
      <c r="BH375" s="545"/>
      <c r="BI375" s="545"/>
      <c r="BJ375" s="545"/>
      <c r="BK375" s="545"/>
      <c r="BL375" s="545"/>
      <c r="BM375" s="545"/>
      <c r="BN375" s="545"/>
      <c r="BO375" s="545"/>
      <c r="BP375" s="545"/>
      <c r="BQ375" s="545"/>
      <c r="BR375" s="545"/>
      <c r="BS375" s="545"/>
      <c r="BT375" s="545"/>
      <c r="BU375" s="545"/>
      <c r="BV375" s="545"/>
      <c r="BW375" s="545"/>
      <c r="BX375" s="545"/>
      <c r="BY375" s="545"/>
      <c r="BZ375" s="545"/>
      <c r="CA375" s="545"/>
      <c r="CB375" s="545"/>
      <c r="CC375" s="545"/>
      <c r="CD375" s="545"/>
      <c r="CE375" s="545"/>
      <c r="CF375" s="545"/>
      <c r="CG375" s="545"/>
      <c r="CH375" s="545"/>
      <c r="CI375" s="545"/>
      <c r="CJ375" s="545"/>
      <c r="CK375" s="545"/>
      <c r="CL375" s="545"/>
      <c r="CM375" s="545"/>
      <c r="CN375" s="545"/>
      <c r="CO375" s="545"/>
      <c r="CP375" s="545"/>
      <c r="CQ375" s="545"/>
      <c r="CR375" s="545"/>
      <c r="CS375" s="545"/>
      <c r="CT375" s="545"/>
      <c r="CU375" s="545"/>
      <c r="CV375" s="545"/>
      <c r="CW375" s="545"/>
      <c r="CX375" s="545"/>
      <c r="CY375" s="545"/>
      <c r="CZ375" s="545"/>
      <c r="DA375" s="545"/>
      <c r="DB375" s="545"/>
      <c r="DC375" s="545"/>
      <c r="DD375" s="545"/>
    </row>
    <row r="376" spans="1:108" ht="15">
      <c r="A376" s="544"/>
      <c r="B376" s="545"/>
      <c r="C376" s="545"/>
      <c r="D376" s="545"/>
      <c r="E376" s="546"/>
      <c r="F376" s="547"/>
      <c r="G376" s="547"/>
      <c r="H376" s="547"/>
      <c r="I376" s="547"/>
      <c r="J376" s="547"/>
      <c r="K376" s="547"/>
      <c r="L376" s="547"/>
      <c r="M376" s="547"/>
      <c r="N376" s="547"/>
      <c r="O376" s="548"/>
      <c r="P376" s="547"/>
      <c r="Q376" s="549"/>
      <c r="R376" s="547"/>
      <c r="S376" s="547"/>
      <c r="T376" s="547"/>
      <c r="U376" s="547"/>
      <c r="V376" s="547"/>
      <c r="W376" s="547"/>
      <c r="X376" s="547"/>
      <c r="Y376" s="545"/>
      <c r="Z376" s="545"/>
      <c r="AA376" s="545"/>
      <c r="AB376" s="545"/>
      <c r="AC376" s="545"/>
      <c r="AD376" s="545"/>
      <c r="AE376" s="545"/>
      <c r="AF376" s="545"/>
      <c r="AG376" s="545"/>
      <c r="AH376" s="545"/>
      <c r="AI376" s="545"/>
      <c r="AJ376" s="545"/>
      <c r="AK376" s="545"/>
      <c r="AL376" s="545"/>
      <c r="AM376" s="545"/>
      <c r="AN376" s="545"/>
      <c r="AO376" s="545"/>
      <c r="AP376" s="545"/>
      <c r="AQ376" s="545"/>
      <c r="AR376" s="545"/>
      <c r="AS376" s="545"/>
      <c r="AT376" s="545"/>
      <c r="AU376" s="545"/>
      <c r="AV376" s="545"/>
      <c r="AW376" s="545"/>
      <c r="AX376" s="545"/>
      <c r="AY376" s="545"/>
      <c r="AZ376" s="545"/>
      <c r="BA376" s="545"/>
      <c r="BB376" s="545"/>
      <c r="BC376" s="545"/>
      <c r="BD376" s="545"/>
      <c r="BE376" s="545"/>
      <c r="BF376" s="545"/>
      <c r="BG376" s="545"/>
      <c r="BH376" s="545"/>
      <c r="BI376" s="545"/>
      <c r="BJ376" s="545"/>
      <c r="BK376" s="545"/>
      <c r="BL376" s="545"/>
      <c r="BM376" s="545"/>
      <c r="BN376" s="545"/>
      <c r="BO376" s="545"/>
      <c r="BP376" s="545"/>
      <c r="BQ376" s="545"/>
      <c r="BR376" s="545"/>
      <c r="BS376" s="545"/>
      <c r="BT376" s="545"/>
      <c r="BU376" s="545"/>
      <c r="BV376" s="545"/>
      <c r="BW376" s="545"/>
      <c r="BX376" s="545"/>
      <c r="BY376" s="545"/>
      <c r="BZ376" s="545"/>
      <c r="CA376" s="545"/>
      <c r="CB376" s="545"/>
      <c r="CC376" s="545"/>
      <c r="CD376" s="545"/>
      <c r="CE376" s="545"/>
      <c r="CF376" s="545"/>
      <c r="CG376" s="545"/>
      <c r="CH376" s="545"/>
      <c r="CI376" s="545"/>
      <c r="CJ376" s="545"/>
      <c r="CK376" s="545"/>
      <c r="CL376" s="545"/>
      <c r="CM376" s="545"/>
      <c r="CN376" s="545"/>
      <c r="CO376" s="545"/>
      <c r="CP376" s="545"/>
      <c r="CQ376" s="545"/>
      <c r="CR376" s="545"/>
      <c r="CS376" s="545"/>
      <c r="CT376" s="545"/>
      <c r="CU376" s="545"/>
      <c r="CV376" s="545"/>
      <c r="CW376" s="545"/>
      <c r="CX376" s="545"/>
      <c r="CY376" s="545"/>
      <c r="CZ376" s="545"/>
      <c r="DA376" s="545"/>
      <c r="DB376" s="545"/>
      <c r="DC376" s="545"/>
      <c r="DD376" s="545"/>
    </row>
    <row r="377" spans="1:108" ht="15">
      <c r="A377" s="544"/>
      <c r="B377" s="545"/>
      <c r="C377" s="545"/>
      <c r="D377" s="545"/>
      <c r="E377" s="546"/>
      <c r="F377" s="547"/>
      <c r="G377" s="547"/>
      <c r="H377" s="547"/>
      <c r="I377" s="547"/>
      <c r="J377" s="547"/>
      <c r="K377" s="547"/>
      <c r="L377" s="547"/>
      <c r="M377" s="547"/>
      <c r="N377" s="547"/>
      <c r="O377" s="548"/>
      <c r="P377" s="547"/>
      <c r="Q377" s="549"/>
      <c r="R377" s="547"/>
      <c r="S377" s="547"/>
      <c r="T377" s="547"/>
      <c r="U377" s="547"/>
      <c r="V377" s="547"/>
      <c r="W377" s="547"/>
      <c r="X377" s="547"/>
      <c r="Y377" s="545"/>
      <c r="Z377" s="545"/>
      <c r="AA377" s="545"/>
      <c r="AB377" s="545"/>
      <c r="AC377" s="545"/>
      <c r="AD377" s="545"/>
      <c r="AE377" s="545"/>
      <c r="AF377" s="545"/>
      <c r="AG377" s="545"/>
      <c r="AH377" s="545"/>
      <c r="AI377" s="545"/>
      <c r="AJ377" s="545"/>
      <c r="AK377" s="545"/>
      <c r="AL377" s="545"/>
      <c r="AM377" s="545"/>
      <c r="AN377" s="545"/>
      <c r="AO377" s="545"/>
      <c r="AP377" s="545"/>
      <c r="AQ377" s="545"/>
      <c r="AR377" s="545"/>
      <c r="AS377" s="545"/>
      <c r="AT377" s="545"/>
      <c r="AU377" s="545"/>
      <c r="AV377" s="545"/>
      <c r="AW377" s="545"/>
      <c r="AX377" s="545"/>
      <c r="AY377" s="545"/>
      <c r="AZ377" s="545"/>
      <c r="BA377" s="545"/>
      <c r="BB377" s="545"/>
      <c r="BC377" s="545"/>
      <c r="BD377" s="545"/>
      <c r="BE377" s="545"/>
      <c r="BF377" s="545"/>
      <c r="BG377" s="545"/>
      <c r="BH377" s="545"/>
      <c r="BI377" s="545"/>
      <c r="BJ377" s="545"/>
      <c r="BK377" s="545"/>
      <c r="BL377" s="545"/>
      <c r="BM377" s="545"/>
      <c r="BN377" s="545"/>
      <c r="BO377" s="545"/>
      <c r="BP377" s="545"/>
      <c r="BQ377" s="545"/>
      <c r="BR377" s="545"/>
      <c r="BS377" s="545"/>
      <c r="BT377" s="545"/>
      <c r="BU377" s="545"/>
      <c r="BV377" s="545"/>
      <c r="BW377" s="545"/>
      <c r="BX377" s="545"/>
      <c r="BY377" s="545"/>
      <c r="BZ377" s="545"/>
      <c r="CA377" s="545"/>
      <c r="CB377" s="545"/>
      <c r="CC377" s="545"/>
      <c r="CD377" s="545"/>
      <c r="CE377" s="545"/>
      <c r="CF377" s="545"/>
      <c r="CG377" s="545"/>
      <c r="CH377" s="545"/>
      <c r="CI377" s="545"/>
      <c r="CJ377" s="545"/>
      <c r="CK377" s="545"/>
      <c r="CL377" s="545"/>
      <c r="CM377" s="545"/>
      <c r="CN377" s="545"/>
      <c r="CO377" s="545"/>
      <c r="CP377" s="545"/>
      <c r="CQ377" s="545"/>
      <c r="CR377" s="545"/>
      <c r="CS377" s="545"/>
      <c r="CT377" s="545"/>
      <c r="CU377" s="545"/>
      <c r="CV377" s="545"/>
      <c r="CW377" s="545"/>
      <c r="CX377" s="545"/>
      <c r="CY377" s="545"/>
      <c r="CZ377" s="545"/>
      <c r="DA377" s="545"/>
      <c r="DB377" s="545"/>
      <c r="DC377" s="545"/>
      <c r="DD377" s="545"/>
    </row>
    <row r="378" spans="1:108" ht="15">
      <c r="A378" s="544"/>
      <c r="B378" s="545"/>
      <c r="C378" s="545"/>
      <c r="D378" s="545"/>
      <c r="E378" s="546"/>
      <c r="F378" s="547"/>
      <c r="G378" s="547"/>
      <c r="H378" s="547"/>
      <c r="I378" s="547"/>
      <c r="J378" s="547"/>
      <c r="K378" s="547"/>
      <c r="L378" s="547"/>
      <c r="M378" s="547"/>
      <c r="N378" s="547"/>
      <c r="O378" s="548"/>
      <c r="P378" s="547"/>
      <c r="Q378" s="549"/>
      <c r="R378" s="547"/>
      <c r="S378" s="547"/>
      <c r="T378" s="547"/>
      <c r="U378" s="547"/>
      <c r="V378" s="547"/>
      <c r="W378" s="547"/>
      <c r="X378" s="547"/>
      <c r="Y378" s="545"/>
      <c r="Z378" s="545"/>
      <c r="AA378" s="545"/>
      <c r="AB378" s="545"/>
      <c r="AC378" s="545"/>
      <c r="AD378" s="545"/>
      <c r="AE378" s="545"/>
      <c r="AF378" s="545"/>
      <c r="AG378" s="545"/>
      <c r="AH378" s="545"/>
      <c r="AI378" s="545"/>
      <c r="AJ378" s="545"/>
      <c r="AK378" s="545"/>
      <c r="AL378" s="545"/>
      <c r="AM378" s="545"/>
      <c r="AN378" s="545"/>
      <c r="AO378" s="545"/>
      <c r="AP378" s="545"/>
      <c r="AQ378" s="545"/>
      <c r="AR378" s="545"/>
      <c r="AS378" s="545"/>
      <c r="AT378" s="545"/>
      <c r="AU378" s="545"/>
      <c r="AV378" s="545"/>
      <c r="AW378" s="545"/>
      <c r="AX378" s="545"/>
      <c r="AY378" s="545"/>
      <c r="AZ378" s="545"/>
      <c r="BA378" s="545"/>
      <c r="BB378" s="545"/>
      <c r="BC378" s="545"/>
      <c r="BD378" s="545"/>
      <c r="BE378" s="545"/>
      <c r="BF378" s="545"/>
      <c r="BG378" s="545"/>
      <c r="BH378" s="545"/>
      <c r="BI378" s="545"/>
      <c r="BJ378" s="545"/>
      <c r="BK378" s="545"/>
      <c r="BL378" s="545"/>
      <c r="BM378" s="545"/>
      <c r="BN378" s="545"/>
      <c r="BO378" s="545"/>
      <c r="BP378" s="545"/>
      <c r="BQ378" s="545"/>
      <c r="BR378" s="545"/>
      <c r="BS378" s="545"/>
      <c r="BT378" s="545"/>
      <c r="BU378" s="545"/>
      <c r="BV378" s="545"/>
      <c r="BW378" s="545"/>
      <c r="BX378" s="545"/>
      <c r="BY378" s="545"/>
      <c r="BZ378" s="545"/>
      <c r="CA378" s="545"/>
      <c r="CB378" s="545"/>
      <c r="CC378" s="545"/>
      <c r="CD378" s="545"/>
      <c r="CE378" s="545"/>
      <c r="CF378" s="545"/>
      <c r="CG378" s="545"/>
      <c r="CH378" s="545"/>
      <c r="CI378" s="545"/>
      <c r="CJ378" s="545"/>
      <c r="CK378" s="545"/>
      <c r="CL378" s="545"/>
      <c r="CM378" s="545"/>
      <c r="CN378" s="545"/>
      <c r="CO378" s="545"/>
      <c r="CP378" s="545"/>
      <c r="CQ378" s="545"/>
      <c r="CR378" s="545"/>
      <c r="CS378" s="545"/>
      <c r="CT378" s="545"/>
      <c r="CU378" s="545"/>
      <c r="CV378" s="545"/>
      <c r="CW378" s="545"/>
      <c r="CX378" s="545"/>
      <c r="CY378" s="545"/>
      <c r="CZ378" s="545"/>
      <c r="DA378" s="545"/>
      <c r="DB378" s="545"/>
      <c r="DC378" s="545"/>
      <c r="DD378" s="545"/>
    </row>
    <row r="379" spans="1:108" ht="15">
      <c r="A379" s="544"/>
      <c r="B379" s="545"/>
      <c r="C379" s="545"/>
      <c r="D379" s="545"/>
      <c r="E379" s="546"/>
      <c r="F379" s="547"/>
      <c r="G379" s="547"/>
      <c r="H379" s="547"/>
      <c r="I379" s="547"/>
      <c r="J379" s="547"/>
      <c r="K379" s="547"/>
      <c r="L379" s="547"/>
      <c r="M379" s="547"/>
      <c r="N379" s="547"/>
      <c r="O379" s="548"/>
      <c r="P379" s="547"/>
      <c r="Q379" s="549"/>
      <c r="R379" s="547"/>
      <c r="S379" s="547"/>
      <c r="T379" s="547"/>
      <c r="U379" s="547"/>
      <c r="V379" s="547"/>
      <c r="W379" s="547"/>
      <c r="X379" s="547"/>
      <c r="Y379" s="545"/>
      <c r="Z379" s="545"/>
      <c r="AA379" s="545"/>
      <c r="AB379" s="545"/>
      <c r="AC379" s="545"/>
      <c r="AD379" s="545"/>
      <c r="AE379" s="545"/>
      <c r="AF379" s="545"/>
      <c r="AG379" s="545"/>
      <c r="AH379" s="545"/>
      <c r="AI379" s="545"/>
      <c r="AJ379" s="545"/>
      <c r="AK379" s="545"/>
      <c r="AL379" s="545"/>
      <c r="AM379" s="545"/>
      <c r="AN379" s="545"/>
      <c r="AO379" s="545"/>
      <c r="AP379" s="545"/>
      <c r="AQ379" s="545"/>
      <c r="AR379" s="545"/>
      <c r="AS379" s="545"/>
      <c r="AT379" s="545"/>
      <c r="AU379" s="545"/>
      <c r="AV379" s="545"/>
      <c r="AW379" s="545"/>
      <c r="AX379" s="545"/>
      <c r="AY379" s="545"/>
      <c r="AZ379" s="545"/>
      <c r="BA379" s="545"/>
      <c r="BB379" s="545"/>
      <c r="BC379" s="545"/>
      <c r="BD379" s="545"/>
      <c r="BE379" s="545"/>
      <c r="BF379" s="545"/>
      <c r="BG379" s="545"/>
      <c r="BH379" s="545"/>
      <c r="BI379" s="545"/>
      <c r="BJ379" s="545"/>
      <c r="BK379" s="545"/>
      <c r="BL379" s="545"/>
      <c r="BM379" s="545"/>
      <c r="BN379" s="545"/>
      <c r="BO379" s="545"/>
      <c r="BP379" s="545"/>
      <c r="BQ379" s="545"/>
      <c r="BR379" s="545"/>
      <c r="BS379" s="545"/>
      <c r="BT379" s="545"/>
      <c r="BU379" s="545"/>
      <c r="BV379" s="545"/>
      <c r="BW379" s="545"/>
      <c r="BX379" s="545"/>
      <c r="BY379" s="545"/>
      <c r="BZ379" s="545"/>
      <c r="CA379" s="545"/>
      <c r="CB379" s="545"/>
      <c r="CC379" s="545"/>
      <c r="CD379" s="545"/>
      <c r="CE379" s="545"/>
      <c r="CF379" s="545"/>
      <c r="CG379" s="545"/>
      <c r="CH379" s="545"/>
      <c r="CI379" s="545"/>
      <c r="CJ379" s="545"/>
      <c r="CK379" s="545"/>
      <c r="CL379" s="545"/>
      <c r="CM379" s="545"/>
      <c r="CN379" s="545"/>
      <c r="CO379" s="545"/>
      <c r="CP379" s="545"/>
      <c r="CQ379" s="545"/>
      <c r="CR379" s="545"/>
      <c r="CS379" s="545"/>
      <c r="CT379" s="545"/>
      <c r="CU379" s="545"/>
      <c r="CV379" s="545"/>
      <c r="CW379" s="545"/>
      <c r="CX379" s="545"/>
      <c r="CY379" s="545"/>
      <c r="CZ379" s="545"/>
      <c r="DA379" s="545"/>
      <c r="DB379" s="545"/>
      <c r="DC379" s="545"/>
      <c r="DD379" s="545"/>
    </row>
    <row r="380" spans="1:108" ht="15">
      <c r="A380" s="544"/>
      <c r="B380" s="545"/>
      <c r="C380" s="545"/>
      <c r="D380" s="545"/>
      <c r="E380" s="546"/>
      <c r="F380" s="547"/>
      <c r="G380" s="547"/>
      <c r="H380" s="547"/>
      <c r="I380" s="547"/>
      <c r="J380" s="547"/>
      <c r="K380" s="547"/>
      <c r="L380" s="547"/>
      <c r="M380" s="547"/>
      <c r="N380" s="547"/>
      <c r="O380" s="548"/>
      <c r="P380" s="547"/>
      <c r="Q380" s="549"/>
      <c r="R380" s="547"/>
      <c r="S380" s="547"/>
      <c r="T380" s="547"/>
      <c r="U380" s="547"/>
      <c r="V380" s="547"/>
      <c r="W380" s="547"/>
      <c r="X380" s="547"/>
      <c r="Y380" s="545"/>
      <c r="Z380" s="545"/>
      <c r="AA380" s="545"/>
      <c r="AB380" s="545"/>
      <c r="AC380" s="545"/>
      <c r="AD380" s="545"/>
      <c r="AE380" s="545"/>
      <c r="AF380" s="545"/>
      <c r="AG380" s="545"/>
      <c r="AH380" s="545"/>
      <c r="AI380" s="545"/>
      <c r="AJ380" s="545"/>
      <c r="AK380" s="545"/>
      <c r="AL380" s="545"/>
      <c r="AM380" s="545"/>
      <c r="AN380" s="545"/>
      <c r="AO380" s="545"/>
      <c r="AP380" s="545"/>
      <c r="AQ380" s="545"/>
      <c r="AR380" s="545"/>
      <c r="AS380" s="545"/>
      <c r="AT380" s="545"/>
      <c r="AU380" s="545"/>
      <c r="AV380" s="545"/>
      <c r="AW380" s="545"/>
      <c r="AX380" s="545"/>
      <c r="AY380" s="545"/>
      <c r="AZ380" s="545"/>
      <c r="BA380" s="545"/>
      <c r="BB380" s="545"/>
      <c r="BC380" s="545"/>
      <c r="BD380" s="545"/>
      <c r="BE380" s="545"/>
      <c r="BF380" s="545"/>
      <c r="BG380" s="545"/>
      <c r="BH380" s="545"/>
      <c r="BI380" s="545"/>
      <c r="BJ380" s="545"/>
      <c r="BK380" s="545"/>
      <c r="BL380" s="545"/>
      <c r="BM380" s="545"/>
      <c r="BN380" s="545"/>
      <c r="BO380" s="545"/>
      <c r="BP380" s="545"/>
      <c r="BQ380" s="545"/>
      <c r="BR380" s="545"/>
      <c r="BS380" s="545"/>
      <c r="BT380" s="545"/>
      <c r="BU380" s="545"/>
      <c r="BV380" s="545"/>
      <c r="BW380" s="545"/>
      <c r="BX380" s="545"/>
      <c r="BY380" s="545"/>
      <c r="BZ380" s="545"/>
      <c r="CA380" s="545"/>
      <c r="CB380" s="545"/>
      <c r="CC380" s="545"/>
      <c r="CD380" s="545"/>
      <c r="CE380" s="545"/>
      <c r="CF380" s="545"/>
      <c r="CG380" s="545"/>
      <c r="CH380" s="545"/>
      <c r="CI380" s="545"/>
      <c r="CJ380" s="545"/>
      <c r="CK380" s="545"/>
      <c r="CL380" s="545"/>
      <c r="CM380" s="545"/>
      <c r="CN380" s="545"/>
      <c r="CO380" s="545"/>
      <c r="CP380" s="545"/>
      <c r="CQ380" s="545"/>
      <c r="CR380" s="545"/>
      <c r="CS380" s="545"/>
      <c r="CT380" s="545"/>
      <c r="CU380" s="545"/>
      <c r="CV380" s="545"/>
      <c r="CW380" s="545"/>
      <c r="CX380" s="545"/>
      <c r="CY380" s="545"/>
      <c r="CZ380" s="545"/>
      <c r="DA380" s="545"/>
      <c r="DB380" s="545"/>
      <c r="DC380" s="545"/>
      <c r="DD380" s="545"/>
    </row>
    <row r="381" spans="1:108" ht="15">
      <c r="A381" s="544"/>
      <c r="B381" s="545"/>
      <c r="C381" s="545"/>
      <c r="D381" s="545"/>
      <c r="E381" s="546"/>
      <c r="F381" s="547"/>
      <c r="G381" s="547"/>
      <c r="H381" s="547"/>
      <c r="I381" s="547"/>
      <c r="J381" s="547"/>
      <c r="K381" s="547"/>
      <c r="L381" s="547"/>
      <c r="M381" s="547"/>
      <c r="N381" s="547"/>
      <c r="O381" s="548"/>
      <c r="P381" s="547"/>
      <c r="Q381" s="549"/>
      <c r="R381" s="547"/>
      <c r="S381" s="547"/>
      <c r="T381" s="547"/>
      <c r="U381" s="547"/>
      <c r="V381" s="547"/>
      <c r="W381" s="547"/>
      <c r="X381" s="547"/>
      <c r="Y381" s="545"/>
      <c r="Z381" s="545"/>
      <c r="AA381" s="545"/>
      <c r="AB381" s="545"/>
      <c r="AC381" s="545"/>
      <c r="AD381" s="545"/>
      <c r="AE381" s="545"/>
      <c r="AF381" s="545"/>
      <c r="AG381" s="545"/>
      <c r="AH381" s="545"/>
      <c r="AI381" s="545"/>
      <c r="AJ381" s="545"/>
      <c r="AK381" s="545"/>
      <c r="AL381" s="545"/>
      <c r="AM381" s="545"/>
      <c r="AN381" s="545"/>
      <c r="AO381" s="545"/>
      <c r="AP381" s="545"/>
      <c r="AQ381" s="545"/>
      <c r="AR381" s="545"/>
      <c r="AS381" s="545"/>
      <c r="AT381" s="545"/>
      <c r="AU381" s="545"/>
      <c r="AV381" s="545"/>
      <c r="AW381" s="545"/>
      <c r="AX381" s="545"/>
      <c r="AY381" s="545"/>
      <c r="AZ381" s="545"/>
      <c r="BA381" s="545"/>
      <c r="BB381" s="545"/>
      <c r="BC381" s="545"/>
      <c r="BD381" s="545"/>
      <c r="BE381" s="545"/>
      <c r="BF381" s="545"/>
      <c r="BG381" s="545"/>
      <c r="BH381" s="545"/>
      <c r="BI381" s="545"/>
      <c r="BJ381" s="545"/>
      <c r="BK381" s="545"/>
      <c r="BL381" s="545"/>
      <c r="BM381" s="545"/>
      <c r="BN381" s="545"/>
      <c r="BO381" s="545"/>
      <c r="BP381" s="545"/>
      <c r="BQ381" s="545"/>
      <c r="BR381" s="545"/>
      <c r="BS381" s="545"/>
      <c r="BT381" s="545"/>
      <c r="BU381" s="545"/>
      <c r="BV381" s="545"/>
      <c r="BW381" s="545"/>
      <c r="BX381" s="545"/>
      <c r="BY381" s="545"/>
      <c r="BZ381" s="545"/>
      <c r="CA381" s="545"/>
      <c r="CB381" s="545"/>
      <c r="CC381" s="545"/>
      <c r="CD381" s="545"/>
      <c r="CE381" s="545"/>
      <c r="CF381" s="545"/>
      <c r="CG381" s="545"/>
      <c r="CH381" s="545"/>
      <c r="CI381" s="545"/>
      <c r="CJ381" s="545"/>
      <c r="CK381" s="545"/>
      <c r="CL381" s="545"/>
      <c r="CM381" s="545"/>
      <c r="CN381" s="545"/>
      <c r="CO381" s="545"/>
      <c r="CP381" s="545"/>
      <c r="CQ381" s="545"/>
      <c r="CR381" s="545"/>
      <c r="CS381" s="545"/>
      <c r="CT381" s="545"/>
      <c r="CU381" s="545"/>
      <c r="CV381" s="545"/>
      <c r="CW381" s="545"/>
      <c r="CX381" s="545"/>
      <c r="CY381" s="545"/>
      <c r="CZ381" s="545"/>
      <c r="DA381" s="545"/>
      <c r="DB381" s="545"/>
      <c r="DC381" s="545"/>
      <c r="DD381" s="545"/>
    </row>
    <row r="382" spans="1:108" ht="15">
      <c r="A382" s="544"/>
      <c r="B382" s="545"/>
      <c r="C382" s="545"/>
      <c r="D382" s="545"/>
      <c r="E382" s="546"/>
      <c r="F382" s="547"/>
      <c r="G382" s="547"/>
      <c r="H382" s="547"/>
      <c r="I382" s="547"/>
      <c r="J382" s="547"/>
      <c r="K382" s="547"/>
      <c r="L382" s="547"/>
      <c r="M382" s="547"/>
      <c r="N382" s="547"/>
      <c r="O382" s="548"/>
      <c r="P382" s="547"/>
      <c r="Q382" s="549"/>
      <c r="R382" s="547"/>
      <c r="S382" s="547"/>
      <c r="T382" s="547"/>
      <c r="U382" s="547"/>
      <c r="V382" s="547"/>
      <c r="W382" s="547"/>
      <c r="X382" s="547"/>
      <c r="Y382" s="545"/>
      <c r="Z382" s="545"/>
      <c r="AA382" s="545"/>
      <c r="AB382" s="545"/>
      <c r="AC382" s="545"/>
      <c r="AD382" s="545"/>
      <c r="AE382" s="545"/>
      <c r="AF382" s="545"/>
      <c r="AG382" s="545"/>
      <c r="AH382" s="545"/>
      <c r="AI382" s="545"/>
      <c r="AJ382" s="545"/>
      <c r="AK382" s="545"/>
      <c r="AL382" s="545"/>
      <c r="AM382" s="545"/>
      <c r="AN382" s="545"/>
      <c r="AO382" s="545"/>
      <c r="AP382" s="545"/>
      <c r="AQ382" s="545"/>
      <c r="AR382" s="545"/>
      <c r="AS382" s="545"/>
      <c r="AT382" s="545"/>
      <c r="AU382" s="545"/>
      <c r="AV382" s="545"/>
      <c r="AW382" s="545"/>
      <c r="AX382" s="545"/>
      <c r="AY382" s="545"/>
      <c r="AZ382" s="545"/>
      <c r="BA382" s="545"/>
      <c r="BB382" s="545"/>
      <c r="BC382" s="545"/>
      <c r="BD382" s="545"/>
      <c r="BE382" s="545"/>
      <c r="BF382" s="545"/>
      <c r="BG382" s="545"/>
      <c r="BH382" s="545"/>
      <c r="BI382" s="545"/>
      <c r="BJ382" s="545"/>
      <c r="BK382" s="545"/>
      <c r="BL382" s="545"/>
      <c r="BM382" s="545"/>
      <c r="BN382" s="545"/>
      <c r="BO382" s="545"/>
      <c r="BP382" s="545"/>
      <c r="BQ382" s="545"/>
      <c r="BR382" s="545"/>
      <c r="BS382" s="545"/>
      <c r="BT382" s="545"/>
      <c r="BU382" s="545"/>
      <c r="BV382" s="545"/>
      <c r="BW382" s="545"/>
      <c r="BX382" s="545"/>
      <c r="BY382" s="545"/>
      <c r="BZ382" s="545"/>
      <c r="CA382" s="545"/>
      <c r="CB382" s="545"/>
      <c r="CC382" s="545"/>
      <c r="CD382" s="545"/>
      <c r="CE382" s="545"/>
      <c r="CF382" s="545"/>
      <c r="CG382" s="545"/>
      <c r="CH382" s="545"/>
      <c r="CI382" s="545"/>
      <c r="CJ382" s="545"/>
      <c r="CK382" s="545"/>
      <c r="CL382" s="545"/>
      <c r="CM382" s="545"/>
      <c r="CN382" s="545"/>
      <c r="CO382" s="545"/>
      <c r="CP382" s="545"/>
      <c r="CQ382" s="545"/>
      <c r="CR382" s="545"/>
      <c r="CS382" s="545"/>
      <c r="CT382" s="545"/>
      <c r="CU382" s="545"/>
      <c r="CV382" s="545"/>
      <c r="CW382" s="545"/>
      <c r="CX382" s="545"/>
      <c r="CY382" s="545"/>
      <c r="CZ382" s="545"/>
      <c r="DA382" s="545"/>
      <c r="DB382" s="545"/>
      <c r="DC382" s="545"/>
      <c r="DD382" s="545"/>
    </row>
    <row r="383" spans="1:108" ht="15">
      <c r="A383" s="544"/>
      <c r="B383" s="545"/>
      <c r="C383" s="545"/>
      <c r="D383" s="545"/>
      <c r="E383" s="546"/>
      <c r="F383" s="547"/>
      <c r="G383" s="547"/>
      <c r="H383" s="547"/>
      <c r="I383" s="547"/>
      <c r="J383" s="547"/>
      <c r="K383" s="547"/>
      <c r="L383" s="547"/>
      <c r="M383" s="547"/>
      <c r="N383" s="547"/>
      <c r="O383" s="548"/>
      <c r="P383" s="547"/>
      <c r="Q383" s="549"/>
      <c r="R383" s="547"/>
      <c r="S383" s="547"/>
      <c r="T383" s="547"/>
      <c r="U383" s="547"/>
      <c r="V383" s="547"/>
      <c r="W383" s="547"/>
      <c r="X383" s="547"/>
      <c r="Y383" s="545"/>
      <c r="Z383" s="545"/>
      <c r="AA383" s="545"/>
      <c r="AB383" s="545"/>
      <c r="AC383" s="545"/>
      <c r="AD383" s="545"/>
      <c r="AE383" s="545"/>
      <c r="AF383" s="545"/>
      <c r="AG383" s="545"/>
      <c r="AH383" s="545"/>
      <c r="AI383" s="545"/>
      <c r="AJ383" s="545"/>
      <c r="AK383" s="545"/>
      <c r="AL383" s="545"/>
      <c r="AM383" s="545"/>
      <c r="AN383" s="545"/>
      <c r="AO383" s="545"/>
      <c r="AP383" s="545"/>
      <c r="AQ383" s="545"/>
      <c r="AR383" s="545"/>
      <c r="AS383" s="545"/>
      <c r="AT383" s="545"/>
      <c r="AU383" s="545"/>
      <c r="AV383" s="545"/>
      <c r="AW383" s="545"/>
      <c r="AX383" s="545"/>
      <c r="AY383" s="545"/>
      <c r="AZ383" s="545"/>
      <c r="BA383" s="545"/>
      <c r="BB383" s="545"/>
      <c r="BC383" s="545"/>
      <c r="BD383" s="545"/>
      <c r="BE383" s="545"/>
      <c r="BF383" s="545"/>
      <c r="BG383" s="545"/>
      <c r="BH383" s="545"/>
      <c r="BI383" s="545"/>
      <c r="BJ383" s="545"/>
      <c r="BK383" s="545"/>
      <c r="BL383" s="545"/>
      <c r="BM383" s="545"/>
      <c r="BN383" s="545"/>
      <c r="BO383" s="545"/>
      <c r="BP383" s="545"/>
      <c r="BQ383" s="545"/>
      <c r="BR383" s="545"/>
      <c r="BS383" s="545"/>
      <c r="BT383" s="545"/>
      <c r="BU383" s="545"/>
      <c r="BV383" s="545"/>
      <c r="BW383" s="545"/>
      <c r="BX383" s="545"/>
      <c r="BY383" s="545"/>
      <c r="BZ383" s="545"/>
      <c r="CA383" s="545"/>
      <c r="CB383" s="545"/>
      <c r="CC383" s="545"/>
      <c r="CD383" s="545"/>
      <c r="CE383" s="545"/>
      <c r="CF383" s="545"/>
      <c r="CG383" s="545"/>
      <c r="CH383" s="545"/>
      <c r="CI383" s="545"/>
      <c r="CJ383" s="545"/>
      <c r="CK383" s="545"/>
      <c r="CL383" s="545"/>
      <c r="CM383" s="545"/>
      <c r="CN383" s="545"/>
      <c r="CO383" s="545"/>
      <c r="CP383" s="545"/>
      <c r="CQ383" s="545"/>
      <c r="CR383" s="545"/>
      <c r="CS383" s="545"/>
      <c r="CT383" s="545"/>
      <c r="CU383" s="545"/>
      <c r="CV383" s="545"/>
      <c r="CW383" s="545"/>
      <c r="CX383" s="545"/>
      <c r="CY383" s="545"/>
      <c r="CZ383" s="545"/>
      <c r="DA383" s="545"/>
      <c r="DB383" s="545"/>
      <c r="DC383" s="545"/>
      <c r="DD383" s="545"/>
    </row>
    <row r="384" spans="1:108" ht="15">
      <c r="A384" s="544"/>
      <c r="B384" s="545"/>
      <c r="C384" s="545"/>
      <c r="D384" s="545"/>
      <c r="E384" s="546"/>
      <c r="F384" s="547"/>
      <c r="G384" s="547"/>
      <c r="H384" s="547"/>
      <c r="I384" s="547"/>
      <c r="J384" s="547"/>
      <c r="K384" s="547"/>
      <c r="L384" s="547"/>
      <c r="M384" s="547"/>
      <c r="N384" s="547"/>
      <c r="O384" s="548"/>
      <c r="P384" s="547"/>
      <c r="Q384" s="549"/>
      <c r="R384" s="547"/>
      <c r="S384" s="547"/>
      <c r="T384" s="547"/>
      <c r="U384" s="547"/>
      <c r="V384" s="547"/>
      <c r="W384" s="547"/>
      <c r="X384" s="547"/>
      <c r="Y384" s="545"/>
      <c r="Z384" s="545"/>
      <c r="AA384" s="545"/>
      <c r="AB384" s="545"/>
      <c r="AC384" s="545"/>
      <c r="AD384" s="545"/>
      <c r="AE384" s="545"/>
      <c r="AF384" s="545"/>
      <c r="AG384" s="545"/>
      <c r="AH384" s="545"/>
      <c r="AI384" s="545"/>
      <c r="AJ384" s="545"/>
      <c r="AK384" s="545"/>
      <c r="AL384" s="545"/>
      <c r="AM384" s="545"/>
      <c r="AN384" s="545"/>
      <c r="AO384" s="545"/>
      <c r="AP384" s="545"/>
      <c r="AQ384" s="545"/>
      <c r="AR384" s="545"/>
      <c r="AS384" s="545"/>
      <c r="AT384" s="545"/>
      <c r="AU384" s="545"/>
      <c r="AV384" s="545"/>
      <c r="AW384" s="545"/>
      <c r="AX384" s="545"/>
      <c r="AY384" s="545"/>
      <c r="AZ384" s="545"/>
      <c r="BA384" s="545"/>
      <c r="BB384" s="545"/>
      <c r="BC384" s="545"/>
      <c r="BD384" s="545"/>
      <c r="BE384" s="545"/>
      <c r="BF384" s="545"/>
      <c r="BG384" s="545"/>
      <c r="BH384" s="545"/>
      <c r="BI384" s="545"/>
      <c r="BJ384" s="545"/>
      <c r="BK384" s="545"/>
      <c r="BL384" s="545"/>
      <c r="BM384" s="545"/>
      <c r="BN384" s="545"/>
      <c r="BO384" s="545"/>
      <c r="BP384" s="545"/>
      <c r="BQ384" s="545"/>
      <c r="BR384" s="545"/>
      <c r="BS384" s="545"/>
      <c r="BT384" s="545"/>
      <c r="BU384" s="545"/>
      <c r="BV384" s="545"/>
      <c r="BW384" s="545"/>
      <c r="BX384" s="545"/>
      <c r="BY384" s="545"/>
      <c r="BZ384" s="545"/>
      <c r="CA384" s="545"/>
      <c r="CB384" s="545"/>
      <c r="CC384" s="545"/>
      <c r="CD384" s="545"/>
      <c r="CE384" s="545"/>
      <c r="CF384" s="545"/>
      <c r="CG384" s="545"/>
      <c r="CH384" s="545"/>
      <c r="CI384" s="545"/>
      <c r="CJ384" s="545"/>
      <c r="CK384" s="545"/>
      <c r="CL384" s="545"/>
      <c r="CM384" s="545"/>
      <c r="CN384" s="545"/>
      <c r="CO384" s="545"/>
      <c r="CP384" s="545"/>
      <c r="CQ384" s="545"/>
      <c r="CR384" s="545"/>
      <c r="CS384" s="545"/>
      <c r="CT384" s="545"/>
      <c r="CU384" s="545"/>
      <c r="CV384" s="545"/>
      <c r="CW384" s="545"/>
      <c r="CX384" s="545"/>
      <c r="CY384" s="545"/>
      <c r="CZ384" s="545"/>
      <c r="DA384" s="545"/>
      <c r="DB384" s="545"/>
      <c r="DC384" s="545"/>
      <c r="DD384" s="545"/>
    </row>
    <row r="385" spans="1:108" ht="15">
      <c r="A385" s="544"/>
      <c r="B385" s="545"/>
      <c r="C385" s="545"/>
      <c r="D385" s="545"/>
      <c r="E385" s="546"/>
      <c r="F385" s="547"/>
      <c r="G385" s="547"/>
      <c r="H385" s="547"/>
      <c r="I385" s="547"/>
      <c r="J385" s="547"/>
      <c r="K385" s="547"/>
      <c r="L385" s="547"/>
      <c r="M385" s="547"/>
      <c r="N385" s="547"/>
      <c r="O385" s="548"/>
      <c r="P385" s="547"/>
      <c r="Q385" s="549"/>
      <c r="R385" s="547"/>
      <c r="S385" s="547"/>
      <c r="T385" s="547"/>
      <c r="U385" s="547"/>
      <c r="V385" s="547"/>
      <c r="W385" s="547"/>
      <c r="X385" s="547"/>
      <c r="Y385" s="545"/>
      <c r="Z385" s="545"/>
      <c r="AA385" s="545"/>
      <c r="AB385" s="545"/>
      <c r="AC385" s="545"/>
      <c r="AD385" s="545"/>
      <c r="AE385" s="545"/>
      <c r="AF385" s="545"/>
      <c r="AG385" s="545"/>
      <c r="AH385" s="545"/>
      <c r="AI385" s="545"/>
      <c r="AJ385" s="545"/>
      <c r="AK385" s="545"/>
      <c r="AL385" s="545"/>
      <c r="AM385" s="545"/>
      <c r="AN385" s="545"/>
      <c r="AO385" s="545"/>
      <c r="AP385" s="545"/>
      <c r="AQ385" s="545"/>
      <c r="AR385" s="545"/>
      <c r="AS385" s="545"/>
      <c r="AT385" s="545"/>
      <c r="AU385" s="545"/>
      <c r="AV385" s="545"/>
      <c r="AW385" s="545"/>
      <c r="AX385" s="545"/>
      <c r="AY385" s="545"/>
      <c r="AZ385" s="545"/>
      <c r="BA385" s="545"/>
      <c r="BB385" s="545"/>
      <c r="BC385" s="545"/>
      <c r="BD385" s="545"/>
      <c r="BE385" s="545"/>
      <c r="BF385" s="545"/>
      <c r="BG385" s="545"/>
      <c r="BH385" s="545"/>
      <c r="BI385" s="545"/>
      <c r="BJ385" s="545"/>
      <c r="BK385" s="545"/>
      <c r="BL385" s="545"/>
      <c r="BM385" s="545"/>
      <c r="BN385" s="545"/>
      <c r="BO385" s="545"/>
      <c r="BP385" s="545"/>
      <c r="BQ385" s="545"/>
      <c r="BR385" s="545"/>
      <c r="BS385" s="545"/>
      <c r="BT385" s="545"/>
      <c r="BU385" s="545"/>
      <c r="BV385" s="545"/>
      <c r="BW385" s="545"/>
      <c r="BX385" s="545"/>
      <c r="BY385" s="545"/>
      <c r="BZ385" s="545"/>
      <c r="CA385" s="545"/>
      <c r="CB385" s="545"/>
      <c r="CC385" s="545"/>
      <c r="CD385" s="545"/>
      <c r="CE385" s="545"/>
      <c r="CF385" s="545"/>
      <c r="CG385" s="545"/>
      <c r="CH385" s="545"/>
      <c r="CI385" s="545"/>
      <c r="CJ385" s="545"/>
      <c r="CK385" s="545"/>
      <c r="CL385" s="545"/>
      <c r="CM385" s="545"/>
      <c r="CN385" s="545"/>
      <c r="CO385" s="545"/>
      <c r="CP385" s="545"/>
      <c r="CQ385" s="545"/>
      <c r="CR385" s="545"/>
      <c r="CS385" s="545"/>
      <c r="CT385" s="545"/>
      <c r="CU385" s="545"/>
      <c r="CV385" s="545"/>
      <c r="CW385" s="545"/>
      <c r="CX385" s="545"/>
      <c r="CY385" s="545"/>
      <c r="CZ385" s="545"/>
      <c r="DA385" s="545"/>
      <c r="DB385" s="545"/>
      <c r="DC385" s="545"/>
      <c r="DD385" s="545"/>
    </row>
    <row r="386" spans="1:108" ht="15">
      <c r="A386" s="544"/>
      <c r="B386" s="545"/>
      <c r="C386" s="545"/>
      <c r="D386" s="545"/>
      <c r="E386" s="546"/>
      <c r="F386" s="547"/>
      <c r="G386" s="547"/>
      <c r="H386" s="547"/>
      <c r="I386" s="547"/>
      <c r="J386" s="547"/>
      <c r="K386" s="547"/>
      <c r="L386" s="547"/>
      <c r="M386" s="547"/>
      <c r="N386" s="547"/>
      <c r="O386" s="548"/>
      <c r="P386" s="547"/>
      <c r="Q386" s="549"/>
      <c r="R386" s="547"/>
      <c r="S386" s="547"/>
      <c r="T386" s="547"/>
      <c r="U386" s="547"/>
      <c r="V386" s="547"/>
      <c r="W386" s="547"/>
      <c r="X386" s="547"/>
      <c r="Y386" s="545"/>
      <c r="Z386" s="545"/>
      <c r="AA386" s="545"/>
      <c r="AB386" s="545"/>
      <c r="AC386" s="545"/>
      <c r="AD386" s="545"/>
      <c r="AE386" s="545"/>
      <c r="AF386" s="545"/>
      <c r="AG386" s="545"/>
      <c r="AH386" s="545"/>
      <c r="AI386" s="545"/>
      <c r="AJ386" s="545"/>
      <c r="AK386" s="545"/>
      <c r="AL386" s="545"/>
      <c r="AM386" s="545"/>
      <c r="AN386" s="545"/>
      <c r="AO386" s="545"/>
      <c r="AP386" s="545"/>
      <c r="AQ386" s="545"/>
      <c r="AR386" s="545"/>
      <c r="AS386" s="545"/>
      <c r="AT386" s="545"/>
      <c r="AU386" s="545"/>
      <c r="AV386" s="545"/>
      <c r="AW386" s="545"/>
      <c r="AX386" s="545"/>
      <c r="AY386" s="545"/>
      <c r="AZ386" s="545"/>
      <c r="BA386" s="545"/>
      <c r="BB386" s="545"/>
      <c r="BC386" s="545"/>
      <c r="BD386" s="545"/>
      <c r="BE386" s="545"/>
      <c r="BF386" s="545"/>
      <c r="BG386" s="545"/>
      <c r="BH386" s="545"/>
      <c r="BI386" s="545"/>
      <c r="BJ386" s="545"/>
      <c r="BK386" s="545"/>
      <c r="BL386" s="545"/>
      <c r="BM386" s="545"/>
      <c r="BN386" s="545"/>
      <c r="BO386" s="545"/>
      <c r="BP386" s="545"/>
      <c r="BQ386" s="545"/>
      <c r="BR386" s="545"/>
      <c r="BS386" s="545"/>
      <c r="BT386" s="545"/>
      <c r="BU386" s="545"/>
      <c r="BV386" s="545"/>
      <c r="BW386" s="545"/>
      <c r="BX386" s="545"/>
      <c r="BY386" s="545"/>
      <c r="BZ386" s="545"/>
      <c r="CA386" s="545"/>
      <c r="CB386" s="545"/>
      <c r="CC386" s="545"/>
      <c r="CD386" s="545"/>
      <c r="CE386" s="545"/>
      <c r="CF386" s="545"/>
      <c r="CG386" s="545"/>
      <c r="CH386" s="545"/>
      <c r="CI386" s="545"/>
      <c r="CJ386" s="545"/>
      <c r="CK386" s="545"/>
      <c r="CL386" s="545"/>
      <c r="CM386" s="545"/>
      <c r="CN386" s="545"/>
      <c r="CO386" s="545"/>
      <c r="CP386" s="545"/>
      <c r="CQ386" s="545"/>
      <c r="CR386" s="545"/>
      <c r="CS386" s="545"/>
      <c r="CT386" s="545"/>
      <c r="CU386" s="545"/>
      <c r="CV386" s="545"/>
      <c r="CW386" s="545"/>
      <c r="CX386" s="545"/>
      <c r="CY386" s="545"/>
      <c r="CZ386" s="545"/>
      <c r="DA386" s="545"/>
      <c r="DB386" s="545"/>
      <c r="DC386" s="545"/>
      <c r="DD386" s="545"/>
    </row>
    <row r="387" spans="1:108" ht="15">
      <c r="A387" s="544"/>
      <c r="B387" s="545"/>
      <c r="C387" s="545"/>
      <c r="D387" s="545"/>
      <c r="E387" s="546"/>
      <c r="F387" s="547"/>
      <c r="G387" s="547"/>
      <c r="H387" s="547"/>
      <c r="I387" s="547"/>
      <c r="J387" s="547"/>
      <c r="K387" s="547"/>
      <c r="L387" s="547"/>
      <c r="M387" s="547"/>
      <c r="N387" s="547"/>
      <c r="O387" s="548"/>
      <c r="P387" s="547"/>
      <c r="Q387" s="549"/>
      <c r="R387" s="547"/>
      <c r="S387" s="547"/>
      <c r="T387" s="547"/>
      <c r="U387" s="547"/>
      <c r="V387" s="547"/>
      <c r="W387" s="547"/>
      <c r="X387" s="547"/>
      <c r="Y387" s="545"/>
      <c r="Z387" s="545"/>
      <c r="AA387" s="545"/>
      <c r="AB387" s="545"/>
      <c r="AC387" s="545"/>
      <c r="AD387" s="545"/>
      <c r="AE387" s="545"/>
      <c r="AF387" s="545"/>
      <c r="AG387" s="545"/>
      <c r="AH387" s="545"/>
      <c r="AI387" s="545"/>
      <c r="AJ387" s="545"/>
      <c r="AK387" s="545"/>
      <c r="AL387" s="545"/>
      <c r="AM387" s="545"/>
      <c r="AN387" s="545"/>
      <c r="AO387" s="545"/>
      <c r="AP387" s="545"/>
      <c r="AQ387" s="545"/>
      <c r="AR387" s="545"/>
      <c r="AS387" s="545"/>
      <c r="AT387" s="545"/>
      <c r="AU387" s="545"/>
      <c r="AV387" s="545"/>
      <c r="AW387" s="545"/>
      <c r="AX387" s="545"/>
      <c r="AY387" s="545"/>
      <c r="AZ387" s="545"/>
      <c r="BA387" s="545"/>
      <c r="BB387" s="545"/>
      <c r="BC387" s="545"/>
      <c r="BD387" s="545"/>
      <c r="BE387" s="545"/>
      <c r="BF387" s="545"/>
      <c r="BG387" s="545"/>
      <c r="BH387" s="545"/>
      <c r="BI387" s="545"/>
      <c r="BJ387" s="545"/>
      <c r="BK387" s="545"/>
      <c r="BL387" s="545"/>
      <c r="BM387" s="545"/>
      <c r="BN387" s="545"/>
      <c r="BO387" s="545"/>
      <c r="BP387" s="545"/>
      <c r="BQ387" s="545"/>
      <c r="BR387" s="545"/>
      <c r="BS387" s="545"/>
      <c r="BT387" s="545"/>
      <c r="BU387" s="545"/>
      <c r="BV387" s="545"/>
      <c r="BW387" s="545"/>
      <c r="BX387" s="545"/>
      <c r="BY387" s="545"/>
      <c r="BZ387" s="545"/>
      <c r="CA387" s="545"/>
      <c r="CB387" s="545"/>
      <c r="CC387" s="545"/>
      <c r="CD387" s="545"/>
      <c r="CE387" s="545"/>
      <c r="CF387" s="545"/>
      <c r="CG387" s="545"/>
      <c r="CH387" s="545"/>
      <c r="CI387" s="545"/>
      <c r="CJ387" s="545"/>
      <c r="CK387" s="545"/>
      <c r="CL387" s="545"/>
      <c r="CM387" s="545"/>
      <c r="CN387" s="545"/>
      <c r="CO387" s="545"/>
      <c r="CP387" s="545"/>
      <c r="CQ387" s="545"/>
      <c r="CR387" s="545"/>
      <c r="CS387" s="545"/>
      <c r="CT387" s="545"/>
      <c r="CU387" s="545"/>
      <c r="CV387" s="545"/>
      <c r="CW387" s="545"/>
      <c r="CX387" s="545"/>
      <c r="CY387" s="545"/>
      <c r="CZ387" s="545"/>
      <c r="DA387" s="545"/>
      <c r="DB387" s="545"/>
      <c r="DC387" s="545"/>
      <c r="DD387" s="545"/>
    </row>
    <row r="388" spans="1:108" ht="15">
      <c r="A388" s="544"/>
      <c r="B388" s="545"/>
      <c r="C388" s="545"/>
      <c r="D388" s="545"/>
      <c r="E388" s="546"/>
      <c r="F388" s="547"/>
      <c r="G388" s="547"/>
      <c r="H388" s="547"/>
      <c r="I388" s="547"/>
      <c r="J388" s="547"/>
      <c r="K388" s="547"/>
      <c r="L388" s="547"/>
      <c r="M388" s="547"/>
      <c r="N388" s="547"/>
      <c r="O388" s="548"/>
      <c r="P388" s="547"/>
      <c r="Q388" s="549"/>
      <c r="R388" s="547"/>
      <c r="S388" s="547"/>
      <c r="T388" s="547"/>
      <c r="U388" s="547"/>
      <c r="V388" s="547"/>
      <c r="W388" s="547"/>
      <c r="X388" s="547"/>
      <c r="Y388" s="545"/>
      <c r="Z388" s="545"/>
      <c r="AA388" s="545"/>
      <c r="AB388" s="545"/>
      <c r="AC388" s="545"/>
      <c r="AD388" s="545"/>
      <c r="AE388" s="545"/>
      <c r="AF388" s="545"/>
      <c r="AG388" s="545"/>
      <c r="AH388" s="545"/>
      <c r="AI388" s="545"/>
      <c r="AJ388" s="545"/>
      <c r="AK388" s="545"/>
      <c r="AL388" s="545"/>
      <c r="AM388" s="545"/>
      <c r="AN388" s="545"/>
      <c r="AO388" s="545"/>
      <c r="AP388" s="545"/>
      <c r="AQ388" s="545"/>
      <c r="AR388" s="545"/>
      <c r="AS388" s="545"/>
      <c r="AT388" s="545"/>
      <c r="AU388" s="545"/>
      <c r="AV388" s="545"/>
      <c r="AW388" s="545"/>
      <c r="AX388" s="545"/>
      <c r="AY388" s="545"/>
      <c r="AZ388" s="545"/>
      <c r="BA388" s="545"/>
      <c r="BB388" s="545"/>
      <c r="BC388" s="545"/>
      <c r="BD388" s="545"/>
      <c r="BE388" s="545"/>
      <c r="BF388" s="545"/>
      <c r="BG388" s="545"/>
      <c r="BH388" s="545"/>
      <c r="BI388" s="545"/>
      <c r="BJ388" s="545"/>
      <c r="BK388" s="545"/>
      <c r="BL388" s="545"/>
      <c r="BM388" s="545"/>
      <c r="BN388" s="545"/>
      <c r="BO388" s="545"/>
      <c r="BP388" s="545"/>
      <c r="BQ388" s="545"/>
      <c r="BR388" s="545"/>
      <c r="BS388" s="545"/>
      <c r="BT388" s="545"/>
      <c r="BU388" s="545"/>
      <c r="BV388" s="545"/>
      <c r="BW388" s="545"/>
      <c r="BX388" s="545"/>
      <c r="BY388" s="545"/>
      <c r="BZ388" s="545"/>
      <c r="CA388" s="545"/>
      <c r="CB388" s="545"/>
      <c r="CC388" s="545"/>
      <c r="CD388" s="545"/>
      <c r="CE388" s="545"/>
      <c r="CF388" s="545"/>
      <c r="CG388" s="545"/>
      <c r="CH388" s="545"/>
      <c r="CI388" s="545"/>
      <c r="CJ388" s="545"/>
      <c r="CK388" s="545"/>
      <c r="CL388" s="545"/>
      <c r="CM388" s="545"/>
      <c r="CN388" s="545"/>
      <c r="CO388" s="545"/>
      <c r="CP388" s="545"/>
      <c r="CQ388" s="545"/>
      <c r="CR388" s="545"/>
      <c r="CS388" s="545"/>
      <c r="CT388" s="545"/>
      <c r="CU388" s="545"/>
      <c r="CV388" s="545"/>
      <c r="CW388" s="545"/>
      <c r="CX388" s="545"/>
      <c r="CY388" s="545"/>
      <c r="CZ388" s="545"/>
      <c r="DA388" s="545"/>
      <c r="DB388" s="545"/>
      <c r="DC388" s="545"/>
      <c r="DD388" s="545"/>
    </row>
    <row r="389" spans="1:108" ht="15">
      <c r="A389" s="544"/>
      <c r="B389" s="545"/>
      <c r="C389" s="545"/>
      <c r="D389" s="545"/>
      <c r="E389" s="546"/>
      <c r="F389" s="547"/>
      <c r="G389" s="547"/>
      <c r="H389" s="547"/>
      <c r="I389" s="547"/>
      <c r="J389" s="547"/>
      <c r="K389" s="547"/>
      <c r="L389" s="547"/>
      <c r="M389" s="547"/>
      <c r="N389" s="547"/>
      <c r="O389" s="548"/>
      <c r="P389" s="547"/>
      <c r="Q389" s="549"/>
      <c r="R389" s="547"/>
      <c r="S389" s="547"/>
      <c r="T389" s="547"/>
      <c r="U389" s="547"/>
      <c r="V389" s="547"/>
      <c r="W389" s="547"/>
      <c r="X389" s="547"/>
      <c r="Y389" s="545"/>
      <c r="Z389" s="545"/>
      <c r="AA389" s="545"/>
      <c r="AB389" s="545"/>
      <c r="AC389" s="545"/>
      <c r="AD389" s="545"/>
      <c r="AE389" s="545"/>
      <c r="AF389" s="545"/>
      <c r="AG389" s="545"/>
      <c r="AH389" s="545"/>
      <c r="AI389" s="545"/>
      <c r="AJ389" s="545"/>
      <c r="AK389" s="545"/>
      <c r="AL389" s="545"/>
      <c r="AM389" s="545"/>
      <c r="AN389" s="545"/>
      <c r="AO389" s="545"/>
      <c r="AP389" s="545"/>
      <c r="AQ389" s="545"/>
      <c r="AR389" s="545"/>
      <c r="AS389" s="545"/>
      <c r="AT389" s="545"/>
      <c r="AU389" s="545"/>
      <c r="AV389" s="545"/>
      <c r="AW389" s="545"/>
      <c r="AX389" s="545"/>
      <c r="AY389" s="545"/>
      <c r="AZ389" s="545"/>
      <c r="BA389" s="545"/>
      <c r="BB389" s="545"/>
      <c r="BC389" s="545"/>
      <c r="BD389" s="545"/>
      <c r="BE389" s="545"/>
      <c r="BF389" s="545"/>
      <c r="BG389" s="545"/>
      <c r="BH389" s="545"/>
      <c r="BI389" s="545"/>
      <c r="BJ389" s="545"/>
      <c r="BK389" s="545"/>
      <c r="BL389" s="545"/>
      <c r="BM389" s="545"/>
      <c r="BN389" s="545"/>
      <c r="BO389" s="545"/>
      <c r="BP389" s="545"/>
      <c r="BQ389" s="545"/>
      <c r="BR389" s="545"/>
      <c r="BS389" s="545"/>
      <c r="BT389" s="545"/>
      <c r="BU389" s="545"/>
      <c r="BV389" s="545"/>
      <c r="BW389" s="545"/>
      <c r="BX389" s="545"/>
      <c r="BY389" s="545"/>
      <c r="BZ389" s="545"/>
      <c r="CA389" s="545"/>
      <c r="CB389" s="545"/>
      <c r="CC389" s="545"/>
      <c r="CD389" s="545"/>
      <c r="CE389" s="545"/>
      <c r="CF389" s="545"/>
      <c r="CG389" s="545"/>
      <c r="CH389" s="545"/>
      <c r="CI389" s="545"/>
      <c r="CJ389" s="545"/>
      <c r="CK389" s="545"/>
      <c r="CL389" s="545"/>
      <c r="CM389" s="545"/>
      <c r="CN389" s="545"/>
      <c r="CO389" s="545"/>
      <c r="CP389" s="545"/>
      <c r="CQ389" s="545"/>
      <c r="CR389" s="545"/>
      <c r="CS389" s="545"/>
      <c r="CT389" s="545"/>
      <c r="CU389" s="545"/>
      <c r="CV389" s="545"/>
      <c r="CW389" s="545"/>
      <c r="CX389" s="545"/>
      <c r="CY389" s="545"/>
      <c r="CZ389" s="545"/>
      <c r="DA389" s="545"/>
      <c r="DB389" s="545"/>
      <c r="DC389" s="545"/>
      <c r="DD389" s="545"/>
    </row>
    <row r="390" spans="1:108" ht="15">
      <c r="A390" s="544"/>
      <c r="B390" s="545"/>
      <c r="C390" s="545"/>
      <c r="D390" s="545"/>
      <c r="E390" s="546"/>
      <c r="F390" s="547"/>
      <c r="G390" s="547"/>
      <c r="H390" s="547"/>
      <c r="I390" s="547"/>
      <c r="J390" s="547"/>
      <c r="K390" s="547"/>
      <c r="L390" s="547"/>
      <c r="M390" s="547"/>
      <c r="N390" s="547"/>
      <c r="O390" s="548"/>
      <c r="P390" s="547"/>
      <c r="Q390" s="549"/>
      <c r="R390" s="547"/>
      <c r="S390" s="547"/>
      <c r="T390" s="547"/>
      <c r="U390" s="547"/>
      <c r="V390" s="547"/>
      <c r="W390" s="547"/>
      <c r="X390" s="547"/>
      <c r="Y390" s="545"/>
      <c r="Z390" s="545"/>
      <c r="AA390" s="545"/>
      <c r="AB390" s="545"/>
      <c r="AC390" s="545"/>
      <c r="AD390" s="545"/>
      <c r="AE390" s="545"/>
      <c r="AF390" s="545"/>
      <c r="AG390" s="545"/>
      <c r="AH390" s="545"/>
      <c r="AI390" s="545"/>
      <c r="AJ390" s="545"/>
      <c r="AK390" s="545"/>
      <c r="AL390" s="545"/>
      <c r="AM390" s="545"/>
      <c r="AN390" s="545"/>
      <c r="AO390" s="545"/>
      <c r="AP390" s="545"/>
      <c r="AQ390" s="545"/>
      <c r="AR390" s="545"/>
      <c r="AS390" s="545"/>
      <c r="AT390" s="545"/>
      <c r="AU390" s="545"/>
      <c r="AV390" s="545"/>
      <c r="AW390" s="545"/>
      <c r="AX390" s="545"/>
      <c r="AY390" s="545"/>
      <c r="AZ390" s="545"/>
      <c r="BA390" s="545"/>
      <c r="BB390" s="545"/>
      <c r="BC390" s="545"/>
      <c r="BD390" s="545"/>
      <c r="BE390" s="545"/>
      <c r="BF390" s="545"/>
      <c r="BG390" s="545"/>
      <c r="BH390" s="545"/>
      <c r="BI390" s="545"/>
      <c r="BJ390" s="545"/>
      <c r="BK390" s="545"/>
      <c r="BL390" s="545"/>
      <c r="BM390" s="545"/>
      <c r="BN390" s="545"/>
      <c r="BO390" s="545"/>
      <c r="BP390" s="545"/>
      <c r="BQ390" s="545"/>
      <c r="BR390" s="545"/>
      <c r="BS390" s="545"/>
      <c r="BT390" s="545"/>
      <c r="BU390" s="545"/>
      <c r="BV390" s="545"/>
      <c r="BW390" s="545"/>
      <c r="BX390" s="545"/>
      <c r="BY390" s="545"/>
      <c r="BZ390" s="545"/>
      <c r="CA390" s="545"/>
      <c r="CB390" s="545"/>
      <c r="CC390" s="545"/>
      <c r="CD390" s="545"/>
      <c r="CE390" s="545"/>
      <c r="CF390" s="545"/>
      <c r="CG390" s="545"/>
      <c r="CH390" s="545"/>
      <c r="CI390" s="545"/>
      <c r="CJ390" s="545"/>
      <c r="CK390" s="545"/>
      <c r="CL390" s="545"/>
      <c r="CM390" s="545"/>
      <c r="CN390" s="545"/>
      <c r="CO390" s="545"/>
      <c r="CP390" s="545"/>
      <c r="CQ390" s="545"/>
      <c r="CR390" s="545"/>
      <c r="CS390" s="545"/>
      <c r="CT390" s="545"/>
      <c r="CU390" s="545"/>
      <c r="CV390" s="545"/>
      <c r="CW390" s="545"/>
      <c r="CX390" s="545"/>
      <c r="CY390" s="545"/>
      <c r="CZ390" s="545"/>
      <c r="DA390" s="545"/>
      <c r="DB390" s="545"/>
      <c r="DC390" s="545"/>
      <c r="DD390" s="545"/>
    </row>
    <row r="391" spans="1:108" ht="15">
      <c r="A391" s="544"/>
      <c r="B391" s="545"/>
      <c r="C391" s="545"/>
      <c r="D391" s="545"/>
      <c r="E391" s="546"/>
      <c r="F391" s="547"/>
      <c r="G391" s="547"/>
      <c r="H391" s="547"/>
      <c r="I391" s="547"/>
      <c r="J391" s="547"/>
      <c r="K391" s="547"/>
      <c r="L391" s="547"/>
      <c r="M391" s="547"/>
      <c r="N391" s="547"/>
      <c r="O391" s="548"/>
      <c r="P391" s="547"/>
      <c r="Q391" s="549"/>
      <c r="R391" s="547"/>
      <c r="S391" s="547"/>
      <c r="T391" s="547"/>
      <c r="U391" s="547"/>
      <c r="V391" s="547"/>
      <c r="W391" s="547"/>
      <c r="X391" s="547"/>
      <c r="Y391" s="545"/>
      <c r="Z391" s="545"/>
      <c r="AA391" s="545"/>
      <c r="AB391" s="545"/>
      <c r="AC391" s="545"/>
      <c r="AD391" s="545"/>
      <c r="AE391" s="545"/>
      <c r="AF391" s="545"/>
      <c r="AG391" s="545"/>
      <c r="AH391" s="545"/>
      <c r="AI391" s="545"/>
      <c r="AJ391" s="545"/>
      <c r="AK391" s="545"/>
      <c r="AL391" s="545"/>
      <c r="AM391" s="545"/>
      <c r="AN391" s="545"/>
      <c r="AO391" s="545"/>
      <c r="AP391" s="545"/>
      <c r="AQ391" s="545"/>
      <c r="AR391" s="545"/>
      <c r="AS391" s="545"/>
      <c r="AT391" s="545"/>
      <c r="AU391" s="545"/>
      <c r="AV391" s="545"/>
      <c r="AW391" s="545"/>
      <c r="AX391" s="545"/>
      <c r="AY391" s="545"/>
      <c r="AZ391" s="545"/>
      <c r="BA391" s="545"/>
      <c r="BB391" s="545"/>
      <c r="BC391" s="545"/>
      <c r="BD391" s="545"/>
      <c r="BE391" s="545"/>
      <c r="BF391" s="545"/>
      <c r="BG391" s="545"/>
      <c r="BH391" s="545"/>
      <c r="BI391" s="545"/>
      <c r="BJ391" s="545"/>
      <c r="BK391" s="545"/>
      <c r="BL391" s="545"/>
      <c r="BM391" s="545"/>
      <c r="BN391" s="545"/>
      <c r="BO391" s="545"/>
      <c r="BP391" s="545"/>
      <c r="BQ391" s="545"/>
      <c r="BR391" s="545"/>
      <c r="BS391" s="545"/>
      <c r="BT391" s="545"/>
      <c r="BU391" s="545"/>
      <c r="BV391" s="545"/>
      <c r="BW391" s="545"/>
      <c r="BX391" s="545"/>
      <c r="BY391" s="545"/>
      <c r="BZ391" s="545"/>
      <c r="CA391" s="545"/>
      <c r="CB391" s="545"/>
      <c r="CC391" s="545"/>
      <c r="CD391" s="545"/>
      <c r="CE391" s="545"/>
      <c r="CF391" s="545"/>
      <c r="CG391" s="545"/>
      <c r="CH391" s="545"/>
      <c r="CI391" s="545"/>
      <c r="CJ391" s="545"/>
      <c r="CK391" s="545"/>
      <c r="CL391" s="545"/>
      <c r="CM391" s="545"/>
      <c r="CN391" s="545"/>
      <c r="CO391" s="545"/>
      <c r="CP391" s="545"/>
      <c r="CQ391" s="545"/>
      <c r="CR391" s="545"/>
      <c r="CS391" s="545"/>
      <c r="CT391" s="545"/>
      <c r="CU391" s="545"/>
      <c r="CV391" s="545"/>
      <c r="CW391" s="545"/>
      <c r="CX391" s="545"/>
      <c r="CY391" s="545"/>
      <c r="CZ391" s="545"/>
      <c r="DA391" s="545"/>
      <c r="DB391" s="545"/>
      <c r="DC391" s="545"/>
      <c r="DD391" s="545"/>
    </row>
    <row r="392" spans="1:108" ht="15">
      <c r="A392" s="544"/>
      <c r="B392" s="545"/>
      <c r="C392" s="545"/>
      <c r="D392" s="545"/>
      <c r="E392" s="546"/>
      <c r="F392" s="547"/>
      <c r="G392" s="547"/>
      <c r="H392" s="547"/>
      <c r="I392" s="547"/>
      <c r="J392" s="547"/>
      <c r="K392" s="547"/>
      <c r="L392" s="547"/>
      <c r="M392" s="547"/>
      <c r="N392" s="547"/>
      <c r="O392" s="548"/>
      <c r="P392" s="547"/>
      <c r="Q392" s="549"/>
      <c r="R392" s="547"/>
      <c r="S392" s="547"/>
      <c r="T392" s="547"/>
      <c r="U392" s="547"/>
      <c r="V392" s="547"/>
      <c r="W392" s="547"/>
      <c r="X392" s="547"/>
      <c r="Y392" s="545"/>
      <c r="Z392" s="545"/>
      <c r="AA392" s="545"/>
      <c r="AB392" s="545"/>
      <c r="AC392" s="545"/>
      <c r="AD392" s="545"/>
      <c r="AE392" s="545"/>
      <c r="AF392" s="545"/>
      <c r="AG392" s="545"/>
      <c r="AH392" s="545"/>
      <c r="AI392" s="545"/>
      <c r="AJ392" s="545"/>
      <c r="AK392" s="545"/>
      <c r="AL392" s="545"/>
      <c r="AM392" s="545"/>
      <c r="AN392" s="545"/>
      <c r="AO392" s="545"/>
      <c r="AP392" s="545"/>
      <c r="AQ392" s="545"/>
      <c r="AR392" s="545"/>
      <c r="AS392" s="545"/>
      <c r="AT392" s="545"/>
      <c r="AU392" s="545"/>
      <c r="AV392" s="545"/>
      <c r="AW392" s="545"/>
      <c r="AX392" s="545"/>
      <c r="AY392" s="545"/>
      <c r="AZ392" s="545"/>
      <c r="BA392" s="545"/>
      <c r="BB392" s="545"/>
      <c r="BC392" s="545"/>
      <c r="BD392" s="545"/>
      <c r="BE392" s="545"/>
      <c r="BF392" s="545"/>
      <c r="BG392" s="545"/>
      <c r="BH392" s="545"/>
      <c r="BI392" s="545"/>
      <c r="BJ392" s="545"/>
      <c r="BK392" s="545"/>
      <c r="BL392" s="545"/>
      <c r="BM392" s="545"/>
      <c r="BN392" s="545"/>
      <c r="BO392" s="545"/>
      <c r="BP392" s="545"/>
      <c r="BQ392" s="545"/>
      <c r="BR392" s="545"/>
      <c r="BS392" s="545"/>
      <c r="BT392" s="545"/>
      <c r="BU392" s="545"/>
      <c r="BV392" s="545"/>
      <c r="BW392" s="545"/>
      <c r="BX392" s="545"/>
      <c r="BY392" s="545"/>
      <c r="BZ392" s="545"/>
      <c r="CA392" s="545"/>
      <c r="CB392" s="545"/>
      <c r="CC392" s="545"/>
      <c r="CD392" s="545"/>
      <c r="CE392" s="545"/>
      <c r="CF392" s="545"/>
      <c r="CG392" s="545"/>
      <c r="CH392" s="545"/>
      <c r="CI392" s="545"/>
      <c r="CJ392" s="545"/>
      <c r="CK392" s="545"/>
      <c r="CL392" s="545"/>
      <c r="CM392" s="545"/>
      <c r="CN392" s="545"/>
      <c r="CO392" s="545"/>
      <c r="CP392" s="545"/>
      <c r="CQ392" s="545"/>
      <c r="CR392" s="545"/>
      <c r="CS392" s="545"/>
      <c r="CT392" s="545"/>
      <c r="CU392" s="545"/>
      <c r="CV392" s="545"/>
      <c r="CW392" s="545"/>
      <c r="CX392" s="545"/>
      <c r="CY392" s="545"/>
      <c r="CZ392" s="545"/>
      <c r="DA392" s="545"/>
      <c r="DB392" s="545"/>
      <c r="DC392" s="545"/>
      <c r="DD392" s="545"/>
    </row>
    <row r="393" spans="1:108" ht="15">
      <c r="A393" s="544"/>
      <c r="B393" s="545"/>
      <c r="C393" s="545"/>
      <c r="D393" s="545"/>
      <c r="E393" s="546"/>
      <c r="F393" s="547"/>
      <c r="G393" s="547"/>
      <c r="H393" s="547"/>
      <c r="I393" s="547"/>
      <c r="J393" s="547"/>
      <c r="K393" s="547"/>
      <c r="L393" s="547"/>
      <c r="M393" s="547"/>
      <c r="N393" s="547"/>
      <c r="O393" s="548"/>
      <c r="P393" s="547"/>
      <c r="Q393" s="549"/>
      <c r="R393" s="547"/>
      <c r="S393" s="547"/>
      <c r="T393" s="547"/>
      <c r="U393" s="547"/>
      <c r="V393" s="547"/>
      <c r="W393" s="547"/>
      <c r="X393" s="547"/>
      <c r="Y393" s="545"/>
      <c r="Z393" s="545"/>
      <c r="AA393" s="545"/>
      <c r="AB393" s="545"/>
      <c r="AC393" s="545"/>
      <c r="AD393" s="545"/>
      <c r="AE393" s="545"/>
      <c r="AF393" s="545"/>
      <c r="AG393" s="545"/>
      <c r="AH393" s="545"/>
      <c r="AI393" s="545"/>
      <c r="AJ393" s="545"/>
      <c r="AK393" s="545"/>
      <c r="AL393" s="545"/>
      <c r="AM393" s="545"/>
      <c r="AN393" s="545"/>
      <c r="AO393" s="545"/>
      <c r="AP393" s="545"/>
      <c r="AQ393" s="545"/>
      <c r="AR393" s="545"/>
      <c r="AS393" s="545"/>
      <c r="AT393" s="545"/>
      <c r="AU393" s="545"/>
      <c r="AV393" s="545"/>
      <c r="AW393" s="545"/>
      <c r="AX393" s="545"/>
      <c r="AY393" s="545"/>
      <c r="AZ393" s="545"/>
      <c r="BA393" s="545"/>
      <c r="BB393" s="545"/>
      <c r="BC393" s="545"/>
      <c r="BD393" s="545"/>
      <c r="BE393" s="545"/>
      <c r="BF393" s="545"/>
      <c r="BG393" s="545"/>
      <c r="BH393" s="545"/>
      <c r="BI393" s="545"/>
      <c r="BJ393" s="545"/>
      <c r="BK393" s="545"/>
      <c r="BL393" s="545"/>
      <c r="BM393" s="545"/>
      <c r="BN393" s="545"/>
      <c r="BO393" s="545"/>
      <c r="BP393" s="545"/>
      <c r="BQ393" s="545"/>
      <c r="BR393" s="545"/>
      <c r="BS393" s="545"/>
      <c r="BT393" s="545"/>
      <c r="BU393" s="545"/>
      <c r="BV393" s="545"/>
      <c r="BW393" s="545"/>
      <c r="BX393" s="545"/>
      <c r="BY393" s="545"/>
      <c r="BZ393" s="545"/>
      <c r="CA393" s="545"/>
      <c r="CB393" s="545"/>
      <c r="CC393" s="545"/>
      <c r="CD393" s="545"/>
      <c r="CE393" s="545"/>
      <c r="CF393" s="545"/>
      <c r="CG393" s="545"/>
      <c r="CH393" s="545"/>
      <c r="CI393" s="545"/>
      <c r="CJ393" s="545"/>
      <c r="CK393" s="545"/>
      <c r="CL393" s="545"/>
      <c r="CM393" s="545"/>
      <c r="CN393" s="545"/>
      <c r="CO393" s="545"/>
      <c r="CP393" s="545"/>
      <c r="CQ393" s="545"/>
      <c r="CR393" s="545"/>
      <c r="CS393" s="545"/>
      <c r="CT393" s="545"/>
      <c r="CU393" s="545"/>
      <c r="CV393" s="545"/>
      <c r="CW393" s="545"/>
      <c r="CX393" s="545"/>
      <c r="CY393" s="545"/>
      <c r="CZ393" s="545"/>
      <c r="DA393" s="545"/>
      <c r="DB393" s="545"/>
      <c r="DC393" s="545"/>
      <c r="DD393" s="545"/>
    </row>
    <row r="394" spans="1:108" ht="15">
      <c r="A394" s="544"/>
      <c r="B394" s="545"/>
      <c r="C394" s="545"/>
      <c r="D394" s="545"/>
      <c r="E394" s="546"/>
      <c r="F394" s="547"/>
      <c r="G394" s="547"/>
      <c r="H394" s="547"/>
      <c r="I394" s="547"/>
      <c r="J394" s="547"/>
      <c r="K394" s="547"/>
      <c r="L394" s="547"/>
      <c r="M394" s="547"/>
      <c r="N394" s="547"/>
      <c r="O394" s="548"/>
      <c r="P394" s="547"/>
      <c r="Q394" s="549"/>
      <c r="R394" s="547"/>
      <c r="S394" s="547"/>
      <c r="T394" s="547"/>
      <c r="U394" s="547"/>
      <c r="V394" s="547"/>
      <c r="W394" s="547"/>
      <c r="X394" s="547"/>
      <c r="Y394" s="545"/>
      <c r="Z394" s="545"/>
      <c r="AA394" s="545"/>
      <c r="AB394" s="545"/>
      <c r="AC394" s="545"/>
      <c r="AD394" s="545"/>
      <c r="AE394" s="545"/>
      <c r="AF394" s="545"/>
      <c r="AG394" s="545"/>
      <c r="AH394" s="545"/>
      <c r="AI394" s="545"/>
      <c r="AJ394" s="545"/>
      <c r="AK394" s="545"/>
      <c r="AL394" s="545"/>
      <c r="AM394" s="545"/>
      <c r="AN394" s="545"/>
      <c r="AO394" s="545"/>
      <c r="AP394" s="545"/>
      <c r="AQ394" s="545"/>
      <c r="AR394" s="545"/>
      <c r="AS394" s="545"/>
      <c r="AT394" s="545"/>
      <c r="AU394" s="545"/>
      <c r="AV394" s="545"/>
      <c r="AW394" s="545"/>
      <c r="AX394" s="545"/>
      <c r="AY394" s="545"/>
      <c r="AZ394" s="545"/>
      <c r="BA394" s="545"/>
      <c r="BB394" s="545"/>
      <c r="BC394" s="545"/>
      <c r="BD394" s="545"/>
      <c r="BE394" s="545"/>
      <c r="BF394" s="545"/>
      <c r="BG394" s="545"/>
      <c r="BH394" s="545"/>
      <c r="BI394" s="545"/>
      <c r="BJ394" s="545"/>
      <c r="BK394" s="545"/>
      <c r="BL394" s="545"/>
      <c r="BM394" s="545"/>
      <c r="BN394" s="545"/>
      <c r="BO394" s="545"/>
      <c r="BP394" s="545"/>
      <c r="BQ394" s="545"/>
      <c r="BR394" s="545"/>
      <c r="BS394" s="545"/>
      <c r="BT394" s="545"/>
      <c r="BU394" s="545"/>
      <c r="BV394" s="545"/>
      <c r="BW394" s="545"/>
      <c r="BX394" s="545"/>
      <c r="BY394" s="545"/>
      <c r="BZ394" s="545"/>
      <c r="CA394" s="545"/>
      <c r="CB394" s="545"/>
      <c r="CC394" s="545"/>
      <c r="CD394" s="545"/>
      <c r="CE394" s="545"/>
      <c r="CF394" s="545"/>
      <c r="CG394" s="545"/>
      <c r="CH394" s="545"/>
      <c r="CI394" s="545"/>
      <c r="CJ394" s="545"/>
      <c r="CK394" s="545"/>
      <c r="CL394" s="545"/>
      <c r="CM394" s="545"/>
      <c r="CN394" s="545"/>
      <c r="CO394" s="545"/>
      <c r="CP394" s="545"/>
      <c r="CQ394" s="545"/>
      <c r="CR394" s="545"/>
      <c r="CS394" s="545"/>
      <c r="CT394" s="545"/>
      <c r="CU394" s="545"/>
      <c r="CV394" s="545"/>
      <c r="CW394" s="545"/>
      <c r="CX394" s="545"/>
      <c r="CY394" s="545"/>
      <c r="CZ394" s="545"/>
      <c r="DA394" s="545"/>
      <c r="DB394" s="545"/>
      <c r="DC394" s="545"/>
      <c r="DD394" s="545"/>
    </row>
    <row r="395" spans="1:108" ht="15">
      <c r="A395" s="544"/>
      <c r="B395" s="545"/>
      <c r="C395" s="545"/>
      <c r="D395" s="545"/>
      <c r="E395" s="546"/>
      <c r="F395" s="547"/>
      <c r="G395" s="547"/>
      <c r="H395" s="547"/>
      <c r="I395" s="547"/>
      <c r="J395" s="547"/>
      <c r="K395" s="547"/>
      <c r="L395" s="547"/>
      <c r="M395" s="547"/>
      <c r="N395" s="547"/>
      <c r="O395" s="548"/>
      <c r="P395" s="547"/>
      <c r="Q395" s="549"/>
      <c r="R395" s="547"/>
      <c r="S395" s="547"/>
      <c r="T395" s="547"/>
      <c r="U395" s="547"/>
      <c r="V395" s="547"/>
      <c r="W395" s="547"/>
      <c r="X395" s="547"/>
      <c r="Y395" s="545"/>
      <c r="Z395" s="545"/>
      <c r="AA395" s="545"/>
      <c r="AB395" s="545"/>
      <c r="AC395" s="545"/>
      <c r="AD395" s="545"/>
      <c r="AE395" s="545"/>
      <c r="AF395" s="545"/>
      <c r="AG395" s="545"/>
      <c r="AH395" s="545"/>
      <c r="AI395" s="545"/>
      <c r="AJ395" s="545"/>
      <c r="AK395" s="545"/>
      <c r="AL395" s="545"/>
      <c r="AM395" s="545"/>
      <c r="AN395" s="545"/>
      <c r="AO395" s="545"/>
      <c r="AP395" s="545"/>
      <c r="AQ395" s="545"/>
      <c r="AR395" s="545"/>
      <c r="AS395" s="545"/>
      <c r="AT395" s="545"/>
      <c r="AU395" s="545"/>
      <c r="AV395" s="545"/>
      <c r="AW395" s="545"/>
      <c r="AX395" s="545"/>
      <c r="AY395" s="545"/>
      <c r="AZ395" s="545"/>
      <c r="BA395" s="545"/>
      <c r="BB395" s="545"/>
      <c r="BC395" s="545"/>
      <c r="BD395" s="545"/>
      <c r="BE395" s="545"/>
      <c r="BF395" s="545"/>
      <c r="BG395" s="545"/>
      <c r="BH395" s="545"/>
      <c r="BI395" s="545"/>
      <c r="BJ395" s="545"/>
      <c r="BK395" s="545"/>
      <c r="BL395" s="545"/>
      <c r="BM395" s="545"/>
      <c r="BN395" s="545"/>
      <c r="BO395" s="545"/>
      <c r="BP395" s="545"/>
      <c r="BQ395" s="545"/>
      <c r="BR395" s="545"/>
      <c r="BS395" s="545"/>
      <c r="BT395" s="545"/>
      <c r="BU395" s="545"/>
      <c r="BV395" s="545"/>
      <c r="BW395" s="545"/>
      <c r="BX395" s="545"/>
      <c r="BY395" s="545"/>
      <c r="BZ395" s="545"/>
      <c r="CA395" s="545"/>
      <c r="CB395" s="545"/>
      <c r="CC395" s="545"/>
      <c r="CD395" s="545"/>
      <c r="CE395" s="545"/>
      <c r="CF395" s="545"/>
      <c r="CG395" s="545"/>
      <c r="CH395" s="545"/>
      <c r="CI395" s="545"/>
      <c r="CJ395" s="545"/>
      <c r="CK395" s="545"/>
      <c r="CL395" s="545"/>
      <c r="CM395" s="545"/>
      <c r="CN395" s="545"/>
      <c r="CO395" s="545"/>
      <c r="CP395" s="545"/>
      <c r="CQ395" s="545"/>
      <c r="CR395" s="545"/>
      <c r="CS395" s="545"/>
      <c r="CT395" s="545"/>
      <c r="CU395" s="545"/>
      <c r="CV395" s="545"/>
      <c r="CW395" s="545"/>
      <c r="CX395" s="545"/>
      <c r="CY395" s="545"/>
      <c r="CZ395" s="545"/>
      <c r="DA395" s="545"/>
      <c r="DB395" s="545"/>
      <c r="DC395" s="545"/>
      <c r="DD395" s="545"/>
    </row>
    <row r="396" spans="1:108" ht="15">
      <c r="A396" s="544"/>
      <c r="B396" s="545"/>
      <c r="C396" s="545"/>
      <c r="D396" s="545"/>
      <c r="E396" s="546"/>
      <c r="F396" s="547"/>
      <c r="G396" s="547"/>
      <c r="H396" s="547"/>
      <c r="I396" s="547"/>
      <c r="J396" s="547"/>
      <c r="K396" s="547"/>
      <c r="L396" s="547"/>
      <c r="M396" s="547"/>
      <c r="N396" s="547"/>
      <c r="O396" s="548"/>
      <c r="P396" s="547"/>
      <c r="Q396" s="549"/>
      <c r="R396" s="547"/>
      <c r="S396" s="547"/>
      <c r="T396" s="547"/>
      <c r="U396" s="547"/>
      <c r="V396" s="547"/>
      <c r="W396" s="547"/>
      <c r="X396" s="547"/>
      <c r="Y396" s="545"/>
      <c r="Z396" s="545"/>
      <c r="AA396" s="545"/>
      <c r="AB396" s="545"/>
      <c r="AC396" s="545"/>
      <c r="AD396" s="545"/>
      <c r="AE396" s="545"/>
      <c r="AF396" s="545"/>
      <c r="AG396" s="545"/>
      <c r="AH396" s="545"/>
      <c r="AI396" s="545"/>
      <c r="AJ396" s="545"/>
      <c r="AK396" s="545"/>
      <c r="AL396" s="545"/>
      <c r="AM396" s="545"/>
      <c r="AN396" s="545"/>
      <c r="AO396" s="545"/>
      <c r="AP396" s="545"/>
      <c r="AQ396" s="545"/>
      <c r="AR396" s="545"/>
      <c r="AS396" s="545"/>
      <c r="AT396" s="545"/>
      <c r="AU396" s="545"/>
      <c r="AV396" s="545"/>
      <c r="AW396" s="545"/>
      <c r="AX396" s="545"/>
      <c r="AY396" s="545"/>
      <c r="AZ396" s="545"/>
      <c r="BA396" s="545"/>
      <c r="BB396" s="545"/>
      <c r="BC396" s="545"/>
      <c r="BD396" s="545"/>
      <c r="BE396" s="545"/>
      <c r="BF396" s="545"/>
      <c r="BG396" s="545"/>
      <c r="BH396" s="545"/>
      <c r="BI396" s="545"/>
      <c r="BJ396" s="545"/>
      <c r="BK396" s="545"/>
      <c r="BL396" s="545"/>
      <c r="BM396" s="545"/>
      <c r="BN396" s="545"/>
      <c r="BO396" s="545"/>
      <c r="BP396" s="545"/>
      <c r="BQ396" s="545"/>
      <c r="BR396" s="545"/>
      <c r="BS396" s="545"/>
      <c r="BT396" s="545"/>
      <c r="BU396" s="545"/>
      <c r="BV396" s="545"/>
      <c r="BW396" s="545"/>
      <c r="BX396" s="545"/>
      <c r="BY396" s="545"/>
      <c r="BZ396" s="545"/>
      <c r="CA396" s="545"/>
      <c r="CB396" s="545"/>
      <c r="CC396" s="545"/>
      <c r="CD396" s="545"/>
      <c r="CE396" s="545"/>
      <c r="CF396" s="545"/>
      <c r="CG396" s="545"/>
      <c r="CH396" s="545"/>
      <c r="CI396" s="545"/>
      <c r="CJ396" s="545"/>
      <c r="CK396" s="545"/>
      <c r="CL396" s="545"/>
      <c r="CM396" s="545"/>
      <c r="CN396" s="545"/>
      <c r="CO396" s="545"/>
      <c r="CP396" s="545"/>
      <c r="CQ396" s="545"/>
      <c r="CR396" s="545"/>
      <c r="CS396" s="545"/>
      <c r="CT396" s="545"/>
      <c r="CU396" s="545"/>
      <c r="CV396" s="545"/>
      <c r="CW396" s="545"/>
      <c r="CX396" s="545"/>
      <c r="CY396" s="545"/>
      <c r="CZ396" s="545"/>
      <c r="DA396" s="545"/>
      <c r="DB396" s="545"/>
      <c r="DC396" s="545"/>
      <c r="DD396" s="545"/>
    </row>
    <row r="397" spans="1:108" ht="15">
      <c r="A397" s="544"/>
      <c r="B397" s="545"/>
      <c r="C397" s="545"/>
      <c r="D397" s="545"/>
      <c r="E397" s="546"/>
      <c r="F397" s="547"/>
      <c r="G397" s="547"/>
      <c r="H397" s="547"/>
      <c r="I397" s="547"/>
      <c r="J397" s="547"/>
      <c r="K397" s="547"/>
      <c r="L397" s="547"/>
      <c r="M397" s="547"/>
      <c r="N397" s="547"/>
      <c r="O397" s="548"/>
      <c r="P397" s="547"/>
      <c r="Q397" s="549"/>
      <c r="R397" s="547"/>
      <c r="S397" s="547"/>
      <c r="T397" s="547"/>
      <c r="U397" s="547"/>
      <c r="V397" s="547"/>
      <c r="W397" s="547"/>
      <c r="X397" s="547"/>
      <c r="Y397" s="545"/>
      <c r="Z397" s="545"/>
      <c r="AA397" s="545"/>
      <c r="AB397" s="545"/>
      <c r="AC397" s="545"/>
      <c r="AD397" s="545"/>
      <c r="AE397" s="545"/>
      <c r="AF397" s="545"/>
      <c r="AG397" s="545"/>
      <c r="AH397" s="545"/>
      <c r="AI397" s="545"/>
      <c r="AJ397" s="545"/>
      <c r="AK397" s="545"/>
      <c r="AL397" s="545"/>
      <c r="AM397" s="545"/>
      <c r="AN397" s="545"/>
      <c r="AO397" s="545"/>
      <c r="AP397" s="545"/>
      <c r="AQ397" s="545"/>
      <c r="AR397" s="545"/>
      <c r="AS397" s="545"/>
      <c r="AT397" s="545"/>
      <c r="AU397" s="545"/>
      <c r="AV397" s="545"/>
      <c r="AW397" s="545"/>
      <c r="AX397" s="545"/>
      <c r="AY397" s="545"/>
      <c r="AZ397" s="545"/>
      <c r="BA397" s="545"/>
      <c r="BB397" s="545"/>
      <c r="BC397" s="545"/>
      <c r="BD397" s="545"/>
      <c r="BE397" s="545"/>
      <c r="BF397" s="545"/>
      <c r="BG397" s="545"/>
      <c r="BH397" s="545"/>
      <c r="BI397" s="545"/>
      <c r="BJ397" s="545"/>
      <c r="BK397" s="545"/>
      <c r="BL397" s="545"/>
      <c r="BM397" s="545"/>
      <c r="BN397" s="545"/>
      <c r="BO397" s="545"/>
      <c r="BP397" s="545"/>
      <c r="BQ397" s="545"/>
      <c r="BR397" s="545"/>
      <c r="BS397" s="545"/>
      <c r="BT397" s="545"/>
      <c r="BU397" s="545"/>
      <c r="BV397" s="545"/>
      <c r="BW397" s="545"/>
      <c r="BX397" s="545"/>
      <c r="BY397" s="545"/>
      <c r="BZ397" s="545"/>
      <c r="CA397" s="545"/>
      <c r="CB397" s="545"/>
      <c r="CC397" s="545"/>
      <c r="CD397" s="545"/>
      <c r="CE397" s="545"/>
      <c r="CF397" s="545"/>
      <c r="CG397" s="545"/>
      <c r="CH397" s="545"/>
      <c r="CI397" s="545"/>
      <c r="CJ397" s="545"/>
      <c r="CK397" s="545"/>
      <c r="CL397" s="545"/>
      <c r="CM397" s="545"/>
      <c r="CN397" s="545"/>
      <c r="CO397" s="545"/>
      <c r="CP397" s="545"/>
      <c r="CQ397" s="545"/>
      <c r="CR397" s="545"/>
      <c r="CS397" s="545"/>
      <c r="CT397" s="545"/>
      <c r="CU397" s="545"/>
      <c r="CV397" s="545"/>
      <c r="CW397" s="545"/>
      <c r="CX397" s="545"/>
      <c r="CY397" s="545"/>
      <c r="CZ397" s="545"/>
      <c r="DA397" s="545"/>
      <c r="DB397" s="545"/>
      <c r="DC397" s="545"/>
      <c r="DD397" s="545"/>
    </row>
    <row r="398" spans="1:108" ht="15">
      <c r="A398" s="544"/>
      <c r="B398" s="545"/>
      <c r="C398" s="545"/>
      <c r="D398" s="545"/>
      <c r="E398" s="546"/>
      <c r="F398" s="547"/>
      <c r="G398" s="547"/>
      <c r="H398" s="547"/>
      <c r="I398" s="547"/>
      <c r="J398" s="547"/>
      <c r="K398" s="547"/>
      <c r="L398" s="547"/>
      <c r="M398" s="547"/>
      <c r="N398" s="547"/>
      <c r="O398" s="548"/>
      <c r="P398" s="547"/>
      <c r="Q398" s="549"/>
      <c r="R398" s="547"/>
      <c r="S398" s="547"/>
      <c r="T398" s="547"/>
      <c r="U398" s="547"/>
      <c r="V398" s="547"/>
      <c r="W398" s="547"/>
      <c r="X398" s="547"/>
      <c r="Y398" s="545"/>
      <c r="Z398" s="545"/>
      <c r="AA398" s="545"/>
      <c r="AB398" s="545"/>
      <c r="AC398" s="545"/>
      <c r="AD398" s="545"/>
      <c r="AE398" s="545"/>
      <c r="AF398" s="545"/>
      <c r="AG398" s="545"/>
      <c r="AH398" s="545"/>
      <c r="AI398" s="545"/>
      <c r="AJ398" s="545"/>
      <c r="AK398" s="545"/>
      <c r="AL398" s="545"/>
      <c r="AM398" s="545"/>
      <c r="AN398" s="545"/>
      <c r="AO398" s="545"/>
      <c r="AP398" s="545"/>
      <c r="AQ398" s="545"/>
      <c r="AR398" s="545"/>
      <c r="AS398" s="545"/>
      <c r="AT398" s="545"/>
      <c r="AU398" s="545"/>
      <c r="AV398" s="545"/>
      <c r="AW398" s="545"/>
      <c r="AX398" s="545"/>
      <c r="AY398" s="545"/>
      <c r="AZ398" s="545"/>
      <c r="BA398" s="545"/>
      <c r="BB398" s="545"/>
      <c r="BC398" s="545"/>
      <c r="BD398" s="545"/>
      <c r="BE398" s="545"/>
      <c r="BF398" s="545"/>
      <c r="BG398" s="545"/>
      <c r="BH398" s="545"/>
      <c r="BI398" s="545"/>
      <c r="BJ398" s="545"/>
      <c r="BK398" s="545"/>
      <c r="BL398" s="545"/>
      <c r="BM398" s="545"/>
      <c r="BN398" s="545"/>
      <c r="BO398" s="545"/>
      <c r="BP398" s="545"/>
      <c r="BQ398" s="545"/>
      <c r="BR398" s="545"/>
      <c r="BS398" s="545"/>
      <c r="BT398" s="545"/>
      <c r="BU398" s="545"/>
      <c r="BV398" s="545"/>
      <c r="BW398" s="545"/>
      <c r="BX398" s="545"/>
      <c r="BY398" s="545"/>
      <c r="BZ398" s="545"/>
      <c r="CA398" s="545"/>
      <c r="CB398" s="545"/>
      <c r="CC398" s="545"/>
      <c r="CD398" s="545"/>
      <c r="CE398" s="545"/>
      <c r="CF398" s="545"/>
      <c r="CG398" s="545"/>
      <c r="CH398" s="545"/>
      <c r="CI398" s="545"/>
      <c r="CJ398" s="545"/>
      <c r="CK398" s="545"/>
      <c r="CL398" s="545"/>
      <c r="CM398" s="545"/>
      <c r="CN398" s="545"/>
      <c r="CO398" s="545"/>
      <c r="CP398" s="545"/>
      <c r="CQ398" s="545"/>
      <c r="CR398" s="545"/>
      <c r="CS398" s="545"/>
      <c r="CT398" s="545"/>
      <c r="CU398" s="545"/>
      <c r="CV398" s="545"/>
      <c r="CW398" s="545"/>
      <c r="CX398" s="545"/>
      <c r="CY398" s="545"/>
      <c r="CZ398" s="545"/>
      <c r="DA398" s="545"/>
      <c r="DB398" s="545"/>
      <c r="DC398" s="545"/>
      <c r="DD398" s="545"/>
    </row>
    <row r="399" spans="1:108" ht="15">
      <c r="A399" s="544"/>
      <c r="B399" s="545"/>
      <c r="C399" s="545"/>
      <c r="D399" s="545"/>
      <c r="E399" s="546"/>
      <c r="F399" s="547"/>
      <c r="G399" s="547"/>
      <c r="H399" s="547"/>
      <c r="I399" s="547"/>
      <c r="J399" s="547"/>
      <c r="K399" s="547"/>
      <c r="L399" s="547"/>
      <c r="M399" s="547"/>
      <c r="N399" s="547"/>
      <c r="O399" s="548"/>
      <c r="P399" s="547"/>
      <c r="Q399" s="549"/>
      <c r="R399" s="547"/>
      <c r="S399" s="547"/>
      <c r="T399" s="547"/>
      <c r="U399" s="547"/>
      <c r="V399" s="547"/>
      <c r="W399" s="547"/>
      <c r="X399" s="547"/>
      <c r="Y399" s="545"/>
      <c r="Z399" s="545"/>
      <c r="AA399" s="545"/>
      <c r="AB399" s="545"/>
      <c r="AC399" s="545"/>
      <c r="AD399" s="545"/>
      <c r="AE399" s="545"/>
      <c r="AF399" s="545"/>
      <c r="AG399" s="545"/>
      <c r="AH399" s="545"/>
      <c r="AI399" s="545"/>
      <c r="AJ399" s="545"/>
      <c r="AK399" s="545"/>
      <c r="AL399" s="545"/>
      <c r="AM399" s="545"/>
      <c r="AN399" s="545"/>
      <c r="AO399" s="545"/>
      <c r="AP399" s="545"/>
      <c r="AQ399" s="545"/>
      <c r="AR399" s="545"/>
      <c r="AS399" s="545"/>
      <c r="AT399" s="545"/>
      <c r="AU399" s="545"/>
      <c r="AV399" s="545"/>
      <c r="AW399" s="545"/>
      <c r="AX399" s="545"/>
      <c r="AY399" s="545"/>
      <c r="AZ399" s="545"/>
      <c r="BA399" s="545"/>
      <c r="BB399" s="545"/>
      <c r="BC399" s="545"/>
      <c r="BD399" s="545"/>
      <c r="BE399" s="545"/>
      <c r="BF399" s="545"/>
      <c r="BG399" s="545"/>
      <c r="BH399" s="545"/>
      <c r="BI399" s="545"/>
      <c r="BJ399" s="545"/>
      <c r="BK399" s="545"/>
      <c r="BL399" s="545"/>
      <c r="BM399" s="545"/>
      <c r="BN399" s="545"/>
      <c r="BO399" s="545"/>
      <c r="BP399" s="545"/>
      <c r="BQ399" s="545"/>
      <c r="BR399" s="545"/>
      <c r="BS399" s="545"/>
      <c r="BT399" s="545"/>
      <c r="BU399" s="545"/>
      <c r="BV399" s="545"/>
      <c r="BW399" s="545"/>
      <c r="BX399" s="545"/>
      <c r="BY399" s="545"/>
      <c r="BZ399" s="545"/>
      <c r="CA399" s="545"/>
      <c r="CB399" s="545"/>
      <c r="CC399" s="545"/>
      <c r="CD399" s="545"/>
      <c r="CE399" s="545"/>
      <c r="CF399" s="545"/>
      <c r="CG399" s="545"/>
      <c r="CH399" s="545"/>
      <c r="CI399" s="545"/>
      <c r="CJ399" s="545"/>
      <c r="CK399" s="545"/>
      <c r="CL399" s="545"/>
      <c r="CM399" s="545"/>
      <c r="CN399" s="545"/>
      <c r="CO399" s="545"/>
      <c r="CP399" s="545"/>
      <c r="CQ399" s="545"/>
      <c r="CR399" s="545"/>
      <c r="CS399" s="545"/>
      <c r="CT399" s="545"/>
      <c r="CU399" s="545"/>
      <c r="CV399" s="545"/>
      <c r="CW399" s="545"/>
      <c r="CX399" s="545"/>
      <c r="CY399" s="545"/>
      <c r="CZ399" s="545"/>
      <c r="DA399" s="545"/>
      <c r="DB399" s="545"/>
      <c r="DC399" s="545"/>
      <c r="DD399" s="545"/>
    </row>
    <row r="400" spans="1:108" ht="15">
      <c r="A400" s="544"/>
      <c r="B400" s="545"/>
      <c r="C400" s="545"/>
      <c r="D400" s="545"/>
      <c r="E400" s="546"/>
      <c r="F400" s="547"/>
      <c r="G400" s="547"/>
      <c r="H400" s="547"/>
      <c r="I400" s="547"/>
      <c r="J400" s="547"/>
      <c r="K400" s="547"/>
      <c r="L400" s="547"/>
      <c r="M400" s="547"/>
      <c r="N400" s="547"/>
      <c r="O400" s="548"/>
      <c r="P400" s="547"/>
      <c r="Q400" s="549"/>
      <c r="R400" s="547"/>
      <c r="S400" s="547"/>
      <c r="T400" s="547"/>
      <c r="U400" s="547"/>
      <c r="V400" s="547"/>
      <c r="W400" s="547"/>
      <c r="X400" s="547"/>
      <c r="Y400" s="545"/>
      <c r="Z400" s="545"/>
      <c r="AA400" s="545"/>
      <c r="AB400" s="545"/>
      <c r="AC400" s="545"/>
      <c r="AD400" s="545"/>
      <c r="AE400" s="545"/>
      <c r="AF400" s="545"/>
      <c r="AG400" s="545"/>
      <c r="AH400" s="545"/>
      <c r="AI400" s="545"/>
      <c r="AJ400" s="545"/>
      <c r="AK400" s="545"/>
      <c r="AL400" s="545"/>
      <c r="AM400" s="545"/>
      <c r="AN400" s="545"/>
      <c r="AO400" s="545"/>
      <c r="AP400" s="545"/>
      <c r="AQ400" s="545"/>
      <c r="AR400" s="545"/>
      <c r="AS400" s="545"/>
      <c r="AT400" s="545"/>
      <c r="AU400" s="545"/>
      <c r="AV400" s="545"/>
      <c r="AW400" s="545"/>
      <c r="AX400" s="545"/>
      <c r="AY400" s="545"/>
      <c r="AZ400" s="545"/>
      <c r="BA400" s="545"/>
      <c r="BB400" s="545"/>
      <c r="BC400" s="545"/>
      <c r="BD400" s="545"/>
      <c r="BE400" s="545"/>
      <c r="BF400" s="545"/>
      <c r="BG400" s="545"/>
      <c r="BH400" s="545"/>
      <c r="BI400" s="545"/>
      <c r="BJ400" s="545"/>
      <c r="BK400" s="545"/>
      <c r="BL400" s="545"/>
      <c r="BM400" s="545"/>
      <c r="BN400" s="545"/>
      <c r="BO400" s="545"/>
      <c r="BP400" s="545"/>
      <c r="BQ400" s="545"/>
      <c r="BR400" s="545"/>
      <c r="BS400" s="545"/>
      <c r="BT400" s="545"/>
      <c r="BU400" s="545"/>
      <c r="BV400" s="545"/>
      <c r="BW400" s="545"/>
      <c r="BX400" s="545"/>
      <c r="BY400" s="545"/>
      <c r="BZ400" s="545"/>
      <c r="CA400" s="545"/>
      <c r="CB400" s="545"/>
      <c r="CC400" s="545"/>
      <c r="CD400" s="545"/>
      <c r="CE400" s="545"/>
      <c r="CF400" s="545"/>
      <c r="CG400" s="545"/>
      <c r="CH400" s="545"/>
      <c r="CI400" s="545"/>
      <c r="CJ400" s="545"/>
      <c r="CK400" s="545"/>
      <c r="CL400" s="545"/>
      <c r="CM400" s="545"/>
      <c r="CN400" s="545"/>
      <c r="CO400" s="545"/>
      <c r="CP400" s="545"/>
      <c r="CQ400" s="545"/>
      <c r="CR400" s="545"/>
      <c r="CS400" s="545"/>
      <c r="CT400" s="545"/>
      <c r="CU400" s="545"/>
      <c r="CV400" s="545"/>
      <c r="CW400" s="545"/>
      <c r="CX400" s="545"/>
      <c r="CY400" s="545"/>
      <c r="CZ400" s="545"/>
      <c r="DA400" s="545"/>
      <c r="DB400" s="545"/>
      <c r="DC400" s="545"/>
      <c r="DD400" s="545"/>
    </row>
    <row r="401" spans="1:108" ht="15">
      <c r="A401" s="544"/>
      <c r="B401" s="545"/>
      <c r="C401" s="545"/>
      <c r="D401" s="545"/>
      <c r="E401" s="546"/>
      <c r="F401" s="547"/>
      <c r="G401" s="547"/>
      <c r="H401" s="547"/>
      <c r="I401" s="547"/>
      <c r="J401" s="547"/>
      <c r="K401" s="547"/>
      <c r="L401" s="547"/>
      <c r="M401" s="547"/>
      <c r="N401" s="547"/>
      <c r="O401" s="548"/>
      <c r="P401" s="547"/>
      <c r="Q401" s="549"/>
      <c r="R401" s="547"/>
      <c r="S401" s="547"/>
      <c r="T401" s="547"/>
      <c r="U401" s="547"/>
      <c r="V401" s="547"/>
      <c r="W401" s="547"/>
      <c r="X401" s="547"/>
      <c r="Y401" s="545"/>
      <c r="Z401" s="545"/>
      <c r="AA401" s="545"/>
      <c r="AB401" s="545"/>
      <c r="AC401" s="545"/>
      <c r="AD401" s="545"/>
      <c r="AE401" s="545"/>
      <c r="AF401" s="545"/>
      <c r="AG401" s="545"/>
      <c r="AH401" s="545"/>
      <c r="AI401" s="545"/>
      <c r="AJ401" s="545"/>
      <c r="AK401" s="545"/>
      <c r="AL401" s="545"/>
      <c r="AM401" s="545"/>
      <c r="AN401" s="545"/>
      <c r="AO401" s="545"/>
      <c r="AP401" s="545"/>
      <c r="AQ401" s="545"/>
      <c r="AR401" s="545"/>
      <c r="AS401" s="545"/>
      <c r="AT401" s="545"/>
      <c r="AU401" s="545"/>
      <c r="AV401" s="545"/>
      <c r="AW401" s="545"/>
      <c r="AX401" s="545"/>
      <c r="AY401" s="545"/>
      <c r="AZ401" s="545"/>
      <c r="BA401" s="545"/>
      <c r="BB401" s="545"/>
      <c r="BC401" s="545"/>
      <c r="BD401" s="545"/>
      <c r="BE401" s="545"/>
      <c r="BF401" s="545"/>
      <c r="BG401" s="545"/>
      <c r="BH401" s="545"/>
      <c r="BI401" s="545"/>
      <c r="BJ401" s="545"/>
      <c r="BK401" s="545"/>
      <c r="BL401" s="545"/>
      <c r="BM401" s="545"/>
      <c r="BN401" s="545"/>
      <c r="BO401" s="545"/>
      <c r="BP401" s="545"/>
      <c r="BQ401" s="545"/>
      <c r="BR401" s="545"/>
      <c r="BS401" s="545"/>
      <c r="BT401" s="545"/>
      <c r="BU401" s="545"/>
      <c r="BV401" s="545"/>
      <c r="BW401" s="545"/>
      <c r="BX401" s="545"/>
      <c r="BY401" s="545"/>
      <c r="BZ401" s="545"/>
      <c r="CA401" s="545"/>
      <c r="CB401" s="545"/>
      <c r="CC401" s="545"/>
      <c r="CD401" s="545"/>
      <c r="CE401" s="545"/>
      <c r="CF401" s="545"/>
      <c r="CG401" s="545"/>
      <c r="CH401" s="545"/>
      <c r="CI401" s="545"/>
      <c r="CJ401" s="545"/>
      <c r="CK401" s="545"/>
      <c r="CL401" s="545"/>
      <c r="CM401" s="545"/>
      <c r="CN401" s="545"/>
      <c r="CO401" s="545"/>
      <c r="CP401" s="545"/>
      <c r="CQ401" s="545"/>
      <c r="CR401" s="545"/>
      <c r="CS401" s="545"/>
      <c r="CT401" s="545"/>
      <c r="CU401" s="545"/>
      <c r="CV401" s="545"/>
      <c r="CW401" s="545"/>
      <c r="CX401" s="545"/>
      <c r="CY401" s="545"/>
      <c r="CZ401" s="545"/>
      <c r="DA401" s="545"/>
      <c r="DB401" s="545"/>
      <c r="DC401" s="545"/>
      <c r="DD401" s="545"/>
    </row>
    <row r="402" spans="1:108" ht="15">
      <c r="A402" s="544"/>
      <c r="B402" s="545"/>
      <c r="C402" s="545"/>
      <c r="D402" s="545"/>
      <c r="E402" s="546"/>
      <c r="F402" s="547"/>
      <c r="G402" s="547"/>
      <c r="H402" s="547"/>
      <c r="I402" s="547"/>
      <c r="J402" s="547"/>
      <c r="K402" s="547"/>
      <c r="L402" s="547"/>
      <c r="M402" s="547"/>
      <c r="N402" s="547"/>
      <c r="O402" s="548"/>
      <c r="P402" s="547"/>
      <c r="Q402" s="549"/>
      <c r="R402" s="547"/>
      <c r="S402" s="547"/>
      <c r="T402" s="547"/>
      <c r="U402" s="547"/>
      <c r="V402" s="547"/>
      <c r="W402" s="547"/>
      <c r="X402" s="547"/>
      <c r="Y402" s="545"/>
      <c r="Z402" s="545"/>
      <c r="AA402" s="545"/>
      <c r="AB402" s="545"/>
      <c r="AC402" s="545"/>
      <c r="AD402" s="545"/>
      <c r="AE402" s="545"/>
      <c r="AF402" s="545"/>
      <c r="AG402" s="545"/>
      <c r="AH402" s="545"/>
      <c r="AI402" s="545"/>
      <c r="AJ402" s="545"/>
      <c r="AK402" s="545"/>
      <c r="AL402" s="545"/>
      <c r="AM402" s="545"/>
      <c r="AN402" s="545"/>
      <c r="AO402" s="545"/>
      <c r="AP402" s="545"/>
      <c r="AQ402" s="545"/>
      <c r="AR402" s="545"/>
      <c r="AS402" s="545"/>
      <c r="AT402" s="545"/>
      <c r="AU402" s="545"/>
      <c r="AV402" s="545"/>
      <c r="AW402" s="545"/>
      <c r="AX402" s="545"/>
      <c r="AY402" s="545"/>
      <c r="AZ402" s="545"/>
      <c r="BA402" s="545"/>
      <c r="BB402" s="545"/>
      <c r="BC402" s="545"/>
      <c r="BD402" s="545"/>
      <c r="BE402" s="545"/>
      <c r="BF402" s="545"/>
      <c r="BG402" s="545"/>
      <c r="BH402" s="545"/>
      <c r="BI402" s="545"/>
      <c r="BJ402" s="545"/>
      <c r="BK402" s="545"/>
      <c r="BL402" s="545"/>
      <c r="BM402" s="545"/>
      <c r="BN402" s="545"/>
      <c r="BO402" s="545"/>
      <c r="BP402" s="545"/>
      <c r="BQ402" s="545"/>
      <c r="BR402" s="545"/>
      <c r="BS402" s="545"/>
      <c r="BT402" s="545"/>
      <c r="BU402" s="545"/>
      <c r="BV402" s="545"/>
      <c r="BW402" s="545"/>
      <c r="BX402" s="545"/>
      <c r="BY402" s="545"/>
      <c r="BZ402" s="545"/>
      <c r="CA402" s="545"/>
      <c r="CB402" s="545"/>
      <c r="CC402" s="545"/>
      <c r="CD402" s="545"/>
      <c r="CE402" s="545"/>
      <c r="CF402" s="545"/>
      <c r="CG402" s="545"/>
      <c r="CH402" s="545"/>
      <c r="CI402" s="545"/>
      <c r="CJ402" s="545"/>
      <c r="CK402" s="545"/>
      <c r="CL402" s="545"/>
      <c r="CM402" s="545"/>
      <c r="CN402" s="545"/>
      <c r="CO402" s="545"/>
      <c r="CP402" s="545"/>
      <c r="CQ402" s="545"/>
      <c r="CR402" s="545"/>
      <c r="CS402" s="545"/>
      <c r="CT402" s="545"/>
      <c r="CU402" s="545"/>
      <c r="CV402" s="545"/>
      <c r="CW402" s="545"/>
      <c r="CX402" s="545"/>
      <c r="CY402" s="545"/>
      <c r="CZ402" s="545"/>
      <c r="DA402" s="545"/>
      <c r="DB402" s="545"/>
      <c r="DC402" s="545"/>
      <c r="DD402" s="545"/>
    </row>
    <row r="403" spans="1:108" ht="15">
      <c r="A403" s="544"/>
      <c r="B403" s="545"/>
      <c r="C403" s="545"/>
      <c r="D403" s="545"/>
      <c r="E403" s="546"/>
      <c r="F403" s="547"/>
      <c r="G403" s="547"/>
      <c r="H403" s="547"/>
      <c r="I403" s="547"/>
      <c r="J403" s="547"/>
      <c r="K403" s="547"/>
      <c r="L403" s="547"/>
      <c r="M403" s="547"/>
      <c r="N403" s="547"/>
      <c r="O403" s="548"/>
      <c r="P403" s="547"/>
      <c r="Q403" s="549"/>
      <c r="R403" s="547"/>
      <c r="S403" s="547"/>
      <c r="T403" s="547"/>
      <c r="U403" s="547"/>
      <c r="V403" s="547"/>
      <c r="W403" s="547"/>
      <c r="X403" s="547"/>
      <c r="Y403" s="545"/>
      <c r="Z403" s="545"/>
      <c r="AA403" s="545"/>
      <c r="AB403" s="545"/>
      <c r="AC403" s="545"/>
      <c r="AD403" s="545"/>
      <c r="AE403" s="545"/>
      <c r="AF403" s="545"/>
      <c r="AG403" s="545"/>
      <c r="AH403" s="545"/>
      <c r="AI403" s="545"/>
      <c r="AJ403" s="545"/>
      <c r="AK403" s="545"/>
      <c r="AL403" s="545"/>
      <c r="AM403" s="545"/>
      <c r="AN403" s="545"/>
      <c r="AO403" s="545"/>
      <c r="AP403" s="545"/>
      <c r="AQ403" s="545"/>
      <c r="AR403" s="545"/>
      <c r="AS403" s="545"/>
      <c r="AT403" s="545"/>
      <c r="AU403" s="545"/>
      <c r="AV403" s="545"/>
      <c r="AW403" s="545"/>
      <c r="AX403" s="545"/>
      <c r="AY403" s="545"/>
      <c r="AZ403" s="545"/>
      <c r="BA403" s="545"/>
      <c r="BB403" s="545"/>
      <c r="BC403" s="545"/>
      <c r="BD403" s="545"/>
      <c r="BE403" s="545"/>
      <c r="BF403" s="545"/>
      <c r="BG403" s="545"/>
      <c r="BH403" s="545"/>
      <c r="BI403" s="545"/>
      <c r="BJ403" s="545"/>
      <c r="BK403" s="545"/>
      <c r="BL403" s="545"/>
      <c r="BM403" s="545"/>
      <c r="BN403" s="545"/>
      <c r="BO403" s="545"/>
      <c r="BP403" s="545"/>
      <c r="BQ403" s="545"/>
      <c r="BR403" s="545"/>
      <c r="BS403" s="545"/>
      <c r="BT403" s="545"/>
      <c r="BU403" s="545"/>
      <c r="BV403" s="545"/>
      <c r="BW403" s="545"/>
      <c r="BX403" s="545"/>
      <c r="BY403" s="545"/>
      <c r="BZ403" s="545"/>
      <c r="CA403" s="545"/>
      <c r="CB403" s="545"/>
      <c r="CC403" s="545"/>
      <c r="CD403" s="545"/>
      <c r="CE403" s="545"/>
      <c r="CF403" s="545"/>
      <c r="CG403" s="545"/>
      <c r="CH403" s="545"/>
      <c r="CI403" s="545"/>
      <c r="CJ403" s="545"/>
      <c r="CK403" s="545"/>
      <c r="CL403" s="545"/>
      <c r="CM403" s="545"/>
      <c r="CN403" s="545"/>
      <c r="CO403" s="545"/>
      <c r="CP403" s="545"/>
      <c r="CQ403" s="545"/>
      <c r="CR403" s="545"/>
      <c r="CS403" s="545"/>
      <c r="CT403" s="545"/>
      <c r="CU403" s="545"/>
      <c r="CV403" s="545"/>
      <c r="CW403" s="545"/>
      <c r="CX403" s="545"/>
      <c r="CY403" s="545"/>
      <c r="CZ403" s="545"/>
      <c r="DA403" s="545"/>
      <c r="DB403" s="545"/>
      <c r="DC403" s="545"/>
      <c r="DD403" s="545"/>
    </row>
    <row r="404" spans="1:108" ht="15">
      <c r="A404" s="544"/>
      <c r="B404" s="545"/>
      <c r="C404" s="545"/>
      <c r="D404" s="545"/>
      <c r="E404" s="546"/>
      <c r="F404" s="547"/>
      <c r="G404" s="547"/>
      <c r="H404" s="547"/>
      <c r="I404" s="547"/>
      <c r="J404" s="547"/>
      <c r="K404" s="547"/>
      <c r="L404" s="547"/>
      <c r="M404" s="547"/>
      <c r="N404" s="547"/>
      <c r="O404" s="548"/>
      <c r="P404" s="547"/>
      <c r="Q404" s="549"/>
      <c r="R404" s="547"/>
      <c r="S404" s="547"/>
      <c r="T404" s="547"/>
      <c r="U404" s="547"/>
      <c r="V404" s="547"/>
      <c r="W404" s="547"/>
      <c r="X404" s="547"/>
      <c r="Y404" s="545"/>
      <c r="Z404" s="545"/>
      <c r="AA404" s="545"/>
      <c r="AB404" s="545"/>
      <c r="AC404" s="545"/>
      <c r="AD404" s="545"/>
      <c r="AE404" s="545"/>
      <c r="AF404" s="545"/>
      <c r="AG404" s="545"/>
      <c r="AH404" s="545"/>
      <c r="AI404" s="545"/>
      <c r="AJ404" s="545"/>
      <c r="AK404" s="545"/>
      <c r="AL404" s="545"/>
      <c r="AM404" s="545"/>
      <c r="AN404" s="545"/>
      <c r="AO404" s="545"/>
      <c r="AP404" s="545"/>
      <c r="AQ404" s="545"/>
      <c r="AR404" s="545"/>
      <c r="AS404" s="545"/>
      <c r="AT404" s="545"/>
      <c r="AU404" s="545"/>
      <c r="AV404" s="545"/>
      <c r="AW404" s="545"/>
      <c r="AX404" s="545"/>
      <c r="AY404" s="545"/>
      <c r="AZ404" s="545"/>
      <c r="BA404" s="545"/>
      <c r="BB404" s="545"/>
      <c r="BC404" s="545"/>
      <c r="BD404" s="545"/>
      <c r="BE404" s="545"/>
      <c r="BF404" s="545"/>
      <c r="BG404" s="545"/>
      <c r="BH404" s="545"/>
      <c r="BI404" s="545"/>
      <c r="BJ404" s="545"/>
      <c r="BK404" s="545"/>
      <c r="BL404" s="545"/>
      <c r="BM404" s="545"/>
      <c r="BN404" s="545"/>
      <c r="BO404" s="545"/>
      <c r="BP404" s="545"/>
      <c r="BQ404" s="545"/>
      <c r="BR404" s="545"/>
      <c r="BS404" s="545"/>
      <c r="BT404" s="545"/>
      <c r="BU404" s="545"/>
      <c r="BV404" s="545"/>
      <c r="BW404" s="545"/>
      <c r="BX404" s="545"/>
      <c r="BY404" s="545"/>
      <c r="BZ404" s="545"/>
      <c r="CA404" s="545"/>
      <c r="CB404" s="545"/>
      <c r="CC404" s="545"/>
      <c r="CD404" s="545"/>
      <c r="CE404" s="545"/>
      <c r="CF404" s="545"/>
      <c r="CG404" s="545"/>
      <c r="CH404" s="545"/>
      <c r="CI404" s="545"/>
      <c r="CJ404" s="545"/>
      <c r="CK404" s="545"/>
      <c r="CL404" s="545"/>
      <c r="CM404" s="545"/>
      <c r="CN404" s="545"/>
      <c r="CO404" s="545"/>
      <c r="CP404" s="545"/>
      <c r="CQ404" s="545"/>
      <c r="CR404" s="545"/>
      <c r="CS404" s="545"/>
      <c r="CT404" s="545"/>
      <c r="CU404" s="545"/>
      <c r="CV404" s="545"/>
      <c r="CW404" s="545"/>
      <c r="CX404" s="545"/>
      <c r="CY404" s="545"/>
      <c r="CZ404" s="545"/>
      <c r="DA404" s="545"/>
      <c r="DB404" s="545"/>
      <c r="DC404" s="545"/>
      <c r="DD404" s="545"/>
    </row>
    <row r="405" spans="1:108" ht="15">
      <c r="A405" s="544"/>
      <c r="B405" s="545"/>
      <c r="C405" s="545"/>
      <c r="D405" s="545"/>
      <c r="E405" s="546"/>
      <c r="F405" s="547"/>
      <c r="G405" s="547"/>
      <c r="H405" s="547"/>
      <c r="I405" s="547"/>
      <c r="J405" s="547"/>
      <c r="K405" s="547"/>
      <c r="L405" s="547"/>
      <c r="M405" s="547"/>
      <c r="N405" s="547"/>
      <c r="O405" s="548"/>
      <c r="P405" s="547"/>
      <c r="Q405" s="549"/>
      <c r="R405" s="547"/>
      <c r="S405" s="547"/>
      <c r="T405" s="547"/>
      <c r="U405" s="547"/>
      <c r="V405" s="547"/>
      <c r="W405" s="547"/>
      <c r="X405" s="547"/>
      <c r="Y405" s="545"/>
      <c r="Z405" s="545"/>
      <c r="AA405" s="545"/>
      <c r="AB405" s="545"/>
      <c r="AC405" s="545"/>
      <c r="AD405" s="545"/>
      <c r="AE405" s="545"/>
      <c r="AF405" s="545"/>
      <c r="AG405" s="545"/>
      <c r="AH405" s="545"/>
      <c r="AI405" s="545"/>
      <c r="AJ405" s="545"/>
      <c r="AK405" s="545"/>
      <c r="AL405" s="545"/>
      <c r="AM405" s="545"/>
      <c r="AN405" s="545"/>
      <c r="AO405" s="545"/>
      <c r="AP405" s="545"/>
      <c r="AQ405" s="545"/>
      <c r="AR405" s="545"/>
      <c r="AS405" s="545"/>
      <c r="AT405" s="545"/>
      <c r="AU405" s="545"/>
      <c r="AV405" s="545"/>
      <c r="AW405" s="545"/>
      <c r="AX405" s="545"/>
      <c r="AY405" s="545"/>
      <c r="AZ405" s="545"/>
      <c r="BA405" s="545"/>
      <c r="BB405" s="545"/>
      <c r="BC405" s="545"/>
      <c r="BD405" s="545"/>
      <c r="BE405" s="545"/>
      <c r="BF405" s="545"/>
      <c r="BG405" s="545"/>
      <c r="BH405" s="545"/>
      <c r="BI405" s="545"/>
      <c r="BJ405" s="545"/>
      <c r="BK405" s="545"/>
      <c r="BL405" s="545"/>
      <c r="BM405" s="545"/>
      <c r="BN405" s="545"/>
      <c r="BO405" s="545"/>
      <c r="BP405" s="545"/>
      <c r="BQ405" s="545"/>
      <c r="BR405" s="545"/>
      <c r="BS405" s="545"/>
      <c r="BT405" s="545"/>
      <c r="BU405" s="545"/>
      <c r="BV405" s="545"/>
      <c r="BW405" s="545"/>
      <c r="BX405" s="545"/>
      <c r="BY405" s="545"/>
      <c r="BZ405" s="545"/>
      <c r="CA405" s="545"/>
      <c r="CB405" s="545"/>
      <c r="CC405" s="545"/>
      <c r="CD405" s="545"/>
      <c r="CE405" s="545"/>
      <c r="CF405" s="545"/>
      <c r="CG405" s="545"/>
      <c r="CH405" s="545"/>
      <c r="CI405" s="545"/>
      <c r="CJ405" s="545"/>
      <c r="CK405" s="545"/>
      <c r="CL405" s="545"/>
      <c r="CM405" s="545"/>
      <c r="CN405" s="545"/>
      <c r="CO405" s="545"/>
      <c r="CP405" s="545"/>
      <c r="CQ405" s="545"/>
      <c r="CR405" s="545"/>
      <c r="CS405" s="545"/>
      <c r="CT405" s="545"/>
      <c r="CU405" s="545"/>
      <c r="CV405" s="545"/>
      <c r="CW405" s="545"/>
      <c r="CX405" s="545"/>
      <c r="CY405" s="545"/>
      <c r="CZ405" s="545"/>
      <c r="DA405" s="545"/>
      <c r="DB405" s="545"/>
      <c r="DC405" s="545"/>
      <c r="DD405" s="545"/>
    </row>
    <row r="406" spans="1:108" ht="15">
      <c r="A406" s="544"/>
      <c r="B406" s="545"/>
      <c r="C406" s="545"/>
      <c r="D406" s="545"/>
      <c r="E406" s="546"/>
      <c r="F406" s="547"/>
      <c r="G406" s="547"/>
      <c r="H406" s="547"/>
      <c r="I406" s="547"/>
      <c r="J406" s="547"/>
      <c r="K406" s="547"/>
      <c r="L406" s="547"/>
      <c r="M406" s="547"/>
      <c r="N406" s="547"/>
      <c r="O406" s="548"/>
      <c r="P406" s="547"/>
      <c r="Q406" s="549"/>
      <c r="R406" s="547"/>
      <c r="S406" s="547"/>
      <c r="T406" s="547"/>
      <c r="U406" s="547"/>
      <c r="V406" s="547"/>
      <c r="W406" s="547"/>
      <c r="X406" s="547"/>
      <c r="Y406" s="545"/>
      <c r="Z406" s="545"/>
      <c r="AA406" s="545"/>
      <c r="AB406" s="545"/>
      <c r="AC406" s="545"/>
      <c r="AD406" s="545"/>
      <c r="AE406" s="545"/>
      <c r="AF406" s="545"/>
      <c r="AG406" s="545"/>
      <c r="AH406" s="545"/>
      <c r="AI406" s="545"/>
      <c r="AJ406" s="545"/>
      <c r="AK406" s="545"/>
      <c r="AL406" s="545"/>
      <c r="AM406" s="545"/>
      <c r="AN406" s="545"/>
      <c r="AO406" s="545"/>
      <c r="AP406" s="545"/>
      <c r="AQ406" s="545"/>
      <c r="AR406" s="545"/>
      <c r="AS406" s="545"/>
      <c r="AT406" s="545"/>
      <c r="AU406" s="545"/>
      <c r="AV406" s="545"/>
      <c r="AW406" s="545"/>
      <c r="AX406" s="545"/>
      <c r="AY406" s="545"/>
      <c r="AZ406" s="545"/>
      <c r="BA406" s="545"/>
      <c r="BB406" s="545"/>
      <c r="BC406" s="545"/>
      <c r="BD406" s="545"/>
      <c r="BE406" s="545"/>
      <c r="BF406" s="545"/>
      <c r="BG406" s="545"/>
      <c r="BH406" s="545"/>
      <c r="BI406" s="545"/>
      <c r="BJ406" s="545"/>
      <c r="BK406" s="545"/>
      <c r="BL406" s="545"/>
      <c r="BM406" s="545"/>
      <c r="BN406" s="545"/>
      <c r="BO406" s="545"/>
      <c r="BP406" s="545"/>
      <c r="BQ406" s="545"/>
      <c r="BR406" s="545"/>
      <c r="BS406" s="545"/>
      <c r="BT406" s="545"/>
      <c r="BU406" s="545"/>
      <c r="BV406" s="545"/>
      <c r="BW406" s="545"/>
      <c r="BX406" s="545"/>
      <c r="BY406" s="545"/>
      <c r="BZ406" s="545"/>
      <c r="CA406" s="545"/>
      <c r="CB406" s="545"/>
      <c r="CC406" s="545"/>
      <c r="CD406" s="545"/>
      <c r="CE406" s="545"/>
      <c r="CF406" s="545"/>
      <c r="CG406" s="545"/>
      <c r="CH406" s="545"/>
      <c r="CI406" s="545"/>
      <c r="CJ406" s="545"/>
      <c r="CK406" s="545"/>
      <c r="CL406" s="545"/>
      <c r="CM406" s="545"/>
      <c r="CN406" s="545"/>
      <c r="CO406" s="545"/>
      <c r="CP406" s="545"/>
      <c r="CQ406" s="545"/>
      <c r="CR406" s="545"/>
      <c r="CS406" s="545"/>
      <c r="CT406" s="545"/>
      <c r="CU406" s="545"/>
      <c r="CV406" s="545"/>
      <c r="CW406" s="545"/>
      <c r="CX406" s="545"/>
      <c r="CY406" s="545"/>
      <c r="CZ406" s="545"/>
      <c r="DA406" s="545"/>
      <c r="DB406" s="545"/>
      <c r="DC406" s="545"/>
      <c r="DD406" s="545"/>
    </row>
    <row r="407" spans="1:108" ht="15">
      <c r="A407" s="544"/>
      <c r="B407" s="545"/>
      <c r="C407" s="545"/>
      <c r="D407" s="545"/>
      <c r="E407" s="546"/>
      <c r="F407" s="547"/>
      <c r="G407" s="547"/>
      <c r="H407" s="547"/>
      <c r="I407" s="547"/>
      <c r="J407" s="547"/>
      <c r="K407" s="547"/>
      <c r="L407" s="547"/>
      <c r="M407" s="547"/>
      <c r="N407" s="547"/>
      <c r="O407" s="548"/>
      <c r="P407" s="547"/>
      <c r="Q407" s="549"/>
      <c r="R407" s="547"/>
      <c r="S407" s="547"/>
      <c r="T407" s="547"/>
      <c r="U407" s="547"/>
      <c r="V407" s="547"/>
      <c r="W407" s="547"/>
      <c r="X407" s="547"/>
      <c r="Y407" s="545"/>
      <c r="Z407" s="545"/>
      <c r="AA407" s="545"/>
      <c r="AB407" s="545"/>
      <c r="AC407" s="545"/>
      <c r="AD407" s="545"/>
      <c r="AE407" s="545"/>
      <c r="AF407" s="545"/>
      <c r="AG407" s="545"/>
      <c r="AH407" s="545"/>
      <c r="AI407" s="545"/>
      <c r="AJ407" s="545"/>
      <c r="AK407" s="545"/>
      <c r="AL407" s="545"/>
      <c r="AM407" s="545"/>
      <c r="AN407" s="545"/>
      <c r="AO407" s="545"/>
      <c r="AP407" s="545"/>
      <c r="AQ407" s="545"/>
      <c r="AR407" s="545"/>
      <c r="AS407" s="545"/>
      <c r="AT407" s="545"/>
      <c r="AU407" s="545"/>
      <c r="AV407" s="545"/>
      <c r="AW407" s="545"/>
      <c r="AX407" s="545"/>
      <c r="AY407" s="545"/>
      <c r="AZ407" s="545"/>
      <c r="BA407" s="545"/>
      <c r="BB407" s="545"/>
      <c r="BC407" s="545"/>
      <c r="BD407" s="545"/>
      <c r="BE407" s="545"/>
      <c r="BF407" s="545"/>
      <c r="BG407" s="545"/>
      <c r="BH407" s="545"/>
      <c r="BI407" s="545"/>
      <c r="BJ407" s="545"/>
      <c r="BK407" s="545"/>
      <c r="BL407" s="545"/>
      <c r="BM407" s="545"/>
      <c r="BN407" s="545"/>
      <c r="BO407" s="545"/>
      <c r="BP407" s="545"/>
      <c r="BQ407" s="545"/>
      <c r="BR407" s="545"/>
      <c r="BS407" s="545"/>
      <c r="BT407" s="545"/>
      <c r="BU407" s="545"/>
      <c r="BV407" s="545"/>
      <c r="BW407" s="545"/>
      <c r="BX407" s="545"/>
      <c r="BY407" s="545"/>
      <c r="BZ407" s="545"/>
      <c r="CA407" s="545"/>
      <c r="CB407" s="545"/>
      <c r="CC407" s="545"/>
      <c r="CD407" s="545"/>
      <c r="CE407" s="545"/>
      <c r="CF407" s="545"/>
      <c r="CG407" s="545"/>
      <c r="CH407" s="545"/>
      <c r="CI407" s="545"/>
      <c r="CJ407" s="545"/>
      <c r="CK407" s="545"/>
      <c r="CL407" s="545"/>
      <c r="CM407" s="545"/>
      <c r="CN407" s="545"/>
      <c r="CO407" s="545"/>
      <c r="CP407" s="545"/>
      <c r="CQ407" s="545"/>
      <c r="CR407" s="545"/>
      <c r="CS407" s="545"/>
      <c r="CT407" s="545"/>
      <c r="CU407" s="545"/>
      <c r="CV407" s="545"/>
      <c r="CW407" s="545"/>
      <c r="CX407" s="545"/>
      <c r="CY407" s="545"/>
      <c r="CZ407" s="545"/>
      <c r="DA407" s="545"/>
      <c r="DB407" s="545"/>
      <c r="DC407" s="545"/>
      <c r="DD407" s="545"/>
    </row>
    <row r="408" spans="1:108" ht="15">
      <c r="A408" s="544"/>
      <c r="B408" s="545"/>
      <c r="C408" s="545"/>
      <c r="D408" s="545"/>
      <c r="E408" s="546"/>
      <c r="F408" s="547"/>
      <c r="G408" s="547"/>
      <c r="H408" s="547"/>
      <c r="I408" s="547"/>
      <c r="J408" s="547"/>
      <c r="K408" s="547"/>
      <c r="L408" s="547"/>
      <c r="M408" s="547"/>
      <c r="N408" s="547"/>
      <c r="O408" s="548"/>
      <c r="P408" s="547"/>
      <c r="Q408" s="549"/>
      <c r="R408" s="547"/>
      <c r="S408" s="547"/>
      <c r="T408" s="547"/>
      <c r="U408" s="547"/>
      <c r="V408" s="547"/>
      <c r="W408" s="547"/>
      <c r="X408" s="547"/>
      <c r="Y408" s="545"/>
      <c r="Z408" s="545"/>
      <c r="AA408" s="545"/>
      <c r="AB408" s="545"/>
      <c r="AC408" s="545"/>
      <c r="AD408" s="545"/>
      <c r="AE408" s="545"/>
      <c r="AF408" s="545"/>
      <c r="AG408" s="545"/>
      <c r="AH408" s="545"/>
      <c r="AI408" s="545"/>
      <c r="AJ408" s="545"/>
      <c r="AK408" s="545"/>
      <c r="AL408" s="545"/>
      <c r="AM408" s="545"/>
      <c r="AN408" s="545"/>
      <c r="AO408" s="545"/>
      <c r="AP408" s="545"/>
      <c r="AQ408" s="545"/>
      <c r="AR408" s="545"/>
      <c r="AS408" s="545"/>
      <c r="AT408" s="545"/>
      <c r="AU408" s="545"/>
      <c r="AV408" s="545"/>
      <c r="AW408" s="545"/>
      <c r="AX408" s="545"/>
      <c r="AY408" s="545"/>
      <c r="AZ408" s="545"/>
      <c r="BA408" s="545"/>
      <c r="BB408" s="545"/>
      <c r="BC408" s="545"/>
      <c r="BD408" s="545"/>
      <c r="BE408" s="545"/>
      <c r="BF408" s="545"/>
      <c r="BG408" s="545"/>
      <c r="BH408" s="545"/>
      <c r="BI408" s="545"/>
      <c r="BJ408" s="545"/>
      <c r="BK408" s="545"/>
      <c r="BL408" s="545"/>
      <c r="BM408" s="545"/>
      <c r="BN408" s="545"/>
      <c r="BO408" s="545"/>
      <c r="BP408" s="545"/>
      <c r="BQ408" s="545"/>
      <c r="BR408" s="545"/>
      <c r="BS408" s="545"/>
      <c r="BT408" s="545"/>
      <c r="BU408" s="545"/>
      <c r="BV408" s="545"/>
      <c r="BW408" s="545"/>
      <c r="BX408" s="545"/>
      <c r="BY408" s="545"/>
      <c r="BZ408" s="545"/>
      <c r="CA408" s="545"/>
      <c r="CB408" s="545"/>
      <c r="CC408" s="545"/>
      <c r="CD408" s="545"/>
      <c r="CE408" s="545"/>
      <c r="CF408" s="545"/>
      <c r="CG408" s="545"/>
      <c r="CH408" s="545"/>
      <c r="CI408" s="545"/>
      <c r="CJ408" s="545"/>
      <c r="CK408" s="545"/>
      <c r="CL408" s="545"/>
      <c r="CM408" s="545"/>
      <c r="CN408" s="545"/>
      <c r="CO408" s="545"/>
      <c r="CP408" s="545"/>
      <c r="CQ408" s="545"/>
      <c r="CR408" s="545"/>
      <c r="CS408" s="545"/>
      <c r="CT408" s="545"/>
      <c r="CU408" s="545"/>
      <c r="CV408" s="545"/>
      <c r="CW408" s="545"/>
      <c r="CX408" s="545"/>
      <c r="CY408" s="545"/>
      <c r="CZ408" s="545"/>
      <c r="DA408" s="545"/>
      <c r="DB408" s="545"/>
      <c r="DC408" s="545"/>
      <c r="DD408" s="545"/>
    </row>
    <row r="409" spans="1:108" ht="15">
      <c r="A409" s="544"/>
      <c r="B409" s="545"/>
      <c r="C409" s="545"/>
      <c r="D409" s="545"/>
      <c r="E409" s="546"/>
      <c r="F409" s="547"/>
      <c r="G409" s="547"/>
      <c r="H409" s="547"/>
      <c r="I409" s="547"/>
      <c r="J409" s="547"/>
      <c r="K409" s="547"/>
      <c r="L409" s="547"/>
      <c r="M409" s="547"/>
      <c r="N409" s="547"/>
      <c r="O409" s="548"/>
      <c r="P409" s="547"/>
      <c r="Q409" s="549"/>
      <c r="R409" s="547"/>
      <c r="S409" s="547"/>
      <c r="T409" s="547"/>
      <c r="U409" s="547"/>
      <c r="V409" s="547"/>
      <c r="W409" s="547"/>
      <c r="X409" s="547"/>
      <c r="Y409" s="545"/>
      <c r="Z409" s="545"/>
      <c r="AA409" s="545"/>
      <c r="AB409" s="545"/>
      <c r="AC409" s="545"/>
      <c r="AD409" s="545"/>
      <c r="AE409" s="545"/>
      <c r="AF409" s="545"/>
      <c r="AG409" s="545"/>
      <c r="AH409" s="545"/>
      <c r="AI409" s="545"/>
      <c r="AJ409" s="545"/>
      <c r="AK409" s="545"/>
      <c r="AL409" s="545"/>
      <c r="AM409" s="545"/>
      <c r="AN409" s="545"/>
      <c r="AO409" s="545"/>
      <c r="AP409" s="545"/>
      <c r="AQ409" s="545"/>
      <c r="AR409" s="545"/>
      <c r="AS409" s="545"/>
      <c r="AT409" s="545"/>
      <c r="AU409" s="545"/>
      <c r="AV409" s="545"/>
      <c r="AW409" s="545"/>
      <c r="AX409" s="545"/>
      <c r="AY409" s="545"/>
      <c r="AZ409" s="545"/>
      <c r="BA409" s="545"/>
      <c r="BB409" s="545"/>
      <c r="BC409" s="545"/>
      <c r="BD409" s="545"/>
      <c r="BE409" s="545"/>
      <c r="BF409" s="545"/>
      <c r="BG409" s="545"/>
      <c r="BH409" s="545"/>
      <c r="BI409" s="545"/>
      <c r="BJ409" s="545"/>
      <c r="BK409" s="545"/>
      <c r="BL409" s="545"/>
      <c r="BM409" s="545"/>
      <c r="BN409" s="545"/>
      <c r="BO409" s="545"/>
      <c r="BP409" s="545"/>
      <c r="BQ409" s="545"/>
      <c r="BR409" s="545"/>
      <c r="BS409" s="545"/>
      <c r="BT409" s="545"/>
      <c r="BU409" s="545"/>
      <c r="BV409" s="545"/>
      <c r="BW409" s="545"/>
      <c r="BX409" s="545"/>
      <c r="BY409" s="545"/>
      <c r="BZ409" s="545"/>
      <c r="CA409" s="545"/>
      <c r="CB409" s="545"/>
      <c r="CC409" s="545"/>
      <c r="CD409" s="545"/>
      <c r="CE409" s="545"/>
      <c r="CF409" s="545"/>
      <c r="CG409" s="545"/>
      <c r="CH409" s="545"/>
      <c r="CI409" s="545"/>
      <c r="CJ409" s="545"/>
      <c r="CK409" s="545"/>
      <c r="CL409" s="545"/>
      <c r="CM409" s="545"/>
      <c r="CN409" s="545"/>
      <c r="CO409" s="545"/>
      <c r="CP409" s="545"/>
      <c r="CQ409" s="545"/>
      <c r="CR409" s="545"/>
      <c r="CS409" s="545"/>
      <c r="CT409" s="545"/>
      <c r="CU409" s="545"/>
      <c r="CV409" s="545"/>
      <c r="CW409" s="545"/>
      <c r="CX409" s="545"/>
      <c r="CY409" s="545"/>
      <c r="CZ409" s="545"/>
      <c r="DA409" s="545"/>
      <c r="DB409" s="545"/>
      <c r="DC409" s="545"/>
      <c r="DD409" s="545"/>
    </row>
    <row r="410" spans="1:108" ht="15">
      <c r="A410" s="544"/>
      <c r="B410" s="545"/>
      <c r="C410" s="545"/>
      <c r="D410" s="545"/>
      <c r="E410" s="546"/>
      <c r="F410" s="547"/>
      <c r="G410" s="547"/>
      <c r="H410" s="547"/>
      <c r="I410" s="547"/>
      <c r="J410" s="547"/>
      <c r="K410" s="547"/>
      <c r="L410" s="547"/>
      <c r="M410" s="547"/>
      <c r="N410" s="547"/>
      <c r="O410" s="548"/>
      <c r="P410" s="547"/>
      <c r="Q410" s="549"/>
      <c r="R410" s="547"/>
      <c r="S410" s="547"/>
      <c r="T410" s="547"/>
      <c r="U410" s="547"/>
      <c r="V410" s="547"/>
      <c r="W410" s="547"/>
      <c r="X410" s="547"/>
      <c r="Y410" s="545"/>
      <c r="Z410" s="545"/>
      <c r="AA410" s="545"/>
      <c r="AB410" s="545"/>
      <c r="AC410" s="545"/>
      <c r="AD410" s="545"/>
      <c r="AE410" s="545"/>
      <c r="AF410" s="545"/>
      <c r="AG410" s="545"/>
      <c r="AH410" s="545"/>
      <c r="AI410" s="545"/>
      <c r="AJ410" s="545"/>
      <c r="AK410" s="545"/>
      <c r="AL410" s="545"/>
      <c r="AM410" s="545"/>
      <c r="AN410" s="545"/>
      <c r="AO410" s="545"/>
      <c r="AP410" s="545"/>
      <c r="AQ410" s="545"/>
      <c r="AR410" s="545"/>
      <c r="AS410" s="545"/>
      <c r="AT410" s="545"/>
      <c r="AU410" s="545"/>
      <c r="AV410" s="545"/>
      <c r="AW410" s="545"/>
      <c r="AX410" s="545"/>
      <c r="AY410" s="545"/>
      <c r="AZ410" s="545"/>
      <c r="BA410" s="545"/>
      <c r="BB410" s="545"/>
      <c r="BC410" s="545"/>
      <c r="BD410" s="545"/>
      <c r="BE410" s="545"/>
      <c r="BF410" s="545"/>
      <c r="BG410" s="545"/>
      <c r="BH410" s="545"/>
      <c r="BI410" s="545"/>
      <c r="BJ410" s="545"/>
      <c r="BK410" s="545"/>
      <c r="BL410" s="545"/>
      <c r="BM410" s="545"/>
      <c r="BN410" s="545"/>
      <c r="BO410" s="545"/>
      <c r="BP410" s="545"/>
      <c r="BQ410" s="545"/>
      <c r="BR410" s="545"/>
      <c r="BS410" s="545"/>
      <c r="BT410" s="545"/>
      <c r="BU410" s="545"/>
      <c r="BV410" s="545"/>
      <c r="BW410" s="545"/>
      <c r="BX410" s="545"/>
      <c r="BY410" s="545"/>
      <c r="BZ410" s="545"/>
      <c r="CA410" s="545"/>
      <c r="CB410" s="545"/>
      <c r="CC410" s="545"/>
      <c r="CD410" s="545"/>
      <c r="CE410" s="545"/>
      <c r="CF410" s="545"/>
      <c r="CG410" s="545"/>
      <c r="CH410" s="545"/>
      <c r="CI410" s="545"/>
      <c r="CJ410" s="545"/>
      <c r="CK410" s="545"/>
      <c r="CL410" s="545"/>
      <c r="CM410" s="545"/>
      <c r="CN410" s="545"/>
      <c r="CO410" s="545"/>
      <c r="CP410" s="545"/>
      <c r="CQ410" s="545"/>
      <c r="CR410" s="545"/>
      <c r="CS410" s="545"/>
      <c r="CT410" s="545"/>
      <c r="CU410" s="545"/>
      <c r="CV410" s="545"/>
      <c r="CW410" s="545"/>
      <c r="CX410" s="545"/>
      <c r="CY410" s="545"/>
      <c r="CZ410" s="545"/>
      <c r="DA410" s="545"/>
      <c r="DB410" s="545"/>
      <c r="DC410" s="545"/>
      <c r="DD410" s="545"/>
    </row>
    <row r="411" spans="1:108" ht="15">
      <c r="A411" s="544"/>
      <c r="B411" s="545"/>
      <c r="C411" s="545"/>
      <c r="D411" s="545"/>
      <c r="E411" s="546"/>
      <c r="F411" s="547"/>
      <c r="G411" s="547"/>
      <c r="H411" s="547"/>
      <c r="I411" s="547"/>
      <c r="J411" s="547"/>
      <c r="K411" s="547"/>
      <c r="L411" s="547"/>
      <c r="M411" s="547"/>
      <c r="N411" s="547"/>
      <c r="O411" s="548"/>
      <c r="P411" s="547"/>
      <c r="Q411" s="549"/>
      <c r="R411" s="547"/>
      <c r="S411" s="547"/>
      <c r="T411" s="547"/>
      <c r="U411" s="547"/>
      <c r="V411" s="547"/>
      <c r="W411" s="547"/>
      <c r="X411" s="547"/>
      <c r="Y411" s="545"/>
      <c r="Z411" s="545"/>
      <c r="AA411" s="545"/>
      <c r="AB411" s="545"/>
      <c r="AC411" s="545"/>
      <c r="AD411" s="545"/>
      <c r="AE411" s="545"/>
      <c r="AF411" s="545"/>
      <c r="AG411" s="545"/>
      <c r="AH411" s="545"/>
      <c r="AI411" s="545"/>
      <c r="AJ411" s="545"/>
      <c r="AK411" s="545"/>
      <c r="AL411" s="545"/>
      <c r="AM411" s="545"/>
      <c r="AN411" s="545"/>
      <c r="AO411" s="545"/>
      <c r="AP411" s="545"/>
      <c r="AQ411" s="545"/>
      <c r="AR411" s="545"/>
      <c r="AS411" s="545"/>
      <c r="AT411" s="545"/>
      <c r="AU411" s="545"/>
      <c r="AV411" s="545"/>
      <c r="AW411" s="545"/>
      <c r="AX411" s="545"/>
      <c r="AY411" s="545"/>
      <c r="AZ411" s="545"/>
      <c r="BA411" s="545"/>
      <c r="BB411" s="545"/>
      <c r="BC411" s="545"/>
      <c r="BD411" s="545"/>
      <c r="BE411" s="545"/>
      <c r="BF411" s="545"/>
      <c r="BG411" s="545"/>
      <c r="BH411" s="545"/>
      <c r="BI411" s="545"/>
      <c r="BJ411" s="545"/>
      <c r="BK411" s="545"/>
      <c r="BL411" s="545"/>
      <c r="BM411" s="545"/>
      <c r="BN411" s="545"/>
      <c r="BO411" s="545"/>
      <c r="BP411" s="545"/>
      <c r="BQ411" s="545"/>
      <c r="BR411" s="545"/>
      <c r="BS411" s="545"/>
      <c r="BT411" s="545"/>
      <c r="BU411" s="545"/>
      <c r="BV411" s="545"/>
      <c r="BW411" s="545"/>
      <c r="BX411" s="545"/>
      <c r="BY411" s="545"/>
      <c r="BZ411" s="545"/>
      <c r="CA411" s="545"/>
      <c r="CB411" s="545"/>
      <c r="CC411" s="545"/>
      <c r="CD411" s="545"/>
      <c r="CE411" s="545"/>
      <c r="CF411" s="545"/>
      <c r="CG411" s="545"/>
      <c r="CH411" s="545"/>
      <c r="CI411" s="545"/>
      <c r="CJ411" s="545"/>
      <c r="CK411" s="545"/>
      <c r="CL411" s="545"/>
      <c r="CM411" s="545"/>
      <c r="CN411" s="545"/>
      <c r="CO411" s="545"/>
      <c r="CP411" s="545"/>
      <c r="CQ411" s="545"/>
      <c r="CR411" s="545"/>
      <c r="CS411" s="545"/>
      <c r="CT411" s="545"/>
      <c r="CU411" s="545"/>
      <c r="CV411" s="545"/>
      <c r="CW411" s="545"/>
      <c r="CX411" s="545"/>
      <c r="CY411" s="545"/>
      <c r="CZ411" s="545"/>
      <c r="DA411" s="545"/>
      <c r="DB411" s="545"/>
      <c r="DC411" s="545"/>
      <c r="DD411" s="545"/>
    </row>
    <row r="412" spans="1:108" ht="15">
      <c r="A412" s="544"/>
      <c r="B412" s="545"/>
      <c r="C412" s="545"/>
      <c r="D412" s="545"/>
      <c r="E412" s="546"/>
      <c r="F412" s="547"/>
      <c r="G412" s="547"/>
      <c r="H412" s="547"/>
      <c r="I412" s="547"/>
      <c r="J412" s="547"/>
      <c r="K412" s="547"/>
      <c r="L412" s="547"/>
      <c r="M412" s="547"/>
      <c r="N412" s="547"/>
      <c r="O412" s="548"/>
      <c r="P412" s="547"/>
      <c r="Q412" s="549"/>
      <c r="R412" s="547"/>
      <c r="S412" s="547"/>
      <c r="T412" s="547"/>
      <c r="U412" s="547"/>
      <c r="V412" s="547"/>
      <c r="W412" s="547"/>
      <c r="X412" s="547"/>
      <c r="Y412" s="545"/>
      <c r="Z412" s="545"/>
      <c r="AA412" s="545"/>
      <c r="AB412" s="545"/>
      <c r="AC412" s="545"/>
      <c r="AD412" s="545"/>
      <c r="AE412" s="545"/>
      <c r="AF412" s="545"/>
      <c r="AG412" s="545"/>
      <c r="AH412" s="545"/>
      <c r="AI412" s="545"/>
      <c r="AJ412" s="545"/>
      <c r="AK412" s="545"/>
      <c r="AL412" s="545"/>
      <c r="AM412" s="545"/>
      <c r="AN412" s="545"/>
      <c r="AO412" s="545"/>
      <c r="AP412" s="545"/>
      <c r="AQ412" s="545"/>
      <c r="AR412" s="545"/>
      <c r="AS412" s="545"/>
      <c r="AT412" s="545"/>
      <c r="AU412" s="545"/>
      <c r="AV412" s="545"/>
      <c r="AW412" s="545"/>
      <c r="AX412" s="545"/>
      <c r="AY412" s="545"/>
      <c r="AZ412" s="545"/>
      <c r="BA412" s="545"/>
      <c r="BB412" s="545"/>
      <c r="BC412" s="545"/>
      <c r="BD412" s="545"/>
      <c r="BE412" s="545"/>
      <c r="BF412" s="545"/>
      <c r="BG412" s="545"/>
      <c r="BH412" s="545"/>
      <c r="BI412" s="545"/>
      <c r="BJ412" s="545"/>
      <c r="BK412" s="545"/>
      <c r="BL412" s="545"/>
      <c r="BM412" s="545"/>
      <c r="BN412" s="545"/>
      <c r="BO412" s="545"/>
      <c r="BP412" s="545"/>
      <c r="BQ412" s="545"/>
      <c r="BR412" s="545"/>
      <c r="BS412" s="545"/>
      <c r="BT412" s="545"/>
      <c r="BU412" s="545"/>
      <c r="BV412" s="545"/>
      <c r="BW412" s="545"/>
      <c r="BX412" s="545"/>
      <c r="BY412" s="545"/>
      <c r="BZ412" s="545"/>
      <c r="CA412" s="545"/>
      <c r="CB412" s="545"/>
      <c r="CC412" s="545"/>
      <c r="CD412" s="545"/>
      <c r="CE412" s="545"/>
      <c r="CF412" s="545"/>
      <c r="CG412" s="545"/>
      <c r="CH412" s="545"/>
      <c r="CI412" s="545"/>
      <c r="CJ412" s="545"/>
      <c r="CK412" s="545"/>
      <c r="CL412" s="545"/>
      <c r="CM412" s="545"/>
      <c r="CN412" s="545"/>
      <c r="CO412" s="545"/>
      <c r="CP412" s="545"/>
      <c r="CQ412" s="545"/>
      <c r="CR412" s="545"/>
      <c r="CS412" s="545"/>
      <c r="CT412" s="545"/>
      <c r="CU412" s="545"/>
      <c r="CV412" s="545"/>
      <c r="CW412" s="545"/>
      <c r="CX412" s="545"/>
      <c r="CY412" s="545"/>
      <c r="CZ412" s="545"/>
      <c r="DA412" s="545"/>
      <c r="DB412" s="545"/>
      <c r="DC412" s="545"/>
      <c r="DD412" s="545"/>
    </row>
    <row r="413" spans="1:108" ht="15">
      <c r="A413" s="544"/>
      <c r="B413" s="545"/>
      <c r="C413" s="545"/>
      <c r="D413" s="545"/>
      <c r="E413" s="546"/>
      <c r="F413" s="547"/>
      <c r="G413" s="547"/>
      <c r="H413" s="547"/>
      <c r="I413" s="547"/>
      <c r="J413" s="547"/>
      <c r="K413" s="547"/>
      <c r="L413" s="547"/>
      <c r="M413" s="547"/>
      <c r="N413" s="547"/>
      <c r="O413" s="548"/>
      <c r="P413" s="547"/>
      <c r="Q413" s="549"/>
      <c r="R413" s="547"/>
      <c r="S413" s="547"/>
      <c r="T413" s="547"/>
      <c r="U413" s="547"/>
      <c r="V413" s="547"/>
      <c r="W413" s="547"/>
      <c r="X413" s="547"/>
      <c r="Y413" s="545"/>
      <c r="Z413" s="545"/>
      <c r="AA413" s="545"/>
      <c r="AB413" s="545"/>
      <c r="AC413" s="545"/>
      <c r="AD413" s="545"/>
      <c r="AE413" s="545"/>
      <c r="AF413" s="545"/>
      <c r="AG413" s="545"/>
      <c r="AH413" s="545"/>
      <c r="AI413" s="545"/>
      <c r="AJ413" s="545"/>
      <c r="AK413" s="545"/>
      <c r="AL413" s="545"/>
      <c r="AM413" s="545"/>
      <c r="AN413" s="545"/>
      <c r="AO413" s="545"/>
      <c r="AP413" s="545"/>
      <c r="AQ413" s="545"/>
      <c r="AR413" s="545"/>
      <c r="AS413" s="545"/>
      <c r="AT413" s="545"/>
      <c r="AU413" s="545"/>
      <c r="AV413" s="545"/>
      <c r="AW413" s="545"/>
      <c r="AX413" s="545"/>
      <c r="AY413" s="545"/>
      <c r="AZ413" s="545"/>
      <c r="BA413" s="545"/>
      <c r="BB413" s="545"/>
      <c r="BC413" s="545"/>
      <c r="BD413" s="545"/>
      <c r="BE413" s="545"/>
      <c r="BF413" s="545"/>
      <c r="BG413" s="545"/>
      <c r="BH413" s="545"/>
      <c r="BI413" s="545"/>
      <c r="BJ413" s="545"/>
      <c r="BK413" s="545"/>
      <c r="BL413" s="545"/>
      <c r="BM413" s="545"/>
      <c r="BN413" s="545"/>
      <c r="BO413" s="545"/>
      <c r="BP413" s="545"/>
      <c r="BQ413" s="545"/>
      <c r="BR413" s="545"/>
      <c r="BS413" s="545"/>
      <c r="BT413" s="545"/>
      <c r="BU413" s="545"/>
      <c r="BV413" s="545"/>
      <c r="BW413" s="545"/>
      <c r="BX413" s="545"/>
      <c r="BY413" s="545"/>
      <c r="BZ413" s="545"/>
      <c r="CA413" s="545"/>
      <c r="CB413" s="545"/>
      <c r="CC413" s="545"/>
      <c r="CD413" s="545"/>
      <c r="CE413" s="545"/>
      <c r="CF413" s="545"/>
      <c r="CG413" s="545"/>
      <c r="CH413" s="545"/>
      <c r="CI413" s="545"/>
      <c r="CJ413" s="545"/>
      <c r="CK413" s="545"/>
      <c r="CL413" s="545"/>
      <c r="CM413" s="545"/>
      <c r="CN413" s="545"/>
      <c r="CO413" s="545"/>
      <c r="CP413" s="545"/>
      <c r="CQ413" s="545"/>
      <c r="CR413" s="545"/>
      <c r="CS413" s="545"/>
      <c r="CT413" s="545"/>
      <c r="CU413" s="545"/>
      <c r="CV413" s="545"/>
      <c r="CW413" s="545"/>
      <c r="CX413" s="545"/>
      <c r="CY413" s="545"/>
      <c r="CZ413" s="545"/>
      <c r="DA413" s="545"/>
      <c r="DB413" s="545"/>
      <c r="DC413" s="545"/>
      <c r="DD413" s="545"/>
    </row>
    <row r="414" spans="1:108" ht="15">
      <c r="A414" s="544"/>
      <c r="B414" s="545"/>
      <c r="C414" s="545"/>
      <c r="D414" s="545"/>
      <c r="E414" s="546"/>
      <c r="F414" s="547"/>
      <c r="G414" s="547"/>
      <c r="H414" s="547"/>
      <c r="I414" s="547"/>
      <c r="J414" s="547"/>
      <c r="K414" s="547"/>
      <c r="L414" s="547"/>
      <c r="M414" s="547"/>
      <c r="N414" s="547"/>
      <c r="O414" s="548"/>
      <c r="P414" s="547"/>
      <c r="Q414" s="549"/>
      <c r="R414" s="547"/>
      <c r="S414" s="547"/>
      <c r="T414" s="547"/>
      <c r="U414" s="547"/>
      <c r="V414" s="547"/>
      <c r="W414" s="547"/>
      <c r="X414" s="547"/>
      <c r="Y414" s="545"/>
      <c r="Z414" s="545"/>
      <c r="AA414" s="545"/>
      <c r="AB414" s="545"/>
      <c r="AC414" s="545"/>
      <c r="AD414" s="545"/>
      <c r="AE414" s="545"/>
      <c r="AF414" s="545"/>
      <c r="AG414" s="545"/>
      <c r="AH414" s="545"/>
      <c r="AI414" s="545"/>
      <c r="AJ414" s="545"/>
      <c r="AK414" s="545"/>
      <c r="AL414" s="545"/>
      <c r="AM414" s="545"/>
      <c r="AN414" s="545"/>
      <c r="AO414" s="545"/>
      <c r="AP414" s="545"/>
      <c r="AQ414" s="545"/>
      <c r="AR414" s="545"/>
      <c r="AS414" s="545"/>
      <c r="AT414" s="545"/>
      <c r="AU414" s="545"/>
      <c r="AV414" s="545"/>
      <c r="AW414" s="545"/>
      <c r="AX414" s="545"/>
      <c r="AY414" s="545"/>
      <c r="AZ414" s="545"/>
      <c r="BA414" s="545"/>
      <c r="BB414" s="545"/>
      <c r="BC414" s="545"/>
      <c r="BD414" s="545"/>
      <c r="BE414" s="545"/>
      <c r="BF414" s="545"/>
      <c r="BG414" s="545"/>
      <c r="BH414" s="545"/>
      <c r="BI414" s="545"/>
      <c r="BJ414" s="545"/>
      <c r="BK414" s="545"/>
      <c r="BL414" s="545"/>
      <c r="BM414" s="545"/>
      <c r="BN414" s="545"/>
      <c r="BO414" s="545"/>
      <c r="BP414" s="545"/>
      <c r="BQ414" s="545"/>
      <c r="BR414" s="545"/>
      <c r="BS414" s="545"/>
      <c r="BT414" s="545"/>
      <c r="BU414" s="545"/>
      <c r="BV414" s="545"/>
      <c r="BW414" s="545"/>
      <c r="BX414" s="545"/>
      <c r="BY414" s="545"/>
      <c r="BZ414" s="545"/>
      <c r="CA414" s="545"/>
      <c r="CB414" s="545"/>
      <c r="CC414" s="545"/>
      <c r="CD414" s="545"/>
      <c r="CE414" s="545"/>
      <c r="CF414" s="545"/>
      <c r="CG414" s="545"/>
      <c r="CH414" s="545"/>
      <c r="CI414" s="545"/>
      <c r="CJ414" s="545"/>
      <c r="CK414" s="545"/>
      <c r="CL414" s="545"/>
      <c r="CM414" s="545"/>
      <c r="CN414" s="545"/>
      <c r="CO414" s="545"/>
      <c r="CP414" s="545"/>
      <c r="CQ414" s="545"/>
      <c r="CR414" s="545"/>
      <c r="CS414" s="545"/>
      <c r="CT414" s="545"/>
      <c r="CU414" s="545"/>
      <c r="CV414" s="545"/>
      <c r="CW414" s="545"/>
      <c r="CX414" s="545"/>
      <c r="CY414" s="545"/>
      <c r="CZ414" s="545"/>
      <c r="DA414" s="545"/>
      <c r="DB414" s="545"/>
      <c r="DC414" s="545"/>
      <c r="DD414" s="545"/>
    </row>
    <row r="415" spans="1:108" ht="15">
      <c r="A415" s="544"/>
      <c r="B415" s="545"/>
      <c r="C415" s="545"/>
      <c r="D415" s="545"/>
      <c r="E415" s="546"/>
      <c r="F415" s="547"/>
      <c r="G415" s="547"/>
      <c r="H415" s="547"/>
      <c r="I415" s="547"/>
      <c r="J415" s="547"/>
      <c r="K415" s="547"/>
      <c r="L415" s="547"/>
      <c r="M415" s="547"/>
      <c r="N415" s="547"/>
      <c r="O415" s="548"/>
      <c r="P415" s="547"/>
      <c r="Q415" s="549"/>
      <c r="R415" s="547"/>
      <c r="S415" s="547"/>
      <c r="T415" s="547"/>
      <c r="U415" s="547"/>
      <c r="V415" s="547"/>
      <c r="W415" s="547"/>
      <c r="X415" s="547"/>
      <c r="Y415" s="545"/>
      <c r="Z415" s="545"/>
      <c r="AA415" s="545"/>
      <c r="AB415" s="545"/>
      <c r="AC415" s="545"/>
      <c r="AD415" s="545"/>
      <c r="AE415" s="545"/>
      <c r="AF415" s="545"/>
      <c r="AG415" s="545"/>
      <c r="AH415" s="545"/>
      <c r="AI415" s="545"/>
      <c r="AJ415" s="545"/>
      <c r="AK415" s="545"/>
      <c r="AL415" s="545"/>
      <c r="AM415" s="545"/>
      <c r="AN415" s="545"/>
      <c r="AO415" s="545"/>
      <c r="AP415" s="545"/>
      <c r="AQ415" s="545"/>
      <c r="AR415" s="545"/>
      <c r="AS415" s="545"/>
      <c r="AT415" s="545"/>
      <c r="AU415" s="545"/>
      <c r="AV415" s="545"/>
      <c r="AW415" s="545"/>
      <c r="AX415" s="545"/>
      <c r="AY415" s="545"/>
      <c r="AZ415" s="545"/>
      <c r="BA415" s="545"/>
      <c r="BB415" s="545"/>
      <c r="BC415" s="545"/>
      <c r="BD415" s="545"/>
      <c r="BE415" s="545"/>
      <c r="BF415" s="545"/>
      <c r="BG415" s="545"/>
      <c r="BH415" s="545"/>
      <c r="BI415" s="545"/>
      <c r="BJ415" s="545"/>
      <c r="BK415" s="545"/>
      <c r="BL415" s="545"/>
      <c r="BM415" s="545"/>
      <c r="BN415" s="545"/>
      <c r="BO415" s="545"/>
      <c r="BP415" s="545"/>
      <c r="BQ415" s="545"/>
      <c r="BR415" s="545"/>
      <c r="BS415" s="545"/>
      <c r="BT415" s="545"/>
      <c r="BU415" s="545"/>
      <c r="BV415" s="545"/>
      <c r="BW415" s="545"/>
      <c r="BX415" s="545"/>
      <c r="BY415" s="545"/>
      <c r="BZ415" s="545"/>
      <c r="CA415" s="545"/>
      <c r="CB415" s="545"/>
      <c r="CC415" s="545"/>
      <c r="CD415" s="545"/>
      <c r="CE415" s="545"/>
      <c r="CF415" s="545"/>
      <c r="CG415" s="545"/>
      <c r="CH415" s="545"/>
      <c r="CI415" s="545"/>
      <c r="CJ415" s="545"/>
      <c r="CK415" s="545"/>
      <c r="CL415" s="545"/>
      <c r="CM415" s="545"/>
      <c r="CN415" s="545"/>
      <c r="CO415" s="545"/>
      <c r="CP415" s="545"/>
      <c r="CQ415" s="545"/>
      <c r="CR415" s="545"/>
      <c r="CS415" s="545"/>
      <c r="CT415" s="545"/>
      <c r="CU415" s="545"/>
      <c r="CV415" s="545"/>
      <c r="CW415" s="545"/>
      <c r="CX415" s="545"/>
      <c r="CY415" s="545"/>
      <c r="CZ415" s="545"/>
      <c r="DA415" s="545"/>
      <c r="DB415" s="545"/>
      <c r="DC415" s="545"/>
      <c r="DD415" s="545"/>
    </row>
    <row r="416" spans="1:108" ht="15">
      <c r="A416" s="544"/>
      <c r="B416" s="545"/>
      <c r="C416" s="545"/>
      <c r="D416" s="545"/>
      <c r="E416" s="546"/>
      <c r="F416" s="547"/>
      <c r="G416" s="547"/>
      <c r="H416" s="547"/>
      <c r="I416" s="547"/>
      <c r="J416" s="547"/>
      <c r="K416" s="547"/>
      <c r="L416" s="547"/>
      <c r="M416" s="547"/>
      <c r="N416" s="547"/>
      <c r="O416" s="548"/>
      <c r="P416" s="547"/>
      <c r="Q416" s="549"/>
      <c r="R416" s="547"/>
      <c r="S416" s="547"/>
      <c r="T416" s="547"/>
      <c r="U416" s="547"/>
      <c r="V416" s="547"/>
      <c r="W416" s="547"/>
      <c r="X416" s="547"/>
      <c r="Y416" s="545"/>
      <c r="Z416" s="545"/>
      <c r="AA416" s="545"/>
      <c r="AB416" s="545"/>
      <c r="AC416" s="545"/>
      <c r="AD416" s="545"/>
      <c r="AE416" s="545"/>
      <c r="AF416" s="545"/>
      <c r="AG416" s="545"/>
      <c r="AH416" s="545"/>
      <c r="AI416" s="545"/>
      <c r="AJ416" s="545"/>
      <c r="AK416" s="545"/>
      <c r="AL416" s="545"/>
      <c r="AM416" s="545"/>
      <c r="AN416" s="545"/>
      <c r="AO416" s="545"/>
      <c r="AP416" s="545"/>
      <c r="AQ416" s="545"/>
      <c r="AR416" s="545"/>
      <c r="AS416" s="545"/>
      <c r="AT416" s="545"/>
      <c r="AU416" s="545"/>
      <c r="AV416" s="545"/>
      <c r="AW416" s="545"/>
      <c r="AX416" s="545"/>
      <c r="AY416" s="545"/>
      <c r="AZ416" s="545"/>
      <c r="BA416" s="545"/>
      <c r="BB416" s="545"/>
      <c r="BC416" s="545"/>
      <c r="BD416" s="545"/>
      <c r="BE416" s="545"/>
      <c r="BF416" s="545"/>
      <c r="BG416" s="545"/>
      <c r="BH416" s="545"/>
      <c r="BI416" s="545"/>
      <c r="BJ416" s="545"/>
      <c r="BK416" s="545"/>
      <c r="BL416" s="545"/>
      <c r="BM416" s="545"/>
      <c r="BN416" s="545"/>
      <c r="BO416" s="545"/>
      <c r="BP416" s="545"/>
      <c r="BQ416" s="545"/>
      <c r="BR416" s="545"/>
      <c r="BS416" s="545"/>
      <c r="BT416" s="545"/>
      <c r="BU416" s="545"/>
      <c r="BV416" s="545"/>
      <c r="BW416" s="545"/>
      <c r="BX416" s="545"/>
      <c r="BY416" s="545"/>
      <c r="BZ416" s="545"/>
      <c r="CA416" s="545"/>
      <c r="CB416" s="545"/>
      <c r="CC416" s="545"/>
      <c r="CD416" s="545"/>
      <c r="CE416" s="545"/>
      <c r="CF416" s="545"/>
      <c r="CG416" s="545"/>
      <c r="CH416" s="545"/>
      <c r="CI416" s="545"/>
      <c r="CJ416" s="545"/>
      <c r="CK416" s="545"/>
      <c r="CL416" s="545"/>
      <c r="CM416" s="545"/>
      <c r="CN416" s="545"/>
      <c r="CO416" s="545"/>
      <c r="CP416" s="545"/>
      <c r="CQ416" s="545"/>
      <c r="CR416" s="545"/>
      <c r="CS416" s="545"/>
      <c r="CT416" s="545"/>
      <c r="CU416" s="545"/>
      <c r="CV416" s="545"/>
      <c r="CW416" s="545"/>
      <c r="CX416" s="545"/>
      <c r="CY416" s="545"/>
      <c r="CZ416" s="545"/>
      <c r="DA416" s="545"/>
      <c r="DB416" s="545"/>
      <c r="DC416" s="545"/>
      <c r="DD416" s="545"/>
    </row>
    <row r="417" spans="1:108" ht="15">
      <c r="A417" s="544"/>
      <c r="B417" s="545"/>
      <c r="C417" s="545"/>
      <c r="D417" s="545"/>
      <c r="E417" s="546"/>
      <c r="F417" s="547"/>
      <c r="G417" s="547"/>
      <c r="H417" s="547"/>
      <c r="I417" s="547"/>
      <c r="J417" s="547"/>
      <c r="K417" s="547"/>
      <c r="L417" s="547"/>
      <c r="M417" s="547"/>
      <c r="N417" s="547"/>
      <c r="O417" s="548"/>
      <c r="P417" s="547"/>
      <c r="Q417" s="549"/>
      <c r="R417" s="547"/>
      <c r="S417" s="547"/>
      <c r="T417" s="547"/>
      <c r="U417" s="547"/>
      <c r="V417" s="547"/>
      <c r="W417" s="547"/>
      <c r="X417" s="547"/>
      <c r="Y417" s="545"/>
      <c r="Z417" s="545"/>
      <c r="AA417" s="545"/>
      <c r="AB417" s="545"/>
      <c r="AC417" s="545"/>
      <c r="AD417" s="545"/>
      <c r="AE417" s="545"/>
      <c r="AF417" s="545"/>
      <c r="AG417" s="545"/>
      <c r="AH417" s="545"/>
      <c r="AI417" s="545"/>
      <c r="AJ417" s="545"/>
      <c r="AK417" s="545"/>
      <c r="AL417" s="545"/>
      <c r="AM417" s="545"/>
      <c r="AN417" s="545"/>
      <c r="AO417" s="545"/>
      <c r="AP417" s="545"/>
      <c r="AQ417" s="545"/>
      <c r="AR417" s="545"/>
      <c r="AS417" s="545"/>
      <c r="AT417" s="545"/>
      <c r="AU417" s="545"/>
      <c r="AV417" s="545"/>
      <c r="AW417" s="545"/>
      <c r="AX417" s="545"/>
      <c r="AY417" s="545"/>
      <c r="AZ417" s="545"/>
      <c r="BA417" s="545"/>
      <c r="BB417" s="545"/>
      <c r="BC417" s="545"/>
      <c r="BD417" s="545"/>
      <c r="BE417" s="545"/>
      <c r="BF417" s="545"/>
      <c r="BG417" s="545"/>
      <c r="BH417" s="545"/>
      <c r="BI417" s="545"/>
      <c r="BJ417" s="545"/>
      <c r="BK417" s="545"/>
      <c r="BL417" s="545"/>
      <c r="BM417" s="545"/>
      <c r="BN417" s="545"/>
      <c r="BO417" s="545"/>
      <c r="BP417" s="545"/>
      <c r="BQ417" s="545"/>
      <c r="BR417" s="545"/>
      <c r="BS417" s="545"/>
      <c r="BT417" s="545"/>
      <c r="BU417" s="545"/>
      <c r="BV417" s="545"/>
      <c r="BW417" s="545"/>
      <c r="BX417" s="545"/>
      <c r="BY417" s="545"/>
      <c r="BZ417" s="545"/>
      <c r="CA417" s="545"/>
      <c r="CB417" s="545"/>
      <c r="CC417" s="545"/>
      <c r="CD417" s="545"/>
      <c r="CE417" s="545"/>
      <c r="CF417" s="545"/>
      <c r="CG417" s="545"/>
      <c r="CH417" s="545"/>
      <c r="CI417" s="545"/>
      <c r="CJ417" s="545"/>
      <c r="CK417" s="545"/>
      <c r="CL417" s="545"/>
      <c r="CM417" s="545"/>
      <c r="CN417" s="545"/>
      <c r="CO417" s="545"/>
      <c r="CP417" s="545"/>
      <c r="CQ417" s="545"/>
      <c r="CR417" s="545"/>
      <c r="CS417" s="545"/>
      <c r="CT417" s="545"/>
      <c r="CU417" s="545"/>
      <c r="CV417" s="545"/>
      <c r="CW417" s="545"/>
      <c r="CX417" s="545"/>
      <c r="CY417" s="545"/>
      <c r="CZ417" s="545"/>
      <c r="DA417" s="545"/>
      <c r="DB417" s="545"/>
      <c r="DC417" s="545"/>
      <c r="DD417" s="545"/>
    </row>
    <row r="418" spans="1:108" ht="15">
      <c r="A418" s="544"/>
      <c r="B418" s="545"/>
      <c r="C418" s="545"/>
      <c r="D418" s="545"/>
      <c r="E418" s="546"/>
      <c r="F418" s="547"/>
      <c r="G418" s="547"/>
      <c r="H418" s="547"/>
      <c r="I418" s="547"/>
      <c r="J418" s="547"/>
      <c r="K418" s="547"/>
      <c r="L418" s="547"/>
      <c r="M418" s="547"/>
      <c r="N418" s="547"/>
      <c r="O418" s="548"/>
      <c r="P418" s="547"/>
      <c r="Q418" s="549"/>
      <c r="R418" s="547"/>
      <c r="S418" s="547"/>
      <c r="T418" s="547"/>
      <c r="U418" s="547"/>
      <c r="V418" s="547"/>
      <c r="W418" s="547"/>
      <c r="X418" s="547"/>
      <c r="Y418" s="545"/>
      <c r="Z418" s="545"/>
      <c r="AA418" s="545"/>
      <c r="AB418" s="545"/>
      <c r="AC418" s="545"/>
      <c r="AD418" s="545"/>
      <c r="AE418" s="545"/>
      <c r="AF418" s="545"/>
      <c r="AG418" s="545"/>
      <c r="AH418" s="545"/>
      <c r="AI418" s="545"/>
      <c r="AJ418" s="545"/>
      <c r="AK418" s="545"/>
      <c r="AL418" s="545"/>
      <c r="AM418" s="545"/>
      <c r="AN418" s="545"/>
      <c r="AO418" s="545"/>
      <c r="AP418" s="545"/>
      <c r="AQ418" s="545"/>
      <c r="AR418" s="545"/>
      <c r="AS418" s="545"/>
      <c r="AT418" s="545"/>
      <c r="AU418" s="545"/>
      <c r="AV418" s="545"/>
      <c r="AW418" s="545"/>
      <c r="AX418" s="545"/>
      <c r="AY418" s="545"/>
      <c r="AZ418" s="545"/>
      <c r="BA418" s="545"/>
      <c r="BB418" s="545"/>
      <c r="BC418" s="545"/>
      <c r="BD418" s="545"/>
      <c r="BE418" s="545"/>
      <c r="BF418" s="545"/>
      <c r="BG418" s="545"/>
      <c r="BH418" s="545"/>
      <c r="BI418" s="545"/>
      <c r="BJ418" s="545"/>
      <c r="BK418" s="545"/>
      <c r="BL418" s="545"/>
      <c r="BM418" s="545"/>
      <c r="BN418" s="545"/>
      <c r="BO418" s="545"/>
      <c r="BP418" s="545"/>
      <c r="BQ418" s="545"/>
      <c r="BR418" s="545"/>
      <c r="BS418" s="545"/>
      <c r="BT418" s="545"/>
      <c r="BU418" s="545"/>
      <c r="BV418" s="545"/>
      <c r="BW418" s="545"/>
      <c r="BX418" s="545"/>
      <c r="BY418" s="545"/>
      <c r="BZ418" s="545"/>
      <c r="CA418" s="545"/>
      <c r="CB418" s="545"/>
      <c r="CC418" s="545"/>
      <c r="CD418" s="545"/>
      <c r="CE418" s="545"/>
      <c r="CF418" s="545"/>
      <c r="CG418" s="545"/>
      <c r="CH418" s="545"/>
      <c r="CI418" s="545"/>
      <c r="CJ418" s="545"/>
      <c r="CK418" s="545"/>
      <c r="CL418" s="545"/>
      <c r="CM418" s="545"/>
      <c r="CN418" s="545"/>
      <c r="CO418" s="545"/>
      <c r="CP418" s="545"/>
      <c r="CQ418" s="545"/>
      <c r="CR418" s="545"/>
      <c r="CS418" s="545"/>
      <c r="CT418" s="545"/>
      <c r="CU418" s="545"/>
      <c r="CV418" s="545"/>
      <c r="CW418" s="545"/>
      <c r="CX418" s="545"/>
      <c r="CY418" s="545"/>
      <c r="CZ418" s="545"/>
      <c r="DA418" s="545"/>
      <c r="DB418" s="545"/>
      <c r="DC418" s="545"/>
      <c r="DD418" s="545"/>
    </row>
    <row r="419" spans="1:108" ht="15">
      <c r="A419" s="544"/>
      <c r="B419" s="545"/>
      <c r="C419" s="545"/>
      <c r="D419" s="545"/>
      <c r="E419" s="546"/>
      <c r="F419" s="547"/>
      <c r="G419" s="547"/>
      <c r="H419" s="547"/>
      <c r="I419" s="547"/>
      <c r="J419" s="547"/>
      <c r="K419" s="547"/>
      <c r="L419" s="547"/>
      <c r="M419" s="547"/>
      <c r="N419" s="547"/>
      <c r="O419" s="548"/>
      <c r="P419" s="547"/>
      <c r="Q419" s="549"/>
      <c r="R419" s="547"/>
      <c r="S419" s="547"/>
      <c r="T419" s="547"/>
      <c r="U419" s="547"/>
      <c r="V419" s="547"/>
      <c r="W419" s="547"/>
      <c r="X419" s="547"/>
      <c r="Y419" s="545"/>
      <c r="Z419" s="545"/>
      <c r="AA419" s="545"/>
      <c r="AB419" s="545"/>
      <c r="AC419" s="545"/>
      <c r="AD419" s="545"/>
      <c r="AE419" s="545"/>
      <c r="AF419" s="545"/>
      <c r="AG419" s="545"/>
      <c r="AH419" s="545"/>
      <c r="AI419" s="545"/>
      <c r="AJ419" s="545"/>
      <c r="AK419" s="545"/>
      <c r="AL419" s="545"/>
      <c r="AM419" s="545"/>
      <c r="AN419" s="545"/>
      <c r="AO419" s="545"/>
      <c r="AP419" s="545"/>
      <c r="AQ419" s="545"/>
      <c r="AR419" s="545"/>
      <c r="AS419" s="545"/>
      <c r="AT419" s="545"/>
      <c r="AU419" s="545"/>
      <c r="AV419" s="545"/>
      <c r="AW419" s="545"/>
      <c r="AX419" s="545"/>
      <c r="AY419" s="545"/>
      <c r="AZ419" s="545"/>
      <c r="BA419" s="545"/>
      <c r="BB419" s="545"/>
      <c r="BC419" s="545"/>
      <c r="BD419" s="545"/>
      <c r="BE419" s="545"/>
      <c r="BF419" s="545"/>
      <c r="BG419" s="545"/>
      <c r="BH419" s="545"/>
      <c r="BI419" s="545"/>
      <c r="BJ419" s="545"/>
      <c r="BK419" s="545"/>
      <c r="BL419" s="545"/>
      <c r="BM419" s="545"/>
      <c r="BN419" s="545"/>
      <c r="BO419" s="545"/>
      <c r="BP419" s="545"/>
      <c r="BQ419" s="545"/>
      <c r="BR419" s="545"/>
      <c r="BS419" s="545"/>
      <c r="BT419" s="545"/>
      <c r="BU419" s="545"/>
      <c r="BV419" s="545"/>
      <c r="BW419" s="545"/>
      <c r="BX419" s="545"/>
      <c r="BY419" s="545"/>
      <c r="BZ419" s="545"/>
      <c r="CA419" s="545"/>
      <c r="CB419" s="545"/>
      <c r="CC419" s="545"/>
      <c r="CD419" s="545"/>
      <c r="CE419" s="545"/>
      <c r="CF419" s="545"/>
      <c r="CG419" s="545"/>
      <c r="CH419" s="545"/>
      <c r="CI419" s="545"/>
      <c r="CJ419" s="545"/>
      <c r="CK419" s="545"/>
      <c r="CL419" s="545"/>
      <c r="CM419" s="545"/>
      <c r="CN419" s="545"/>
      <c r="CO419" s="545"/>
      <c r="CP419" s="545"/>
      <c r="CQ419" s="545"/>
      <c r="CR419" s="545"/>
      <c r="CS419" s="545"/>
      <c r="CT419" s="545"/>
      <c r="CU419" s="545"/>
      <c r="CV419" s="545"/>
      <c r="CW419" s="545"/>
      <c r="CX419" s="545"/>
      <c r="CY419" s="545"/>
      <c r="CZ419" s="545"/>
      <c r="DA419" s="545"/>
      <c r="DB419" s="545"/>
      <c r="DC419" s="545"/>
      <c r="DD419" s="545"/>
    </row>
    <row r="420" spans="1:108" ht="15">
      <c r="A420" s="544"/>
      <c r="B420" s="545"/>
      <c r="C420" s="545"/>
      <c r="D420" s="545"/>
      <c r="E420" s="546"/>
      <c r="F420" s="547"/>
      <c r="G420" s="547"/>
      <c r="H420" s="547"/>
      <c r="I420" s="547"/>
      <c r="J420" s="547"/>
      <c r="K420" s="547"/>
      <c r="L420" s="547"/>
      <c r="M420" s="547"/>
      <c r="N420" s="547"/>
      <c r="O420" s="548"/>
      <c r="P420" s="547"/>
      <c r="Q420" s="549"/>
      <c r="R420" s="547"/>
      <c r="S420" s="547"/>
      <c r="T420" s="547"/>
      <c r="U420" s="547"/>
      <c r="V420" s="547"/>
      <c r="W420" s="547"/>
      <c r="X420" s="547"/>
      <c r="Y420" s="545"/>
      <c r="Z420" s="545"/>
      <c r="AA420" s="545"/>
      <c r="AB420" s="545"/>
      <c r="AC420" s="545"/>
      <c r="AD420" s="545"/>
      <c r="AE420" s="545"/>
      <c r="AF420" s="545"/>
      <c r="AG420" s="545"/>
      <c r="AH420" s="545"/>
      <c r="AI420" s="545"/>
      <c r="AJ420" s="545"/>
      <c r="AK420" s="545"/>
      <c r="AL420" s="545"/>
      <c r="AM420" s="545"/>
      <c r="AN420" s="545"/>
      <c r="AO420" s="545"/>
      <c r="AP420" s="545"/>
      <c r="AQ420" s="545"/>
      <c r="AR420" s="545"/>
      <c r="AS420" s="545"/>
      <c r="AT420" s="545"/>
      <c r="AU420" s="545"/>
      <c r="AV420" s="545"/>
      <c r="AW420" s="545"/>
      <c r="AX420" s="545"/>
      <c r="AY420" s="545"/>
      <c r="AZ420" s="545"/>
      <c r="BA420" s="545"/>
      <c r="BB420" s="545"/>
      <c r="BC420" s="545"/>
      <c r="BD420" s="545"/>
      <c r="BE420" s="545"/>
      <c r="BF420" s="545"/>
      <c r="BG420" s="545"/>
      <c r="BH420" s="545"/>
      <c r="BI420" s="545"/>
      <c r="BJ420" s="545"/>
      <c r="BK420" s="545"/>
      <c r="BL420" s="545"/>
      <c r="BM420" s="545"/>
      <c r="BN420" s="545"/>
      <c r="BO420" s="545"/>
      <c r="BP420" s="545"/>
      <c r="BQ420" s="545"/>
      <c r="BR420" s="545"/>
      <c r="BS420" s="545"/>
      <c r="BT420" s="545"/>
      <c r="BU420" s="545"/>
      <c r="BV420" s="545"/>
      <c r="BW420" s="545"/>
      <c r="BX420" s="545"/>
      <c r="BY420" s="545"/>
      <c r="BZ420" s="545"/>
      <c r="CA420" s="545"/>
      <c r="CB420" s="545"/>
      <c r="CC420" s="545"/>
      <c r="CD420" s="545"/>
      <c r="CE420" s="545"/>
      <c r="CF420" s="545"/>
      <c r="CG420" s="545"/>
      <c r="CH420" s="545"/>
      <c r="CI420" s="545"/>
      <c r="CJ420" s="545"/>
      <c r="CK420" s="545"/>
      <c r="CL420" s="545"/>
      <c r="CM420" s="545"/>
      <c r="CN420" s="545"/>
      <c r="CO420" s="545"/>
      <c r="CP420" s="545"/>
      <c r="CQ420" s="545"/>
      <c r="CR420" s="545"/>
      <c r="CS420" s="545"/>
      <c r="CT420" s="545"/>
      <c r="CU420" s="545"/>
      <c r="CV420" s="545"/>
      <c r="CW420" s="545"/>
      <c r="CX420" s="545"/>
      <c r="CY420" s="545"/>
      <c r="CZ420" s="545"/>
      <c r="DA420" s="545"/>
      <c r="DB420" s="545"/>
      <c r="DC420" s="545"/>
      <c r="DD420" s="545"/>
    </row>
    <row r="421" spans="1:108" ht="15">
      <c r="A421" s="544"/>
      <c r="B421" s="545"/>
      <c r="C421" s="545"/>
      <c r="D421" s="545"/>
      <c r="E421" s="546"/>
      <c r="F421" s="547"/>
      <c r="G421" s="547"/>
      <c r="H421" s="547"/>
      <c r="I421" s="547"/>
      <c r="J421" s="547"/>
      <c r="K421" s="547"/>
      <c r="L421" s="547"/>
      <c r="M421" s="547"/>
      <c r="N421" s="547"/>
      <c r="O421" s="548"/>
      <c r="P421" s="547"/>
      <c r="Q421" s="549"/>
      <c r="R421" s="547"/>
      <c r="S421" s="547"/>
      <c r="T421" s="547"/>
      <c r="U421" s="547"/>
      <c r="V421" s="547"/>
      <c r="W421" s="547"/>
      <c r="X421" s="547"/>
      <c r="Y421" s="545"/>
      <c r="Z421" s="545"/>
      <c r="AA421" s="545"/>
      <c r="AB421" s="545"/>
      <c r="AC421" s="545"/>
      <c r="AD421" s="545"/>
      <c r="AE421" s="545"/>
      <c r="AF421" s="545"/>
      <c r="AG421" s="545"/>
      <c r="AH421" s="545"/>
      <c r="AI421" s="545"/>
      <c r="AJ421" s="545"/>
      <c r="AK421" s="545"/>
      <c r="AL421" s="545"/>
      <c r="AM421" s="545"/>
      <c r="AN421" s="545"/>
      <c r="AO421" s="545"/>
      <c r="AP421" s="545"/>
      <c r="AQ421" s="545"/>
      <c r="AR421" s="545"/>
      <c r="AS421" s="545"/>
      <c r="AT421" s="545"/>
      <c r="AU421" s="545"/>
      <c r="AV421" s="545"/>
      <c r="AW421" s="545"/>
      <c r="AX421" s="545"/>
      <c r="AY421" s="545"/>
      <c r="AZ421" s="545"/>
      <c r="BA421" s="545"/>
      <c r="BB421" s="545"/>
      <c r="BC421" s="545"/>
      <c r="BD421" s="545"/>
      <c r="BE421" s="545"/>
      <c r="BF421" s="545"/>
      <c r="BG421" s="545"/>
      <c r="BH421" s="545"/>
      <c r="BI421" s="545"/>
      <c r="BJ421" s="545"/>
      <c r="BK421" s="545"/>
      <c r="BL421" s="545"/>
      <c r="BM421" s="545"/>
      <c r="BN421" s="545"/>
      <c r="BO421" s="545"/>
      <c r="BP421" s="545"/>
      <c r="BQ421" s="545"/>
      <c r="BR421" s="545"/>
      <c r="BS421" s="545"/>
      <c r="BT421" s="545"/>
      <c r="BU421" s="545"/>
      <c r="BV421" s="545"/>
      <c r="BW421" s="545"/>
      <c r="BX421" s="545"/>
      <c r="BY421" s="545"/>
      <c r="BZ421" s="545"/>
      <c r="CA421" s="545"/>
      <c r="CB421" s="545"/>
      <c r="CC421" s="545"/>
      <c r="CD421" s="545"/>
      <c r="CE421" s="545"/>
      <c r="CF421" s="545"/>
      <c r="CG421" s="545"/>
      <c r="CH421" s="545"/>
      <c r="CI421" s="545"/>
      <c r="CJ421" s="545"/>
      <c r="CK421" s="545"/>
      <c r="CL421" s="545"/>
      <c r="CM421" s="545"/>
      <c r="CN421" s="545"/>
      <c r="CO421" s="545"/>
      <c r="CP421" s="545"/>
      <c r="CQ421" s="545"/>
      <c r="CR421" s="545"/>
      <c r="CS421" s="545"/>
      <c r="CT421" s="545"/>
      <c r="CU421" s="545"/>
      <c r="CV421" s="545"/>
      <c r="CW421" s="545"/>
      <c r="CX421" s="545"/>
      <c r="CY421" s="545"/>
      <c r="CZ421" s="545"/>
      <c r="DA421" s="545"/>
      <c r="DB421" s="545"/>
      <c r="DC421" s="545"/>
      <c r="DD421" s="545"/>
    </row>
    <row r="422" spans="1:108" ht="15">
      <c r="A422" s="544"/>
      <c r="B422" s="545"/>
      <c r="C422" s="545"/>
      <c r="D422" s="545"/>
      <c r="E422" s="546"/>
      <c r="F422" s="547"/>
      <c r="G422" s="547"/>
      <c r="H422" s="547"/>
      <c r="I422" s="547"/>
      <c r="J422" s="547"/>
      <c r="K422" s="547"/>
      <c r="L422" s="547"/>
      <c r="M422" s="547"/>
      <c r="N422" s="547"/>
      <c r="O422" s="548"/>
      <c r="P422" s="547"/>
      <c r="Q422" s="549"/>
      <c r="R422" s="547"/>
      <c r="S422" s="547"/>
      <c r="T422" s="547"/>
      <c r="U422" s="547"/>
      <c r="V422" s="547"/>
      <c r="W422" s="547"/>
      <c r="X422" s="547"/>
      <c r="Y422" s="545"/>
      <c r="Z422" s="545"/>
      <c r="AA422" s="545"/>
      <c r="AB422" s="545"/>
      <c r="AC422" s="545"/>
      <c r="AD422" s="545"/>
      <c r="AE422" s="545"/>
      <c r="AF422" s="545"/>
      <c r="AG422" s="545"/>
      <c r="AH422" s="545"/>
      <c r="AI422" s="545"/>
      <c r="AJ422" s="545"/>
      <c r="AK422" s="545"/>
      <c r="AL422" s="545"/>
      <c r="AM422" s="545"/>
      <c r="AN422" s="545"/>
      <c r="AO422" s="545"/>
      <c r="AP422" s="545"/>
      <c r="AQ422" s="545"/>
      <c r="AR422" s="545"/>
      <c r="AS422" s="545"/>
      <c r="AT422" s="545"/>
      <c r="AU422" s="545"/>
      <c r="AV422" s="545"/>
      <c r="AW422" s="545"/>
      <c r="AX422" s="545"/>
      <c r="AY422" s="545"/>
      <c r="AZ422" s="545"/>
      <c r="BA422" s="545"/>
      <c r="BB422" s="545"/>
      <c r="BC422" s="545"/>
      <c r="BD422" s="545"/>
      <c r="BE422" s="545"/>
      <c r="BF422" s="545"/>
      <c r="BG422" s="545"/>
      <c r="BH422" s="545"/>
      <c r="BI422" s="545"/>
      <c r="BJ422" s="545"/>
      <c r="BK422" s="545"/>
      <c r="BL422" s="545"/>
      <c r="BM422" s="545"/>
      <c r="BN422" s="545"/>
      <c r="BO422" s="545"/>
      <c r="BP422" s="545"/>
      <c r="BQ422" s="545"/>
      <c r="BR422" s="545"/>
      <c r="BS422" s="545"/>
      <c r="BT422" s="545"/>
      <c r="BU422" s="545"/>
      <c r="BV422" s="545"/>
      <c r="BW422" s="545"/>
      <c r="BX422" s="545"/>
      <c r="BY422" s="545"/>
      <c r="BZ422" s="545"/>
      <c r="CA422" s="545"/>
      <c r="CB422" s="545"/>
      <c r="CC422" s="545"/>
      <c r="CD422" s="545"/>
      <c r="CE422" s="545"/>
      <c r="CF422" s="545"/>
      <c r="CG422" s="545"/>
      <c r="CH422" s="545"/>
      <c r="CI422" s="545"/>
      <c r="CJ422" s="545"/>
      <c r="CK422" s="545"/>
      <c r="CL422" s="545"/>
      <c r="CM422" s="545"/>
      <c r="CN422" s="545"/>
      <c r="CO422" s="545"/>
      <c r="CP422" s="545"/>
      <c r="CQ422" s="545"/>
      <c r="CR422" s="545"/>
      <c r="CS422" s="545"/>
      <c r="CT422" s="545"/>
      <c r="CU422" s="545"/>
      <c r="CV422" s="545"/>
      <c r="CW422" s="545"/>
      <c r="CX422" s="545"/>
      <c r="CY422" s="545"/>
      <c r="CZ422" s="545"/>
      <c r="DA422" s="545"/>
      <c r="DB422" s="545"/>
      <c r="DC422" s="545"/>
      <c r="DD422" s="545"/>
    </row>
    <row r="423" spans="1:108" ht="15">
      <c r="A423" s="544"/>
      <c r="B423" s="545"/>
      <c r="C423" s="545"/>
      <c r="D423" s="545"/>
      <c r="E423" s="546"/>
      <c r="F423" s="547"/>
      <c r="G423" s="547"/>
      <c r="H423" s="547"/>
      <c r="I423" s="547"/>
      <c r="J423" s="547"/>
      <c r="K423" s="547"/>
      <c r="L423" s="547"/>
      <c r="M423" s="547"/>
      <c r="N423" s="547"/>
      <c r="O423" s="548"/>
      <c r="P423" s="547"/>
      <c r="Q423" s="549"/>
      <c r="R423" s="547"/>
      <c r="S423" s="547"/>
      <c r="T423" s="547"/>
      <c r="U423" s="547"/>
      <c r="V423" s="547"/>
      <c r="W423" s="547"/>
      <c r="X423" s="547"/>
      <c r="Y423" s="545"/>
      <c r="Z423" s="545"/>
      <c r="AA423" s="545"/>
      <c r="AB423" s="545"/>
      <c r="AC423" s="545"/>
      <c r="AD423" s="545"/>
      <c r="AE423" s="545"/>
      <c r="AF423" s="545"/>
      <c r="AG423" s="545"/>
      <c r="AH423" s="545"/>
      <c r="AI423" s="545"/>
      <c r="AJ423" s="545"/>
      <c r="AK423" s="545"/>
      <c r="AL423" s="545"/>
      <c r="AM423" s="545"/>
      <c r="AN423" s="545"/>
      <c r="AO423" s="545"/>
      <c r="AP423" s="545"/>
      <c r="AQ423" s="545"/>
      <c r="AR423" s="545"/>
      <c r="AS423" s="545"/>
      <c r="AT423" s="545"/>
      <c r="AU423" s="545"/>
      <c r="AV423" s="545"/>
      <c r="AW423" s="545"/>
      <c r="AX423" s="545"/>
      <c r="AY423" s="545"/>
      <c r="AZ423" s="545"/>
      <c r="BA423" s="545"/>
      <c r="BB423" s="545"/>
      <c r="BC423" s="545"/>
      <c r="BD423" s="545"/>
      <c r="BE423" s="545"/>
      <c r="BF423" s="545"/>
      <c r="BG423" s="545"/>
      <c r="BH423" s="545"/>
      <c r="BI423" s="545"/>
      <c r="BJ423" s="545"/>
      <c r="BK423" s="545"/>
      <c r="BL423" s="545"/>
      <c r="BM423" s="545"/>
      <c r="BN423" s="545"/>
      <c r="BO423" s="545"/>
      <c r="BP423" s="545"/>
      <c r="BQ423" s="545"/>
      <c r="BR423" s="545"/>
      <c r="BS423" s="545"/>
      <c r="BT423" s="545"/>
      <c r="BU423" s="545"/>
      <c r="BV423" s="545"/>
      <c r="BW423" s="545"/>
      <c r="BX423" s="545"/>
      <c r="BY423" s="545"/>
      <c r="BZ423" s="545"/>
      <c r="CA423" s="545"/>
      <c r="CB423" s="545"/>
      <c r="CC423" s="545"/>
      <c r="CD423" s="545"/>
      <c r="CE423" s="545"/>
      <c r="CF423" s="545"/>
      <c r="CG423" s="545"/>
      <c r="CH423" s="545"/>
      <c r="CI423" s="545"/>
      <c r="CJ423" s="545"/>
      <c r="CK423" s="545"/>
      <c r="CL423" s="545"/>
      <c r="CM423" s="545"/>
      <c r="CN423" s="545"/>
      <c r="CO423" s="545"/>
      <c r="CP423" s="545"/>
      <c r="CQ423" s="545"/>
      <c r="CR423" s="545"/>
      <c r="CS423" s="545"/>
      <c r="CT423" s="545"/>
      <c r="CU423" s="545"/>
      <c r="CV423" s="545"/>
      <c r="CW423" s="545"/>
      <c r="CX423" s="545"/>
      <c r="CY423" s="545"/>
      <c r="CZ423" s="545"/>
      <c r="DA423" s="545"/>
      <c r="DB423" s="545"/>
      <c r="DC423" s="545"/>
      <c r="DD423" s="545"/>
    </row>
    <row r="424" spans="1:108" ht="15">
      <c r="A424" s="544"/>
      <c r="B424" s="545"/>
      <c r="C424" s="545"/>
      <c r="D424" s="545"/>
      <c r="E424" s="546"/>
      <c r="F424" s="547"/>
      <c r="G424" s="547"/>
      <c r="H424" s="547"/>
      <c r="I424" s="547"/>
      <c r="J424" s="547"/>
      <c r="K424" s="547"/>
      <c r="L424" s="547"/>
      <c r="M424" s="547"/>
      <c r="N424" s="547"/>
      <c r="O424" s="548"/>
      <c r="P424" s="547"/>
      <c r="Q424" s="549"/>
      <c r="R424" s="547"/>
      <c r="S424" s="547"/>
      <c r="T424" s="547"/>
      <c r="U424" s="547"/>
      <c r="V424" s="547"/>
      <c r="W424" s="547"/>
      <c r="X424" s="547"/>
      <c r="Y424" s="545"/>
      <c r="Z424" s="545"/>
      <c r="AA424" s="545"/>
      <c r="AB424" s="545"/>
      <c r="AC424" s="545"/>
      <c r="AD424" s="545"/>
      <c r="AE424" s="545"/>
      <c r="AF424" s="545"/>
      <c r="AG424" s="545"/>
      <c r="AH424" s="545"/>
      <c r="AI424" s="545"/>
      <c r="AJ424" s="545"/>
      <c r="AK424" s="545"/>
      <c r="AL424" s="545"/>
      <c r="AM424" s="545"/>
      <c r="AN424" s="545"/>
      <c r="AO424" s="545"/>
      <c r="AP424" s="545"/>
      <c r="AQ424" s="545"/>
      <c r="AR424" s="545"/>
      <c r="AS424" s="545"/>
      <c r="AT424" s="545"/>
      <c r="AU424" s="545"/>
      <c r="AV424" s="545"/>
      <c r="AW424" s="545"/>
      <c r="AX424" s="545"/>
      <c r="AY424" s="545"/>
      <c r="AZ424" s="545"/>
      <c r="BA424" s="545"/>
      <c r="BB424" s="545"/>
      <c r="BC424" s="545"/>
      <c r="BD424" s="545"/>
      <c r="BE424" s="545"/>
      <c r="BF424" s="545"/>
      <c r="BG424" s="545"/>
      <c r="BH424" s="545"/>
      <c r="BI424" s="545"/>
      <c r="BJ424" s="545"/>
      <c r="BK424" s="545"/>
      <c r="BL424" s="545"/>
      <c r="BM424" s="545"/>
      <c r="BN424" s="545"/>
      <c r="BO424" s="545"/>
      <c r="BP424" s="545"/>
      <c r="BQ424" s="545"/>
      <c r="BR424" s="545"/>
      <c r="BS424" s="545"/>
      <c r="BT424" s="545"/>
      <c r="BU424" s="545"/>
      <c r="BV424" s="545"/>
      <c r="BW424" s="545"/>
      <c r="BX424" s="545"/>
      <c r="BY424" s="545"/>
      <c r="BZ424" s="545"/>
      <c r="CA424" s="545"/>
      <c r="CB424" s="545"/>
      <c r="CC424" s="545"/>
      <c r="CD424" s="545"/>
      <c r="CE424" s="545"/>
      <c r="CF424" s="545"/>
      <c r="CG424" s="545"/>
      <c r="CH424" s="545"/>
      <c r="CI424" s="545"/>
      <c r="CJ424" s="545"/>
      <c r="CK424" s="545"/>
      <c r="CL424" s="545"/>
      <c r="CM424" s="545"/>
      <c r="CN424" s="545"/>
      <c r="CO424" s="545"/>
      <c r="CP424" s="545"/>
      <c r="CQ424" s="545"/>
      <c r="CR424" s="545"/>
      <c r="CS424" s="545"/>
      <c r="CT424" s="545"/>
      <c r="CU424" s="545"/>
      <c r="CV424" s="545"/>
      <c r="CW424" s="545"/>
      <c r="CX424" s="545"/>
      <c r="CY424" s="545"/>
      <c r="CZ424" s="545"/>
      <c r="DA424" s="545"/>
      <c r="DB424" s="545"/>
      <c r="DC424" s="545"/>
      <c r="DD424" s="545"/>
    </row>
    <row r="425" spans="1:108" ht="15">
      <c r="A425" s="544"/>
      <c r="B425" s="545"/>
      <c r="C425" s="545"/>
      <c r="D425" s="545"/>
      <c r="E425" s="546"/>
      <c r="F425" s="547"/>
      <c r="G425" s="547"/>
      <c r="H425" s="547"/>
      <c r="I425" s="547"/>
      <c r="J425" s="547"/>
      <c r="K425" s="547"/>
      <c r="L425" s="547"/>
      <c r="M425" s="547"/>
      <c r="N425" s="547"/>
      <c r="O425" s="548"/>
      <c r="P425" s="547"/>
      <c r="Q425" s="549"/>
      <c r="R425" s="547"/>
      <c r="S425" s="547"/>
      <c r="T425" s="547"/>
      <c r="U425" s="547"/>
      <c r="V425" s="547"/>
      <c r="W425" s="547"/>
      <c r="X425" s="547"/>
      <c r="Y425" s="545"/>
      <c r="Z425" s="545"/>
      <c r="AA425" s="545"/>
      <c r="AB425" s="545"/>
      <c r="AC425" s="545"/>
      <c r="AD425" s="545"/>
      <c r="AE425" s="545"/>
      <c r="AF425" s="545"/>
      <c r="AG425" s="545"/>
      <c r="AH425" s="545"/>
      <c r="AI425" s="545"/>
      <c r="AJ425" s="545"/>
      <c r="AK425" s="545"/>
      <c r="AL425" s="545"/>
      <c r="AM425" s="545"/>
      <c r="AN425" s="545"/>
      <c r="AO425" s="545"/>
      <c r="AP425" s="545"/>
      <c r="AQ425" s="545"/>
      <c r="AR425" s="545"/>
      <c r="AS425" s="545"/>
      <c r="AT425" s="545"/>
      <c r="AU425" s="545"/>
      <c r="AV425" s="545"/>
      <c r="AW425" s="545"/>
      <c r="AX425" s="545"/>
      <c r="AY425" s="545"/>
      <c r="AZ425" s="545"/>
      <c r="BA425" s="545"/>
      <c r="BB425" s="545"/>
      <c r="BC425" s="545"/>
      <c r="BD425" s="545"/>
      <c r="BE425" s="545"/>
      <c r="BF425" s="545"/>
      <c r="BG425" s="545"/>
      <c r="BH425" s="545"/>
      <c r="BI425" s="545"/>
      <c r="BJ425" s="545"/>
      <c r="BK425" s="545"/>
      <c r="BL425" s="545"/>
      <c r="BM425" s="545"/>
      <c r="BN425" s="545"/>
      <c r="BO425" s="545"/>
      <c r="BP425" s="545"/>
      <c r="BQ425" s="545"/>
      <c r="BR425" s="545"/>
      <c r="BS425" s="545"/>
      <c r="BT425" s="545"/>
      <c r="BU425" s="545"/>
      <c r="BV425" s="545"/>
      <c r="BW425" s="545"/>
      <c r="BX425" s="545"/>
      <c r="BY425" s="545"/>
      <c r="BZ425" s="545"/>
      <c r="CA425" s="545"/>
      <c r="CB425" s="545"/>
      <c r="CC425" s="545"/>
      <c r="CD425" s="545"/>
      <c r="CE425" s="545"/>
      <c r="CF425" s="545"/>
      <c r="CG425" s="545"/>
      <c r="CH425" s="545"/>
      <c r="CI425" s="545"/>
      <c r="CJ425" s="545"/>
      <c r="CK425" s="545"/>
      <c r="CL425" s="545"/>
      <c r="CM425" s="545"/>
      <c r="CN425" s="545"/>
      <c r="CO425" s="545"/>
      <c r="CP425" s="545"/>
      <c r="CQ425" s="545"/>
      <c r="CR425" s="545"/>
      <c r="CS425" s="545"/>
      <c r="CT425" s="545"/>
      <c r="CU425" s="545"/>
      <c r="CV425" s="545"/>
      <c r="CW425" s="545"/>
      <c r="CX425" s="545"/>
      <c r="CY425" s="545"/>
      <c r="CZ425" s="545"/>
      <c r="DA425" s="545"/>
      <c r="DB425" s="545"/>
      <c r="DC425" s="545"/>
      <c r="DD425" s="545"/>
    </row>
    <row r="426" spans="1:108" ht="15">
      <c r="A426" s="544"/>
      <c r="B426" s="545"/>
      <c r="C426" s="545"/>
      <c r="D426" s="545"/>
      <c r="E426" s="546"/>
      <c r="F426" s="547"/>
      <c r="G426" s="547"/>
      <c r="H426" s="547"/>
      <c r="I426" s="547"/>
      <c r="J426" s="547"/>
      <c r="K426" s="547"/>
      <c r="L426" s="547"/>
      <c r="M426" s="547"/>
      <c r="N426" s="547"/>
      <c r="O426" s="548"/>
      <c r="P426" s="547"/>
      <c r="Q426" s="549"/>
      <c r="R426" s="547"/>
      <c r="S426" s="547"/>
      <c r="T426" s="547"/>
      <c r="U426" s="547"/>
      <c r="V426" s="547"/>
      <c r="W426" s="547"/>
      <c r="X426" s="547"/>
      <c r="Y426" s="545"/>
      <c r="Z426" s="545"/>
      <c r="AA426" s="545"/>
      <c r="AB426" s="545"/>
      <c r="AC426" s="545"/>
      <c r="AD426" s="545"/>
      <c r="AE426" s="545"/>
      <c r="AF426" s="545"/>
      <c r="AG426" s="545"/>
      <c r="AH426" s="545"/>
      <c r="AI426" s="545"/>
      <c r="AJ426" s="545"/>
      <c r="AK426" s="545"/>
      <c r="AL426" s="545"/>
      <c r="AM426" s="545"/>
      <c r="AN426" s="545"/>
      <c r="AO426" s="545"/>
      <c r="AP426" s="545"/>
      <c r="AQ426" s="545"/>
      <c r="AR426" s="545"/>
      <c r="AS426" s="545"/>
      <c r="AT426" s="545"/>
      <c r="AU426" s="545"/>
      <c r="AV426" s="545"/>
      <c r="AW426" s="545"/>
      <c r="AX426" s="545"/>
      <c r="AY426" s="545"/>
      <c r="AZ426" s="545"/>
      <c r="BA426" s="545"/>
      <c r="BB426" s="545"/>
      <c r="BC426" s="545"/>
      <c r="BD426" s="545"/>
      <c r="BE426" s="545"/>
      <c r="BF426" s="545"/>
      <c r="BG426" s="545"/>
      <c r="BH426" s="545"/>
      <c r="BI426" s="545"/>
      <c r="BJ426" s="545"/>
      <c r="BK426" s="545"/>
      <c r="BL426" s="545"/>
      <c r="BM426" s="545"/>
      <c r="BN426" s="545"/>
      <c r="BO426" s="545"/>
      <c r="BP426" s="545"/>
      <c r="BQ426" s="545"/>
      <c r="BR426" s="545"/>
      <c r="BS426" s="545"/>
      <c r="BT426" s="545"/>
      <c r="BU426" s="545"/>
      <c r="BV426" s="545"/>
      <c r="BW426" s="545"/>
      <c r="BX426" s="545"/>
      <c r="BY426" s="545"/>
      <c r="BZ426" s="545"/>
      <c r="CA426" s="545"/>
      <c r="CB426" s="545"/>
      <c r="CC426" s="545"/>
      <c r="CD426" s="545"/>
      <c r="CE426" s="545"/>
      <c r="CF426" s="545"/>
      <c r="CG426" s="545"/>
      <c r="CH426" s="545"/>
      <c r="CI426" s="545"/>
      <c r="CJ426" s="545"/>
      <c r="CK426" s="545"/>
      <c r="CL426" s="545"/>
      <c r="CM426" s="545"/>
      <c r="CN426" s="545"/>
      <c r="CO426" s="545"/>
      <c r="CP426" s="545"/>
      <c r="CQ426" s="545"/>
      <c r="CR426" s="545"/>
      <c r="CS426" s="545"/>
      <c r="CT426" s="545"/>
      <c r="CU426" s="545"/>
      <c r="CV426" s="545"/>
      <c r="CW426" s="545"/>
      <c r="CX426" s="545"/>
      <c r="CY426" s="545"/>
      <c r="CZ426" s="545"/>
      <c r="DA426" s="545"/>
      <c r="DB426" s="545"/>
      <c r="DC426" s="545"/>
      <c r="DD426" s="545"/>
    </row>
    <row r="427" spans="1:108" ht="15">
      <c r="A427" s="544"/>
      <c r="B427" s="545"/>
      <c r="C427" s="545"/>
      <c r="D427" s="545"/>
      <c r="E427" s="546"/>
      <c r="F427" s="547"/>
      <c r="G427" s="547"/>
      <c r="H427" s="547"/>
      <c r="I427" s="547"/>
      <c r="J427" s="547"/>
      <c r="K427" s="547"/>
      <c r="L427" s="547"/>
      <c r="M427" s="547"/>
      <c r="N427" s="547"/>
      <c r="O427" s="548"/>
      <c r="P427" s="547"/>
      <c r="Q427" s="549"/>
      <c r="R427" s="547"/>
      <c r="S427" s="547"/>
      <c r="T427" s="547"/>
      <c r="U427" s="547"/>
      <c r="V427" s="547"/>
      <c r="W427" s="547"/>
      <c r="X427" s="547"/>
      <c r="Y427" s="545"/>
      <c r="Z427" s="545"/>
      <c r="AA427" s="545"/>
      <c r="AB427" s="545"/>
      <c r="AC427" s="545"/>
      <c r="AD427" s="545"/>
      <c r="AE427" s="545"/>
      <c r="AF427" s="545"/>
      <c r="AG427" s="545"/>
      <c r="AH427" s="545"/>
      <c r="AI427" s="545"/>
      <c r="AJ427" s="545"/>
      <c r="AK427" s="545"/>
      <c r="AL427" s="545"/>
      <c r="AM427" s="545"/>
      <c r="AN427" s="545"/>
      <c r="AO427" s="545"/>
      <c r="AP427" s="545"/>
      <c r="AQ427" s="545"/>
      <c r="AR427" s="545"/>
      <c r="AS427" s="545"/>
      <c r="AT427" s="545"/>
      <c r="AU427" s="545"/>
      <c r="AV427" s="545"/>
      <c r="AW427" s="545"/>
      <c r="AX427" s="545"/>
      <c r="AY427" s="545"/>
      <c r="AZ427" s="545"/>
      <c r="BA427" s="545"/>
      <c r="BB427" s="545"/>
      <c r="BC427" s="545"/>
      <c r="BD427" s="545"/>
      <c r="BE427" s="545"/>
      <c r="BF427" s="545"/>
      <c r="BG427" s="545"/>
      <c r="BH427" s="545"/>
      <c r="BI427" s="545"/>
      <c r="BJ427" s="545"/>
      <c r="BK427" s="545"/>
      <c r="BL427" s="545"/>
      <c r="BM427" s="545"/>
      <c r="BN427" s="545"/>
      <c r="BO427" s="545"/>
      <c r="BP427" s="545"/>
      <c r="BQ427" s="545"/>
      <c r="BR427" s="545"/>
      <c r="BS427" s="545"/>
      <c r="BT427" s="545"/>
      <c r="BU427" s="545"/>
      <c r="BV427" s="545"/>
      <c r="BW427" s="545"/>
      <c r="BX427" s="545"/>
      <c r="BY427" s="545"/>
      <c r="BZ427" s="545"/>
      <c r="CA427" s="545"/>
      <c r="CB427" s="545"/>
      <c r="CC427" s="545"/>
      <c r="CD427" s="545"/>
      <c r="CE427" s="545"/>
      <c r="CF427" s="545"/>
      <c r="CG427" s="545"/>
      <c r="CH427" s="545"/>
      <c r="CI427" s="545"/>
      <c r="CJ427" s="545"/>
      <c r="CK427" s="545"/>
      <c r="CL427" s="545"/>
      <c r="CM427" s="545"/>
      <c r="CN427" s="545"/>
      <c r="CO427" s="545"/>
      <c r="CP427" s="545"/>
      <c r="CQ427" s="545"/>
      <c r="CR427" s="545"/>
      <c r="CS427" s="545"/>
      <c r="CT427" s="545"/>
      <c r="CU427" s="545"/>
      <c r="CV427" s="545"/>
      <c r="CW427" s="545"/>
      <c r="CX427" s="545"/>
      <c r="CY427" s="545"/>
      <c r="CZ427" s="545"/>
      <c r="DA427" s="545"/>
      <c r="DB427" s="545"/>
      <c r="DC427" s="545"/>
      <c r="DD427" s="545"/>
    </row>
    <row r="428" spans="1:108" ht="15">
      <c r="A428" s="544"/>
      <c r="B428" s="545"/>
      <c r="C428" s="545"/>
      <c r="D428" s="545"/>
      <c r="E428" s="546"/>
      <c r="F428" s="547"/>
      <c r="G428" s="547"/>
      <c r="H428" s="547"/>
      <c r="I428" s="547"/>
      <c r="J428" s="547"/>
      <c r="K428" s="547"/>
      <c r="L428" s="547"/>
      <c r="M428" s="547"/>
      <c r="N428" s="547"/>
      <c r="O428" s="548"/>
      <c r="P428" s="547"/>
      <c r="Q428" s="549"/>
      <c r="R428" s="547"/>
      <c r="S428" s="547"/>
      <c r="T428" s="547"/>
      <c r="U428" s="547"/>
      <c r="V428" s="547"/>
      <c r="W428" s="547"/>
      <c r="X428" s="547"/>
      <c r="Y428" s="545"/>
      <c r="Z428" s="545"/>
      <c r="AA428" s="545"/>
      <c r="AB428" s="545"/>
      <c r="AC428" s="545"/>
      <c r="AD428" s="545"/>
      <c r="AE428" s="545"/>
      <c r="AF428" s="545"/>
      <c r="AG428" s="545"/>
      <c r="AH428" s="545"/>
      <c r="AI428" s="545"/>
      <c r="AJ428" s="545"/>
      <c r="AK428" s="545"/>
      <c r="AL428" s="545"/>
      <c r="AM428" s="545"/>
      <c r="AN428" s="545"/>
      <c r="AO428" s="545"/>
      <c r="AP428" s="545"/>
      <c r="AQ428" s="545"/>
      <c r="AR428" s="545"/>
      <c r="AS428" s="545"/>
      <c r="AT428" s="545"/>
      <c r="AU428" s="545"/>
      <c r="AV428" s="545"/>
      <c r="AW428" s="545"/>
      <c r="AX428" s="545"/>
      <c r="AY428" s="545"/>
      <c r="AZ428" s="545"/>
      <c r="BA428" s="545"/>
      <c r="BB428" s="545"/>
      <c r="BC428" s="545"/>
      <c r="BD428" s="545"/>
      <c r="BE428" s="545"/>
      <c r="BF428" s="545"/>
      <c r="BG428" s="545"/>
      <c r="BH428" s="545"/>
      <c r="BI428" s="545"/>
      <c r="BJ428" s="545"/>
      <c r="BK428" s="545"/>
      <c r="BL428" s="545"/>
      <c r="BM428" s="545"/>
      <c r="BN428" s="545"/>
      <c r="BO428" s="545"/>
      <c r="BP428" s="545"/>
      <c r="BQ428" s="545"/>
      <c r="BR428" s="545"/>
      <c r="BS428" s="545"/>
      <c r="BT428" s="545"/>
      <c r="BU428" s="545"/>
      <c r="BV428" s="545"/>
      <c r="BW428" s="545"/>
      <c r="BX428" s="545"/>
      <c r="BY428" s="545"/>
      <c r="BZ428" s="545"/>
      <c r="CA428" s="545"/>
      <c r="CB428" s="545"/>
      <c r="CC428" s="545"/>
      <c r="CD428" s="545"/>
      <c r="CE428" s="545"/>
      <c r="CF428" s="545"/>
      <c r="CG428" s="545"/>
      <c r="CH428" s="545"/>
      <c r="CI428" s="545"/>
      <c r="CJ428" s="545"/>
      <c r="CK428" s="545"/>
      <c r="CL428" s="545"/>
      <c r="CM428" s="545"/>
      <c r="CN428" s="545"/>
      <c r="CO428" s="545"/>
      <c r="CP428" s="545"/>
      <c r="CQ428" s="545"/>
      <c r="CR428" s="545"/>
      <c r="CS428" s="545"/>
      <c r="CT428" s="545"/>
      <c r="CU428" s="545"/>
      <c r="CV428" s="545"/>
      <c r="CW428" s="545"/>
      <c r="CX428" s="545"/>
      <c r="CY428" s="545"/>
      <c r="CZ428" s="545"/>
      <c r="DA428" s="545"/>
      <c r="DB428" s="545"/>
      <c r="DC428" s="545"/>
      <c r="DD428" s="545"/>
    </row>
    <row r="429" spans="1:108" ht="15">
      <c r="A429" s="544"/>
      <c r="B429" s="545"/>
      <c r="C429" s="545"/>
      <c r="D429" s="545"/>
      <c r="E429" s="546"/>
      <c r="F429" s="547"/>
      <c r="G429" s="547"/>
      <c r="H429" s="547"/>
      <c r="I429" s="547"/>
      <c r="J429" s="547"/>
      <c r="K429" s="547"/>
      <c r="L429" s="547"/>
      <c r="M429" s="547"/>
      <c r="N429" s="547"/>
      <c r="O429" s="548"/>
      <c r="P429" s="547"/>
      <c r="Q429" s="549"/>
      <c r="R429" s="547"/>
      <c r="S429" s="547"/>
      <c r="T429" s="547"/>
      <c r="U429" s="547"/>
      <c r="V429" s="547"/>
      <c r="W429" s="547"/>
      <c r="X429" s="547"/>
      <c r="Y429" s="545"/>
      <c r="Z429" s="545"/>
      <c r="AA429" s="545"/>
      <c r="AB429" s="545"/>
      <c r="AC429" s="545"/>
      <c r="AD429" s="545"/>
      <c r="AE429" s="545"/>
      <c r="AF429" s="545"/>
      <c r="AG429" s="545"/>
      <c r="AH429" s="545"/>
      <c r="AI429" s="545"/>
      <c r="AJ429" s="545"/>
      <c r="AK429" s="545"/>
      <c r="AL429" s="545"/>
      <c r="AM429" s="545"/>
      <c r="AN429" s="545"/>
      <c r="AO429" s="545"/>
      <c r="AP429" s="545"/>
      <c r="AQ429" s="545"/>
      <c r="AR429" s="545"/>
      <c r="AS429" s="545"/>
      <c r="AT429" s="545"/>
      <c r="AU429" s="545"/>
      <c r="AV429" s="545"/>
      <c r="AW429" s="545"/>
      <c r="AX429" s="545"/>
      <c r="AY429" s="545"/>
      <c r="AZ429" s="545"/>
      <c r="BA429" s="545"/>
      <c r="BB429" s="545"/>
      <c r="BC429" s="545"/>
      <c r="BD429" s="545"/>
      <c r="BE429" s="545"/>
      <c r="BF429" s="545"/>
      <c r="BG429" s="545"/>
      <c r="BH429" s="545"/>
      <c r="BI429" s="545"/>
      <c r="BJ429" s="545"/>
      <c r="BK429" s="545"/>
      <c r="BL429" s="545"/>
      <c r="BM429" s="545"/>
      <c r="BN429" s="545"/>
      <c r="BO429" s="545"/>
      <c r="BP429" s="545"/>
      <c r="BQ429" s="545"/>
      <c r="BR429" s="545"/>
      <c r="BS429" s="545"/>
      <c r="BT429" s="545"/>
      <c r="BU429" s="545"/>
      <c r="BV429" s="545"/>
      <c r="BW429" s="545"/>
      <c r="BX429" s="545"/>
      <c r="BY429" s="545"/>
      <c r="BZ429" s="545"/>
      <c r="CA429" s="545"/>
      <c r="CB429" s="545"/>
      <c r="CC429" s="545"/>
      <c r="CD429" s="545"/>
      <c r="CE429" s="545"/>
      <c r="CF429" s="545"/>
      <c r="CG429" s="545"/>
      <c r="CH429" s="545"/>
      <c r="CI429" s="545"/>
      <c r="CJ429" s="545"/>
      <c r="CK429" s="545"/>
      <c r="CL429" s="545"/>
      <c r="CM429" s="545"/>
      <c r="CN429" s="545"/>
      <c r="CO429" s="545"/>
      <c r="CP429" s="545"/>
      <c r="CQ429" s="545"/>
      <c r="CR429" s="545"/>
      <c r="CS429" s="545"/>
      <c r="CT429" s="545"/>
      <c r="CU429" s="545"/>
      <c r="CV429" s="545"/>
      <c r="CW429" s="545"/>
      <c r="CX429" s="545"/>
      <c r="CY429" s="545"/>
      <c r="CZ429" s="545"/>
      <c r="DA429" s="545"/>
      <c r="DB429" s="545"/>
      <c r="DC429" s="545"/>
      <c r="DD429" s="545"/>
    </row>
    <row r="430" spans="1:108" ht="15">
      <c r="A430" s="544"/>
      <c r="B430" s="545"/>
      <c r="C430" s="545"/>
      <c r="D430" s="545"/>
      <c r="E430" s="546"/>
      <c r="F430" s="547"/>
      <c r="G430" s="547"/>
      <c r="H430" s="547"/>
      <c r="I430" s="547"/>
      <c r="J430" s="547"/>
      <c r="K430" s="547"/>
      <c r="L430" s="547"/>
      <c r="M430" s="547"/>
      <c r="N430" s="547"/>
      <c r="O430" s="548"/>
      <c r="P430" s="547"/>
      <c r="Q430" s="549"/>
      <c r="R430" s="547"/>
      <c r="S430" s="547"/>
      <c r="T430" s="547"/>
      <c r="U430" s="547"/>
      <c r="V430" s="547"/>
      <c r="W430" s="547"/>
      <c r="X430" s="547"/>
      <c r="Y430" s="545"/>
      <c r="Z430" s="545"/>
      <c r="AA430" s="545"/>
      <c r="AB430" s="545"/>
      <c r="AC430" s="545"/>
      <c r="AD430" s="545"/>
      <c r="AE430" s="545"/>
      <c r="AF430" s="545"/>
      <c r="AG430" s="545"/>
      <c r="AH430" s="545"/>
      <c r="AI430" s="545"/>
      <c r="AJ430" s="545"/>
      <c r="AK430" s="545"/>
      <c r="AL430" s="545"/>
      <c r="AM430" s="545"/>
      <c r="AN430" s="545"/>
      <c r="AO430" s="545"/>
      <c r="AP430" s="545"/>
      <c r="AQ430" s="545"/>
      <c r="AR430" s="545"/>
      <c r="AS430" s="545"/>
      <c r="AT430" s="545"/>
      <c r="AU430" s="545"/>
      <c r="AV430" s="545"/>
      <c r="AW430" s="545"/>
      <c r="AX430" s="545"/>
      <c r="AY430" s="545"/>
      <c r="AZ430" s="545"/>
      <c r="BA430" s="545"/>
      <c r="BB430" s="545"/>
      <c r="BC430" s="545"/>
      <c r="BD430" s="545"/>
      <c r="BE430" s="545"/>
      <c r="BF430" s="545"/>
      <c r="BG430" s="545"/>
      <c r="BH430" s="545"/>
      <c r="BI430" s="545"/>
      <c r="BJ430" s="545"/>
      <c r="BK430" s="545"/>
      <c r="BL430" s="545"/>
      <c r="BM430" s="545"/>
      <c r="BN430" s="545"/>
      <c r="BO430" s="545"/>
      <c r="BP430" s="545"/>
      <c r="BQ430" s="545"/>
      <c r="BR430" s="545"/>
      <c r="BS430" s="545"/>
      <c r="BT430" s="545"/>
      <c r="BU430" s="545"/>
      <c r="BV430" s="545"/>
      <c r="BW430" s="545"/>
      <c r="BX430" s="545"/>
      <c r="BY430" s="545"/>
      <c r="BZ430" s="545"/>
      <c r="CA430" s="545"/>
      <c r="CB430" s="545"/>
      <c r="CC430" s="545"/>
      <c r="CD430" s="545"/>
      <c r="CE430" s="545"/>
      <c r="CF430" s="545"/>
      <c r="CG430" s="545"/>
      <c r="CH430" s="545"/>
      <c r="CI430" s="545"/>
      <c r="CJ430" s="545"/>
      <c r="CK430" s="545"/>
      <c r="CL430" s="545"/>
      <c r="CM430" s="545"/>
      <c r="CN430" s="545"/>
      <c r="CO430" s="545"/>
      <c r="CP430" s="545"/>
      <c r="CQ430" s="545"/>
      <c r="CR430" s="545"/>
      <c r="CS430" s="545"/>
      <c r="CT430" s="545"/>
      <c r="CU430" s="545"/>
      <c r="CV430" s="545"/>
      <c r="CW430" s="545"/>
      <c r="CX430" s="545"/>
      <c r="CY430" s="545"/>
      <c r="CZ430" s="545"/>
      <c r="DA430" s="545"/>
      <c r="DB430" s="545"/>
      <c r="DC430" s="545"/>
      <c r="DD430" s="545"/>
    </row>
    <row r="431" spans="1:108" ht="15">
      <c r="A431" s="544"/>
      <c r="B431" s="545"/>
      <c r="C431" s="545"/>
      <c r="D431" s="545"/>
      <c r="E431" s="546"/>
      <c r="F431" s="547"/>
      <c r="G431" s="547"/>
      <c r="H431" s="547"/>
      <c r="I431" s="547"/>
      <c r="J431" s="547"/>
      <c r="K431" s="547"/>
      <c r="L431" s="547"/>
      <c r="M431" s="547"/>
      <c r="N431" s="547"/>
      <c r="O431" s="548"/>
      <c r="P431" s="547"/>
      <c r="Q431" s="549"/>
      <c r="R431" s="547"/>
      <c r="S431" s="547"/>
      <c r="T431" s="547"/>
      <c r="U431" s="547"/>
      <c r="V431" s="547"/>
      <c r="W431" s="547"/>
      <c r="X431" s="547"/>
      <c r="Y431" s="545"/>
      <c r="Z431" s="545"/>
      <c r="AA431" s="545"/>
      <c r="AB431" s="545"/>
      <c r="AC431" s="545"/>
      <c r="AD431" s="545"/>
      <c r="AE431" s="545"/>
      <c r="AF431" s="545"/>
      <c r="AG431" s="545"/>
      <c r="AH431" s="545"/>
      <c r="AI431" s="545"/>
      <c r="AJ431" s="545"/>
      <c r="AK431" s="545"/>
      <c r="AL431" s="545"/>
      <c r="AM431" s="545"/>
      <c r="AN431" s="545"/>
      <c r="AO431" s="545"/>
      <c r="AP431" s="545"/>
      <c r="AQ431" s="545"/>
      <c r="AR431" s="545"/>
      <c r="AS431" s="545"/>
      <c r="AT431" s="545"/>
      <c r="AU431" s="545"/>
      <c r="AV431" s="545"/>
      <c r="AW431" s="545"/>
      <c r="AX431" s="545"/>
      <c r="AY431" s="545"/>
      <c r="AZ431" s="545"/>
      <c r="BA431" s="545"/>
      <c r="BB431" s="545"/>
      <c r="BC431" s="545"/>
      <c r="BD431" s="545"/>
      <c r="BE431" s="545"/>
      <c r="BF431" s="545"/>
      <c r="BG431" s="545"/>
      <c r="BH431" s="545"/>
      <c r="BI431" s="545"/>
      <c r="BJ431" s="545"/>
      <c r="BK431" s="545"/>
      <c r="BL431" s="545"/>
      <c r="BM431" s="545"/>
      <c r="BN431" s="545"/>
      <c r="BO431" s="545"/>
      <c r="BP431" s="545"/>
      <c r="BQ431" s="545"/>
      <c r="BR431" s="545"/>
      <c r="BS431" s="545"/>
      <c r="BT431" s="545"/>
      <c r="BU431" s="545"/>
      <c r="BV431" s="545"/>
      <c r="BW431" s="545"/>
      <c r="BX431" s="545"/>
      <c r="BY431" s="545"/>
      <c r="BZ431" s="545"/>
      <c r="CA431" s="545"/>
      <c r="CB431" s="545"/>
      <c r="CC431" s="545"/>
      <c r="CD431" s="545"/>
      <c r="CE431" s="545"/>
      <c r="CF431" s="545"/>
      <c r="CG431" s="545"/>
      <c r="CH431" s="545"/>
      <c r="CI431" s="545"/>
      <c r="CJ431" s="545"/>
      <c r="CK431" s="545"/>
      <c r="CL431" s="545"/>
      <c r="CM431" s="545"/>
      <c r="CN431" s="545"/>
      <c r="CO431" s="545"/>
      <c r="CP431" s="545"/>
      <c r="CQ431" s="545"/>
      <c r="CR431" s="545"/>
      <c r="CS431" s="545"/>
      <c r="CT431" s="545"/>
      <c r="CU431" s="545"/>
      <c r="CV431" s="545"/>
      <c r="CW431" s="545"/>
      <c r="CX431" s="545"/>
      <c r="CY431" s="545"/>
      <c r="CZ431" s="545"/>
      <c r="DA431" s="545"/>
      <c r="DB431" s="545"/>
      <c r="DC431" s="545"/>
      <c r="DD431" s="545"/>
    </row>
    <row r="432" spans="1:108" ht="15">
      <c r="A432" s="544"/>
      <c r="B432" s="545"/>
      <c r="C432" s="545"/>
      <c r="D432" s="545"/>
      <c r="E432" s="546"/>
      <c r="F432" s="547"/>
      <c r="G432" s="547"/>
      <c r="H432" s="547"/>
      <c r="I432" s="547"/>
      <c r="J432" s="547"/>
      <c r="K432" s="547"/>
      <c r="L432" s="547"/>
      <c r="M432" s="547"/>
      <c r="N432" s="547"/>
      <c r="O432" s="548"/>
      <c r="P432" s="547"/>
      <c r="Q432" s="549"/>
      <c r="R432" s="547"/>
      <c r="S432" s="547"/>
      <c r="T432" s="547"/>
      <c r="U432" s="547"/>
      <c r="V432" s="547"/>
      <c r="W432" s="547"/>
      <c r="X432" s="547"/>
      <c r="Y432" s="545"/>
      <c r="Z432" s="545"/>
      <c r="AA432" s="545"/>
      <c r="AB432" s="545"/>
      <c r="AC432" s="545"/>
      <c r="AD432" s="545"/>
      <c r="AE432" s="545"/>
      <c r="AF432" s="545"/>
      <c r="AG432" s="545"/>
      <c r="AH432" s="545"/>
      <c r="AI432" s="545"/>
      <c r="AJ432" s="545"/>
      <c r="AK432" s="545"/>
      <c r="AL432" s="545"/>
      <c r="AM432" s="545"/>
      <c r="AN432" s="545"/>
      <c r="AO432" s="545"/>
      <c r="AP432" s="545"/>
      <c r="AQ432" s="545"/>
      <c r="AR432" s="545"/>
      <c r="AS432" s="545"/>
      <c r="AT432" s="545"/>
      <c r="AU432" s="545"/>
      <c r="AV432" s="545"/>
      <c r="AW432" s="545"/>
      <c r="AX432" s="545"/>
      <c r="AY432" s="545"/>
      <c r="AZ432" s="545"/>
      <c r="BA432" s="545"/>
      <c r="BB432" s="545"/>
      <c r="BC432" s="545"/>
      <c r="BD432" s="545"/>
      <c r="BE432" s="545"/>
      <c r="BF432" s="545"/>
      <c r="BG432" s="545"/>
      <c r="BH432" s="545"/>
      <c r="BI432" s="545"/>
      <c r="BJ432" s="545"/>
      <c r="BK432" s="545"/>
      <c r="BL432" s="545"/>
      <c r="BM432" s="545"/>
      <c r="BN432" s="545"/>
      <c r="BO432" s="545"/>
      <c r="BP432" s="545"/>
      <c r="BQ432" s="545"/>
      <c r="BR432" s="545"/>
      <c r="BS432" s="545"/>
      <c r="BT432" s="545"/>
      <c r="BU432" s="545"/>
      <c r="BV432" s="545"/>
      <c r="BW432" s="545"/>
      <c r="BX432" s="545"/>
      <c r="BY432" s="545"/>
      <c r="BZ432" s="545"/>
      <c r="CA432" s="545"/>
      <c r="CB432" s="545"/>
      <c r="CC432" s="545"/>
      <c r="CD432" s="545"/>
      <c r="CE432" s="545"/>
      <c r="CF432" s="545"/>
      <c r="CG432" s="545"/>
      <c r="CH432" s="545"/>
      <c r="CI432" s="545"/>
      <c r="CJ432" s="545"/>
      <c r="CK432" s="545"/>
      <c r="CL432" s="545"/>
      <c r="CM432" s="545"/>
      <c r="CN432" s="545"/>
      <c r="CO432" s="545"/>
      <c r="CP432" s="545"/>
      <c r="CQ432" s="545"/>
      <c r="CR432" s="545"/>
      <c r="CS432" s="545"/>
      <c r="CT432" s="545"/>
      <c r="CU432" s="545"/>
      <c r="CV432" s="545"/>
      <c r="CW432" s="545"/>
      <c r="CX432" s="545"/>
      <c r="CY432" s="545"/>
      <c r="CZ432" s="545"/>
      <c r="DA432" s="545"/>
      <c r="DB432" s="545"/>
      <c r="DC432" s="545"/>
      <c r="DD432" s="545"/>
    </row>
    <row r="433" spans="1:108" ht="15">
      <c r="A433" s="544"/>
      <c r="B433" s="545"/>
      <c r="C433" s="545"/>
      <c r="D433" s="545"/>
      <c r="E433" s="546"/>
      <c r="F433" s="547"/>
      <c r="G433" s="547"/>
      <c r="H433" s="547"/>
      <c r="I433" s="547"/>
      <c r="J433" s="547"/>
      <c r="K433" s="547"/>
      <c r="L433" s="547"/>
      <c r="M433" s="547"/>
      <c r="N433" s="547"/>
      <c r="O433" s="548"/>
      <c r="P433" s="547"/>
      <c r="Q433" s="549"/>
      <c r="R433" s="547"/>
      <c r="S433" s="547"/>
      <c r="T433" s="547"/>
      <c r="U433" s="547"/>
      <c r="V433" s="547"/>
      <c r="W433" s="547"/>
      <c r="X433" s="547"/>
      <c r="Y433" s="545"/>
      <c r="Z433" s="545"/>
      <c r="AA433" s="545"/>
      <c r="AB433" s="545"/>
      <c r="AC433" s="545"/>
      <c r="AD433" s="545"/>
      <c r="AE433" s="545"/>
      <c r="AF433" s="545"/>
      <c r="AG433" s="545"/>
      <c r="AH433" s="545"/>
      <c r="AI433" s="545"/>
      <c r="AJ433" s="545"/>
      <c r="AK433" s="545"/>
      <c r="AL433" s="545"/>
      <c r="AM433" s="545"/>
      <c r="AN433" s="545"/>
      <c r="AO433" s="545"/>
      <c r="AP433" s="545"/>
      <c r="AQ433" s="545"/>
      <c r="AR433" s="545"/>
      <c r="AS433" s="545"/>
      <c r="AT433" s="545"/>
      <c r="AU433" s="545"/>
      <c r="AV433" s="545"/>
      <c r="AW433" s="545"/>
      <c r="AX433" s="545"/>
      <c r="AY433" s="545"/>
      <c r="AZ433" s="545"/>
      <c r="BA433" s="545"/>
      <c r="BB433" s="545"/>
      <c r="BC433" s="545"/>
      <c r="BD433" s="545"/>
      <c r="BE433" s="545"/>
      <c r="BF433" s="545"/>
      <c r="BG433" s="545"/>
      <c r="BH433" s="545"/>
      <c r="BI433" s="545"/>
      <c r="BJ433" s="545"/>
      <c r="BK433" s="545"/>
      <c r="BL433" s="545"/>
      <c r="BM433" s="545"/>
      <c r="BN433" s="545"/>
      <c r="BO433" s="545"/>
      <c r="BP433" s="545"/>
      <c r="BQ433" s="545"/>
      <c r="BR433" s="545"/>
      <c r="BS433" s="545"/>
      <c r="BT433" s="545"/>
      <c r="BU433" s="545"/>
      <c r="BV433" s="545"/>
      <c r="BW433" s="545"/>
      <c r="BX433" s="545"/>
      <c r="BY433" s="545"/>
      <c r="BZ433" s="545"/>
      <c r="CA433" s="545"/>
      <c r="CB433" s="545"/>
      <c r="CC433" s="545"/>
      <c r="CD433" s="545"/>
      <c r="CE433" s="545"/>
      <c r="CF433" s="545"/>
      <c r="CG433" s="545"/>
      <c r="CH433" s="545"/>
      <c r="CI433" s="545"/>
      <c r="CJ433" s="545"/>
      <c r="CK433" s="545"/>
      <c r="CL433" s="545"/>
      <c r="CM433" s="545"/>
      <c r="CN433" s="545"/>
      <c r="CO433" s="545"/>
      <c r="CP433" s="545"/>
      <c r="CQ433" s="545"/>
      <c r="CR433" s="545"/>
      <c r="CS433" s="545"/>
      <c r="CT433" s="545"/>
      <c r="CU433" s="545"/>
      <c r="CV433" s="545"/>
      <c r="CW433" s="545"/>
      <c r="CX433" s="545"/>
      <c r="CY433" s="545"/>
      <c r="CZ433" s="545"/>
      <c r="DA433" s="545"/>
      <c r="DB433" s="545"/>
      <c r="DC433" s="545"/>
      <c r="DD433" s="545"/>
    </row>
    <row r="434" spans="1:108" ht="15">
      <c r="A434" s="544"/>
      <c r="B434" s="545"/>
      <c r="C434" s="545"/>
      <c r="D434" s="545"/>
      <c r="E434" s="546"/>
      <c r="F434" s="547"/>
      <c r="G434" s="547"/>
      <c r="H434" s="547"/>
      <c r="I434" s="547"/>
      <c r="J434" s="547"/>
      <c r="K434" s="547"/>
      <c r="L434" s="547"/>
      <c r="M434" s="547"/>
      <c r="N434" s="547"/>
      <c r="O434" s="548"/>
      <c r="P434" s="547"/>
      <c r="Q434" s="549"/>
      <c r="R434" s="547"/>
      <c r="S434" s="547"/>
      <c r="T434" s="547"/>
      <c r="U434" s="547"/>
      <c r="V434" s="547"/>
      <c r="W434" s="547"/>
      <c r="X434" s="547"/>
      <c r="Y434" s="545"/>
      <c r="Z434" s="545"/>
      <c r="AA434" s="545"/>
      <c r="AB434" s="545"/>
      <c r="AC434" s="545"/>
      <c r="AD434" s="545"/>
      <c r="AE434" s="545"/>
      <c r="AF434" s="545"/>
      <c r="AG434" s="545"/>
      <c r="AH434" s="545"/>
      <c r="AI434" s="545"/>
      <c r="AJ434" s="545"/>
      <c r="AK434" s="545"/>
      <c r="AL434" s="545"/>
      <c r="AM434" s="545"/>
      <c r="AN434" s="545"/>
      <c r="AO434" s="545"/>
      <c r="AP434" s="545"/>
      <c r="AQ434" s="545"/>
      <c r="AR434" s="545"/>
      <c r="AS434" s="545"/>
      <c r="AT434" s="545"/>
      <c r="AU434" s="545"/>
      <c r="AV434" s="545"/>
      <c r="AW434" s="545"/>
      <c r="AX434" s="545"/>
      <c r="AY434" s="545"/>
      <c r="AZ434" s="545"/>
      <c r="BA434" s="545"/>
      <c r="BB434" s="545"/>
      <c r="BC434" s="545"/>
      <c r="BD434" s="545"/>
      <c r="BE434" s="545"/>
      <c r="BF434" s="545"/>
      <c r="BG434" s="545"/>
      <c r="BH434" s="545"/>
      <c r="BI434" s="545"/>
      <c r="BJ434" s="545"/>
      <c r="BK434" s="545"/>
      <c r="BL434" s="545"/>
      <c r="BM434" s="545"/>
      <c r="BN434" s="545"/>
      <c r="BO434" s="545"/>
      <c r="BP434" s="545"/>
      <c r="BQ434" s="545"/>
      <c r="BR434" s="545"/>
      <c r="BS434" s="545"/>
      <c r="BT434" s="545"/>
      <c r="BU434" s="545"/>
      <c r="BV434" s="545"/>
      <c r="BW434" s="545"/>
      <c r="BX434" s="545"/>
      <c r="BY434" s="545"/>
      <c r="BZ434" s="545"/>
      <c r="CA434" s="545"/>
      <c r="CB434" s="545"/>
      <c r="CC434" s="545"/>
      <c r="CD434" s="545"/>
      <c r="CE434" s="545"/>
      <c r="CF434" s="545"/>
      <c r="CG434" s="545"/>
      <c r="CH434" s="545"/>
      <c r="CI434" s="545"/>
      <c r="CJ434" s="545"/>
      <c r="CK434" s="545"/>
      <c r="CL434" s="545"/>
      <c r="CM434" s="545"/>
      <c r="CN434" s="545"/>
      <c r="CO434" s="545"/>
      <c r="CP434" s="545"/>
      <c r="CQ434" s="545"/>
      <c r="CR434" s="545"/>
      <c r="CS434" s="545"/>
      <c r="CT434" s="545"/>
      <c r="CU434" s="545"/>
      <c r="CV434" s="545"/>
      <c r="CW434" s="545"/>
      <c r="CX434" s="545"/>
      <c r="CY434" s="545"/>
      <c r="CZ434" s="545"/>
      <c r="DA434" s="545"/>
      <c r="DB434" s="545"/>
      <c r="DC434" s="545"/>
      <c r="DD434" s="545"/>
    </row>
    <row r="435" spans="1:108" ht="15">
      <c r="A435" s="544"/>
      <c r="B435" s="545"/>
      <c r="C435" s="545"/>
      <c r="D435" s="545"/>
      <c r="E435" s="546"/>
      <c r="F435" s="547"/>
      <c r="G435" s="547"/>
      <c r="H435" s="547"/>
      <c r="I435" s="547"/>
      <c r="J435" s="547"/>
      <c r="K435" s="547"/>
      <c r="L435" s="547"/>
      <c r="M435" s="547"/>
      <c r="N435" s="547"/>
      <c r="O435" s="548"/>
      <c r="P435" s="547"/>
      <c r="Q435" s="549"/>
      <c r="R435" s="547"/>
      <c r="S435" s="547"/>
      <c r="T435" s="547"/>
      <c r="U435" s="547"/>
      <c r="V435" s="547"/>
      <c r="W435" s="547"/>
      <c r="X435" s="547"/>
      <c r="Y435" s="545"/>
      <c r="Z435" s="545"/>
      <c r="AA435" s="545"/>
      <c r="AB435" s="545"/>
      <c r="AC435" s="545"/>
      <c r="AD435" s="545"/>
      <c r="AE435" s="545"/>
      <c r="AF435" s="545"/>
      <c r="AG435" s="545"/>
      <c r="AH435" s="545"/>
      <c r="AI435" s="545"/>
      <c r="AJ435" s="545"/>
      <c r="AK435" s="545"/>
      <c r="AL435" s="545"/>
      <c r="AM435" s="545"/>
      <c r="AN435" s="545"/>
      <c r="AO435" s="545"/>
      <c r="AP435" s="545"/>
      <c r="AQ435" s="545"/>
      <c r="AR435" s="545"/>
      <c r="AS435" s="545"/>
      <c r="AT435" s="545"/>
      <c r="AU435" s="545"/>
      <c r="AV435" s="545"/>
      <c r="AW435" s="545"/>
      <c r="AX435" s="545"/>
      <c r="AY435" s="545"/>
      <c r="AZ435" s="545"/>
      <c r="BA435" s="545"/>
      <c r="BB435" s="545"/>
      <c r="BC435" s="545"/>
      <c r="BD435" s="545"/>
      <c r="BE435" s="545"/>
      <c r="BF435" s="545"/>
      <c r="BG435" s="545"/>
      <c r="BH435" s="545"/>
      <c r="BI435" s="545"/>
      <c r="BJ435" s="545"/>
      <c r="BK435" s="545"/>
      <c r="BL435" s="545"/>
      <c r="BM435" s="545"/>
      <c r="BN435" s="545"/>
      <c r="BO435" s="545"/>
      <c r="BP435" s="545"/>
      <c r="BQ435" s="545"/>
      <c r="BR435" s="545"/>
      <c r="BS435" s="545"/>
      <c r="BT435" s="545"/>
      <c r="BU435" s="545"/>
      <c r="BV435" s="545"/>
      <c r="BW435" s="545"/>
      <c r="BX435" s="545"/>
      <c r="BY435" s="545"/>
      <c r="BZ435" s="545"/>
      <c r="CA435" s="545"/>
      <c r="CB435" s="545"/>
      <c r="CC435" s="545"/>
      <c r="CD435" s="545"/>
      <c r="CE435" s="545"/>
      <c r="CF435" s="545"/>
      <c r="CG435" s="545"/>
      <c r="CH435" s="545"/>
      <c r="CI435" s="545"/>
      <c r="CJ435" s="545"/>
      <c r="CK435" s="545"/>
      <c r="CL435" s="545"/>
      <c r="CM435" s="545"/>
      <c r="CN435" s="545"/>
      <c r="CO435" s="545"/>
      <c r="CP435" s="545"/>
      <c r="CQ435" s="545"/>
      <c r="CR435" s="545"/>
      <c r="CS435" s="545"/>
      <c r="CT435" s="545"/>
      <c r="CU435" s="545"/>
      <c r="CV435" s="545"/>
      <c r="CW435" s="545"/>
      <c r="CX435" s="545"/>
      <c r="CY435" s="545"/>
      <c r="CZ435" s="545"/>
      <c r="DA435" s="545"/>
      <c r="DB435" s="545"/>
      <c r="DC435" s="545"/>
      <c r="DD435" s="545"/>
    </row>
    <row r="436" spans="1:108" ht="15">
      <c r="A436" s="544"/>
      <c r="B436" s="545"/>
      <c r="C436" s="545"/>
      <c r="D436" s="545"/>
      <c r="E436" s="546"/>
      <c r="F436" s="547"/>
      <c r="G436" s="547"/>
      <c r="H436" s="547"/>
      <c r="I436" s="547"/>
      <c r="J436" s="547"/>
      <c r="K436" s="547"/>
      <c r="L436" s="547"/>
      <c r="M436" s="547"/>
      <c r="N436" s="547"/>
      <c r="O436" s="548"/>
      <c r="P436" s="547"/>
      <c r="Q436" s="549"/>
      <c r="R436" s="547"/>
      <c r="S436" s="547"/>
      <c r="T436" s="547"/>
      <c r="U436" s="547"/>
      <c r="V436" s="547"/>
      <c r="W436" s="547"/>
      <c r="X436" s="547"/>
      <c r="Y436" s="545"/>
      <c r="Z436" s="545"/>
      <c r="AA436" s="545"/>
      <c r="AB436" s="545"/>
      <c r="AC436" s="545"/>
      <c r="AD436" s="545"/>
      <c r="AE436" s="545"/>
      <c r="AF436" s="545"/>
      <c r="AG436" s="545"/>
      <c r="AH436" s="545"/>
      <c r="AI436" s="545"/>
      <c r="AJ436" s="545"/>
      <c r="AK436" s="545"/>
      <c r="AL436" s="545"/>
      <c r="AM436" s="545"/>
      <c r="AN436" s="545"/>
      <c r="AO436" s="545"/>
      <c r="AP436" s="545"/>
      <c r="AQ436" s="545"/>
      <c r="AR436" s="545"/>
      <c r="AS436" s="545"/>
      <c r="AT436" s="545"/>
      <c r="AU436" s="545"/>
      <c r="AV436" s="545"/>
      <c r="AW436" s="545"/>
      <c r="AX436" s="545"/>
      <c r="AY436" s="545"/>
      <c r="AZ436" s="545"/>
      <c r="BA436" s="545"/>
      <c r="BB436" s="545"/>
      <c r="BC436" s="545"/>
      <c r="BD436" s="545"/>
      <c r="BE436" s="545"/>
      <c r="BF436" s="545"/>
      <c r="BG436" s="545"/>
      <c r="BH436" s="545"/>
      <c r="BI436" s="545"/>
      <c r="BJ436" s="545"/>
      <c r="BK436" s="545"/>
      <c r="BL436" s="545"/>
      <c r="BM436" s="545"/>
      <c r="BN436" s="545"/>
      <c r="BO436" s="545"/>
      <c r="BP436" s="545"/>
      <c r="BQ436" s="545"/>
      <c r="BR436" s="545"/>
      <c r="BS436" s="545"/>
      <c r="BT436" s="545"/>
      <c r="BU436" s="545"/>
      <c r="BV436" s="545"/>
      <c r="BW436" s="545"/>
      <c r="BX436" s="545"/>
      <c r="BY436" s="545"/>
      <c r="BZ436" s="545"/>
      <c r="CA436" s="545"/>
      <c r="CB436" s="545"/>
      <c r="CC436" s="545"/>
      <c r="CD436" s="545"/>
      <c r="CE436" s="545"/>
      <c r="CF436" s="545"/>
      <c r="CG436" s="545"/>
      <c r="CH436" s="545"/>
      <c r="CI436" s="545"/>
      <c r="CJ436" s="545"/>
      <c r="CK436" s="545"/>
      <c r="CL436" s="545"/>
      <c r="CM436" s="545"/>
      <c r="CN436" s="545"/>
      <c r="CO436" s="545"/>
      <c r="CP436" s="545"/>
      <c r="CQ436" s="545"/>
      <c r="CR436" s="545"/>
      <c r="CS436" s="545"/>
      <c r="CT436" s="545"/>
      <c r="CU436" s="545"/>
      <c r="CV436" s="545"/>
      <c r="CW436" s="545"/>
      <c r="CX436" s="545"/>
      <c r="CY436" s="545"/>
      <c r="CZ436" s="545"/>
      <c r="DA436" s="545"/>
      <c r="DB436" s="545"/>
      <c r="DC436" s="545"/>
      <c r="DD436" s="545"/>
    </row>
    <row r="437" spans="1:108" ht="15">
      <c r="A437" s="544"/>
      <c r="B437" s="545"/>
      <c r="C437" s="545"/>
      <c r="D437" s="545"/>
      <c r="E437" s="546"/>
      <c r="F437" s="547"/>
      <c r="G437" s="547"/>
      <c r="H437" s="547"/>
      <c r="I437" s="547"/>
      <c r="J437" s="547"/>
      <c r="K437" s="547"/>
      <c r="L437" s="547"/>
      <c r="M437" s="547"/>
      <c r="N437" s="547"/>
      <c r="O437" s="548"/>
      <c r="P437" s="547"/>
      <c r="Q437" s="549"/>
      <c r="R437" s="547"/>
      <c r="S437" s="547"/>
      <c r="T437" s="547"/>
      <c r="U437" s="547"/>
      <c r="V437" s="547"/>
      <c r="W437" s="547"/>
      <c r="X437" s="547"/>
      <c r="Y437" s="545"/>
      <c r="Z437" s="545"/>
      <c r="AA437" s="545"/>
      <c r="AB437" s="545"/>
      <c r="AC437" s="545"/>
      <c r="AD437" s="545"/>
      <c r="AE437" s="545"/>
      <c r="AF437" s="545"/>
      <c r="AG437" s="545"/>
      <c r="AH437" s="545"/>
      <c r="AI437" s="545"/>
      <c r="AJ437" s="545"/>
      <c r="AK437" s="545"/>
      <c r="AL437" s="545"/>
      <c r="AM437" s="545"/>
      <c r="AN437" s="545"/>
      <c r="AO437" s="545"/>
      <c r="AP437" s="545"/>
      <c r="AQ437" s="545"/>
      <c r="AR437" s="545"/>
      <c r="AS437" s="545"/>
      <c r="AT437" s="545"/>
      <c r="AU437" s="545"/>
      <c r="AV437" s="545"/>
      <c r="AW437" s="545"/>
      <c r="AX437" s="545"/>
      <c r="AY437" s="545"/>
      <c r="AZ437" s="545"/>
      <c r="BA437" s="545"/>
      <c r="BB437" s="545"/>
      <c r="BC437" s="545"/>
      <c r="BD437" s="545"/>
      <c r="BE437" s="545"/>
      <c r="BF437" s="545"/>
      <c r="BG437" s="545"/>
      <c r="BH437" s="545"/>
      <c r="BI437" s="545"/>
      <c r="BJ437" s="545"/>
      <c r="BK437" s="545"/>
      <c r="BL437" s="545"/>
      <c r="BM437" s="545"/>
      <c r="BN437" s="545"/>
      <c r="BO437" s="545"/>
      <c r="BP437" s="545"/>
      <c r="BQ437" s="545"/>
      <c r="BR437" s="545"/>
      <c r="BS437" s="545"/>
      <c r="BT437" s="545"/>
      <c r="BU437" s="545"/>
      <c r="BV437" s="545"/>
      <c r="BW437" s="545"/>
      <c r="BX437" s="545"/>
      <c r="BY437" s="545"/>
      <c r="BZ437" s="545"/>
      <c r="CA437" s="545"/>
      <c r="CB437" s="545"/>
      <c r="CC437" s="545"/>
      <c r="CD437" s="545"/>
      <c r="CE437" s="545"/>
      <c r="CF437" s="545"/>
      <c r="CG437" s="545"/>
      <c r="CH437" s="545"/>
      <c r="CI437" s="545"/>
      <c r="CJ437" s="545"/>
      <c r="CK437" s="545"/>
      <c r="CL437" s="545"/>
      <c r="CM437" s="545"/>
      <c r="CN437" s="545"/>
      <c r="CO437" s="545"/>
      <c r="CP437" s="545"/>
      <c r="CQ437" s="545"/>
      <c r="CR437" s="545"/>
      <c r="CS437" s="545"/>
      <c r="CT437" s="545"/>
      <c r="CU437" s="545"/>
      <c r="CV437" s="545"/>
      <c r="CW437" s="545"/>
      <c r="CX437" s="545"/>
      <c r="CY437" s="545"/>
      <c r="CZ437" s="545"/>
      <c r="DA437" s="545"/>
      <c r="DB437" s="545"/>
      <c r="DC437" s="545"/>
      <c r="DD437" s="545"/>
    </row>
    <row r="438" spans="1:108" ht="15">
      <c r="A438" s="544"/>
      <c r="B438" s="545"/>
      <c r="C438" s="545"/>
      <c r="D438" s="545"/>
      <c r="E438" s="546"/>
      <c r="F438" s="547"/>
      <c r="G438" s="547"/>
      <c r="H438" s="547"/>
      <c r="I438" s="547"/>
      <c r="J438" s="547"/>
      <c r="K438" s="547"/>
      <c r="L438" s="547"/>
      <c r="M438" s="547"/>
      <c r="N438" s="547"/>
      <c r="O438" s="548"/>
      <c r="P438" s="547"/>
      <c r="Q438" s="549"/>
      <c r="R438" s="547"/>
      <c r="S438" s="547"/>
      <c r="T438" s="547"/>
      <c r="U438" s="547"/>
      <c r="V438" s="547"/>
      <c r="W438" s="547"/>
      <c r="X438" s="547"/>
      <c r="Y438" s="545"/>
      <c r="Z438" s="545"/>
      <c r="AA438" s="545"/>
      <c r="AB438" s="545"/>
      <c r="AC438" s="545"/>
      <c r="AD438" s="545"/>
      <c r="AE438" s="545"/>
      <c r="AF438" s="545"/>
      <c r="AG438" s="545"/>
      <c r="AH438" s="545"/>
      <c r="AI438" s="545"/>
      <c r="AJ438" s="545"/>
      <c r="AK438" s="545"/>
      <c r="AL438" s="545"/>
      <c r="AM438" s="545"/>
      <c r="AN438" s="545"/>
      <c r="AO438" s="545"/>
      <c r="AP438" s="545"/>
      <c r="AQ438" s="545"/>
      <c r="AR438" s="545"/>
      <c r="AS438" s="545"/>
      <c r="AT438" s="545"/>
      <c r="AU438" s="545"/>
      <c r="AV438" s="545"/>
      <c r="AW438" s="545"/>
      <c r="AX438" s="545"/>
      <c r="AY438" s="545"/>
      <c r="AZ438" s="545"/>
      <c r="BA438" s="545"/>
      <c r="BB438" s="545"/>
      <c r="BC438" s="545"/>
      <c r="BD438" s="545"/>
      <c r="BE438" s="545"/>
      <c r="BF438" s="545"/>
      <c r="BG438" s="545"/>
      <c r="BH438" s="545"/>
      <c r="BI438" s="545"/>
      <c r="BJ438" s="545"/>
      <c r="BK438" s="545"/>
      <c r="BL438" s="545"/>
      <c r="BM438" s="545"/>
      <c r="BN438" s="545"/>
      <c r="BO438" s="545"/>
      <c r="BP438" s="545"/>
      <c r="BQ438" s="545"/>
      <c r="BR438" s="545"/>
      <c r="BS438" s="545"/>
      <c r="BT438" s="545"/>
      <c r="BU438" s="545"/>
      <c r="BV438" s="545"/>
      <c r="BW438" s="545"/>
      <c r="BX438" s="545"/>
      <c r="BY438" s="545"/>
      <c r="BZ438" s="545"/>
      <c r="CA438" s="545"/>
      <c r="CB438" s="545"/>
      <c r="CC438" s="545"/>
      <c r="CD438" s="545"/>
      <c r="CE438" s="545"/>
      <c r="CF438" s="545"/>
      <c r="CG438" s="545"/>
      <c r="CH438" s="545"/>
      <c r="CI438" s="545"/>
      <c r="CJ438" s="545"/>
      <c r="CK438" s="545"/>
      <c r="CL438" s="545"/>
      <c r="CM438" s="545"/>
      <c r="CN438" s="545"/>
      <c r="CO438" s="545"/>
      <c r="CP438" s="545"/>
      <c r="CQ438" s="545"/>
      <c r="CR438" s="545"/>
      <c r="CS438" s="545"/>
      <c r="CT438" s="545"/>
      <c r="CU438" s="545"/>
      <c r="CV438" s="545"/>
      <c r="CW438" s="545"/>
      <c r="CX438" s="545"/>
      <c r="CY438" s="545"/>
      <c r="CZ438" s="545"/>
      <c r="DA438" s="545"/>
      <c r="DB438" s="545"/>
      <c r="DC438" s="545"/>
      <c r="DD438" s="545"/>
    </row>
    <row r="439" spans="1:108" ht="15">
      <c r="A439" s="544"/>
      <c r="B439" s="545"/>
      <c r="C439" s="545"/>
      <c r="D439" s="545"/>
      <c r="E439" s="546"/>
      <c r="F439" s="547"/>
      <c r="G439" s="547"/>
      <c r="H439" s="547"/>
      <c r="I439" s="547"/>
      <c r="J439" s="547"/>
      <c r="K439" s="547"/>
      <c r="L439" s="547"/>
      <c r="M439" s="547"/>
      <c r="N439" s="547"/>
      <c r="O439" s="548"/>
      <c r="P439" s="547"/>
      <c r="Q439" s="549"/>
      <c r="R439" s="547"/>
      <c r="S439" s="547"/>
      <c r="T439" s="547"/>
      <c r="U439" s="547"/>
      <c r="V439" s="547"/>
      <c r="W439" s="547"/>
      <c r="X439" s="547"/>
      <c r="Y439" s="545"/>
      <c r="Z439" s="545"/>
      <c r="AA439" s="545"/>
      <c r="AB439" s="545"/>
      <c r="AC439" s="545"/>
      <c r="AD439" s="545"/>
      <c r="AE439" s="545"/>
      <c r="AF439" s="545"/>
      <c r="AG439" s="545"/>
      <c r="AH439" s="545"/>
      <c r="AI439" s="545"/>
      <c r="AJ439" s="545"/>
      <c r="AK439" s="545"/>
      <c r="AL439" s="545"/>
      <c r="AM439" s="545"/>
      <c r="AN439" s="545"/>
      <c r="AO439" s="545"/>
      <c r="AP439" s="545"/>
      <c r="AQ439" s="545"/>
      <c r="AR439" s="545"/>
      <c r="AS439" s="545"/>
      <c r="AT439" s="545"/>
      <c r="AU439" s="545"/>
      <c r="AV439" s="545"/>
      <c r="AW439" s="545"/>
      <c r="AX439" s="545"/>
      <c r="AY439" s="545"/>
      <c r="AZ439" s="545"/>
      <c r="BA439" s="545"/>
      <c r="BB439" s="545"/>
      <c r="BC439" s="545"/>
      <c r="BD439" s="545"/>
      <c r="BE439" s="545"/>
      <c r="BF439" s="545"/>
      <c r="BG439" s="545"/>
      <c r="BH439" s="545"/>
      <c r="BI439" s="545"/>
      <c r="BJ439" s="545"/>
      <c r="BK439" s="545"/>
      <c r="BL439" s="545"/>
      <c r="BM439" s="545"/>
      <c r="BN439" s="545"/>
      <c r="BO439" s="545"/>
      <c r="BP439" s="545"/>
      <c r="BQ439" s="545"/>
      <c r="BR439" s="545"/>
      <c r="BS439" s="545"/>
      <c r="BT439" s="545"/>
      <c r="BU439" s="545"/>
      <c r="BV439" s="545"/>
      <c r="BW439" s="545"/>
      <c r="BX439" s="545"/>
      <c r="BY439" s="545"/>
      <c r="BZ439" s="545"/>
      <c r="CA439" s="545"/>
      <c r="CB439" s="545"/>
      <c r="CC439" s="545"/>
      <c r="CD439" s="545"/>
      <c r="CE439" s="545"/>
      <c r="CF439" s="545"/>
      <c r="CG439" s="545"/>
      <c r="CH439" s="545"/>
      <c r="CI439" s="545"/>
      <c r="CJ439" s="545"/>
      <c r="CK439" s="545"/>
      <c r="CL439" s="545"/>
      <c r="CM439" s="545"/>
      <c r="CN439" s="545"/>
      <c r="CO439" s="545"/>
      <c r="CP439" s="545"/>
      <c r="CQ439" s="545"/>
      <c r="CR439" s="545"/>
      <c r="CS439" s="545"/>
      <c r="CT439" s="545"/>
      <c r="CU439" s="545"/>
      <c r="CV439" s="545"/>
      <c r="CW439" s="545"/>
      <c r="CX439" s="545"/>
      <c r="CY439" s="545"/>
      <c r="CZ439" s="545"/>
      <c r="DA439" s="545"/>
      <c r="DB439" s="545"/>
      <c r="DC439" s="545"/>
      <c r="DD439" s="545"/>
    </row>
    <row r="440" spans="1:108" ht="15">
      <c r="A440" s="544"/>
      <c r="B440" s="545"/>
      <c r="C440" s="545"/>
      <c r="D440" s="545"/>
      <c r="E440" s="546"/>
      <c r="F440" s="547"/>
      <c r="G440" s="547"/>
      <c r="H440" s="547"/>
      <c r="I440" s="547"/>
      <c r="J440" s="547"/>
      <c r="K440" s="547"/>
      <c r="L440" s="547"/>
      <c r="M440" s="547"/>
      <c r="N440" s="547"/>
      <c r="O440" s="548"/>
      <c r="P440" s="547"/>
      <c r="Q440" s="549"/>
      <c r="R440" s="547"/>
      <c r="S440" s="547"/>
      <c r="T440" s="547"/>
      <c r="U440" s="547"/>
      <c r="V440" s="547"/>
      <c r="W440" s="547"/>
      <c r="X440" s="547"/>
      <c r="Y440" s="545"/>
      <c r="Z440" s="545"/>
      <c r="AA440" s="545"/>
      <c r="AB440" s="545"/>
      <c r="AC440" s="545"/>
      <c r="AD440" s="545"/>
      <c r="AE440" s="545"/>
      <c r="AF440" s="545"/>
      <c r="AG440" s="545"/>
      <c r="AH440" s="545"/>
      <c r="AI440" s="545"/>
      <c r="AJ440" s="545"/>
      <c r="AK440" s="545"/>
      <c r="AL440" s="545"/>
      <c r="AM440" s="545"/>
      <c r="AN440" s="545"/>
      <c r="AO440" s="545"/>
      <c r="AP440" s="545"/>
      <c r="AQ440" s="545"/>
      <c r="AR440" s="545"/>
      <c r="AS440" s="545"/>
      <c r="AT440" s="545"/>
      <c r="AU440" s="545"/>
      <c r="AV440" s="545"/>
      <c r="AW440" s="545"/>
      <c r="AX440" s="545"/>
      <c r="AY440" s="545"/>
      <c r="AZ440" s="545"/>
      <c r="BA440" s="545"/>
      <c r="BB440" s="545"/>
      <c r="BC440" s="545"/>
      <c r="BD440" s="545"/>
      <c r="BE440" s="545"/>
      <c r="BF440" s="545"/>
      <c r="BG440" s="545"/>
      <c r="BH440" s="545"/>
      <c r="BI440" s="545"/>
      <c r="BJ440" s="545"/>
      <c r="BK440" s="545"/>
      <c r="BL440" s="545"/>
      <c r="BM440" s="545"/>
      <c r="BN440" s="545"/>
      <c r="BO440" s="545"/>
      <c r="BP440" s="545"/>
      <c r="BQ440" s="545"/>
      <c r="BR440" s="545"/>
      <c r="BS440" s="545"/>
      <c r="BT440" s="545"/>
      <c r="BU440" s="545"/>
      <c r="BV440" s="545"/>
      <c r="BW440" s="545"/>
      <c r="BX440" s="545"/>
      <c r="BY440" s="545"/>
      <c r="BZ440" s="545"/>
      <c r="CA440" s="545"/>
      <c r="CB440" s="545"/>
      <c r="CC440" s="545"/>
      <c r="CD440" s="545"/>
      <c r="CE440" s="545"/>
      <c r="CF440" s="545"/>
      <c r="CG440" s="545"/>
      <c r="CH440" s="545"/>
      <c r="CI440" s="545"/>
      <c r="CJ440" s="545"/>
      <c r="CK440" s="545"/>
      <c r="CL440" s="545"/>
      <c r="CM440" s="545"/>
      <c r="CN440" s="545"/>
      <c r="CO440" s="545"/>
      <c r="CP440" s="545"/>
      <c r="CQ440" s="545"/>
      <c r="CR440" s="545"/>
      <c r="CS440" s="545"/>
      <c r="CT440" s="545"/>
      <c r="CU440" s="545"/>
      <c r="CV440" s="545"/>
      <c r="CW440" s="545"/>
      <c r="CX440" s="545"/>
      <c r="CY440" s="545"/>
      <c r="CZ440" s="545"/>
      <c r="DA440" s="545"/>
      <c r="DB440" s="545"/>
      <c r="DC440" s="545"/>
      <c r="DD440" s="545"/>
    </row>
    <row r="441" spans="1:108" ht="15">
      <c r="A441" s="544"/>
      <c r="B441" s="545"/>
      <c r="C441" s="545"/>
      <c r="D441" s="545"/>
      <c r="E441" s="546"/>
      <c r="F441" s="547"/>
      <c r="G441" s="547"/>
      <c r="H441" s="547"/>
      <c r="I441" s="547"/>
      <c r="J441" s="547"/>
      <c r="K441" s="547"/>
      <c r="L441" s="547"/>
      <c r="M441" s="547"/>
      <c r="N441" s="547"/>
      <c r="O441" s="548"/>
      <c r="P441" s="547"/>
      <c r="Q441" s="549"/>
      <c r="R441" s="547"/>
      <c r="S441" s="547"/>
      <c r="T441" s="547"/>
      <c r="U441" s="547"/>
      <c r="V441" s="547"/>
      <c r="W441" s="547"/>
      <c r="X441" s="547"/>
      <c r="Y441" s="545"/>
      <c r="Z441" s="545"/>
      <c r="AA441" s="545"/>
      <c r="AB441" s="545"/>
      <c r="AC441" s="545"/>
      <c r="AD441" s="545"/>
      <c r="AE441" s="545"/>
      <c r="AF441" s="545"/>
      <c r="AG441" s="545"/>
      <c r="AH441" s="545"/>
      <c r="AI441" s="545"/>
      <c r="AJ441" s="545"/>
      <c r="AK441" s="545"/>
      <c r="AL441" s="545"/>
      <c r="AM441" s="545"/>
      <c r="AN441" s="545"/>
      <c r="AO441" s="545"/>
      <c r="AP441" s="545"/>
      <c r="AQ441" s="545"/>
      <c r="AR441" s="545"/>
      <c r="AS441" s="545"/>
      <c r="AT441" s="545"/>
      <c r="AU441" s="545"/>
      <c r="AV441" s="545"/>
      <c r="AW441" s="545"/>
      <c r="AX441" s="545"/>
      <c r="AY441" s="545"/>
      <c r="AZ441" s="545"/>
      <c r="BA441" s="545"/>
      <c r="BB441" s="545"/>
      <c r="BC441" s="545"/>
      <c r="BD441" s="545"/>
      <c r="BE441" s="545"/>
      <c r="BF441" s="545"/>
      <c r="BG441" s="545"/>
      <c r="BH441" s="545"/>
      <c r="BI441" s="545"/>
      <c r="BJ441" s="545"/>
      <c r="BK441" s="545"/>
      <c r="BL441" s="545"/>
      <c r="BM441" s="545"/>
      <c r="BN441" s="545"/>
      <c r="BO441" s="545"/>
      <c r="BP441" s="545"/>
      <c r="BQ441" s="545"/>
      <c r="BR441" s="545"/>
      <c r="BS441" s="545"/>
      <c r="BT441" s="545"/>
      <c r="BU441" s="545"/>
      <c r="BV441" s="545"/>
      <c r="BW441" s="545"/>
      <c r="BX441" s="545"/>
      <c r="BY441" s="545"/>
      <c r="BZ441" s="545"/>
      <c r="CA441" s="545"/>
      <c r="CB441" s="545"/>
      <c r="CC441" s="545"/>
      <c r="CD441" s="545"/>
      <c r="CE441" s="545"/>
      <c r="CF441" s="545"/>
      <c r="CG441" s="545"/>
      <c r="CH441" s="545"/>
      <c r="CI441" s="545"/>
      <c r="CJ441" s="545"/>
      <c r="CK441" s="545"/>
      <c r="CL441" s="545"/>
      <c r="CM441" s="545"/>
      <c r="CN441" s="545"/>
      <c r="CO441" s="545"/>
      <c r="CP441" s="545"/>
      <c r="CQ441" s="545"/>
      <c r="CR441" s="545"/>
      <c r="CS441" s="545"/>
      <c r="CT441" s="545"/>
      <c r="CU441" s="545"/>
      <c r="CV441" s="545"/>
      <c r="CW441" s="545"/>
      <c r="CX441" s="545"/>
      <c r="CY441" s="545"/>
      <c r="CZ441" s="545"/>
      <c r="DA441" s="545"/>
      <c r="DB441" s="545"/>
      <c r="DC441" s="545"/>
      <c r="DD441" s="545"/>
    </row>
    <row r="442" spans="1:108" ht="15">
      <c r="A442" s="544"/>
      <c r="B442" s="545"/>
      <c r="C442" s="545"/>
      <c r="D442" s="545"/>
      <c r="E442" s="546"/>
      <c r="F442" s="547"/>
      <c r="G442" s="547"/>
      <c r="H442" s="547"/>
      <c r="I442" s="547"/>
      <c r="J442" s="547"/>
      <c r="K442" s="547"/>
      <c r="L442" s="547"/>
      <c r="M442" s="547"/>
      <c r="N442" s="547"/>
      <c r="O442" s="548"/>
      <c r="P442" s="547"/>
      <c r="Q442" s="549"/>
      <c r="R442" s="547"/>
      <c r="S442" s="547"/>
      <c r="T442" s="547"/>
      <c r="U442" s="547"/>
      <c r="V442" s="547"/>
      <c r="W442" s="547"/>
      <c r="X442" s="547"/>
      <c r="Y442" s="545"/>
      <c r="Z442" s="545"/>
      <c r="AA442" s="545"/>
      <c r="AB442" s="545"/>
      <c r="AC442" s="545"/>
      <c r="AD442" s="545"/>
      <c r="AE442" s="545"/>
      <c r="AF442" s="545"/>
      <c r="AG442" s="545"/>
      <c r="AH442" s="545"/>
      <c r="AI442" s="545"/>
      <c r="AJ442" s="545"/>
      <c r="AK442" s="545"/>
      <c r="AL442" s="545"/>
      <c r="AM442" s="545"/>
      <c r="AN442" s="545"/>
      <c r="AO442" s="545"/>
      <c r="AP442" s="545"/>
      <c r="AQ442" s="545"/>
      <c r="AR442" s="545"/>
      <c r="AS442" s="545"/>
      <c r="AT442" s="545"/>
      <c r="AU442" s="545"/>
      <c r="AV442" s="545"/>
      <c r="AW442" s="545"/>
      <c r="AX442" s="545"/>
      <c r="AY442" s="545"/>
      <c r="AZ442" s="545"/>
      <c r="BA442" s="545"/>
      <c r="BB442" s="545"/>
      <c r="BC442" s="545"/>
      <c r="BD442" s="545"/>
      <c r="BE442" s="545"/>
      <c r="BF442" s="545"/>
      <c r="BG442" s="545"/>
      <c r="BH442" s="545"/>
      <c r="BI442" s="545"/>
      <c r="BJ442" s="545"/>
      <c r="BK442" s="545"/>
      <c r="BL442" s="545"/>
      <c r="BM442" s="545"/>
      <c r="BN442" s="545"/>
      <c r="BO442" s="545"/>
      <c r="BP442" s="545"/>
      <c r="BQ442" s="545"/>
      <c r="BR442" s="545"/>
      <c r="BS442" s="545"/>
      <c r="BT442" s="545"/>
      <c r="BU442" s="545"/>
      <c r="BV442" s="545"/>
      <c r="BW442" s="545"/>
      <c r="BX442" s="545"/>
      <c r="BY442" s="545"/>
      <c r="BZ442" s="545"/>
      <c r="CA442" s="545"/>
      <c r="CB442" s="545"/>
      <c r="CC442" s="545"/>
      <c r="CD442" s="545"/>
      <c r="CE442" s="545"/>
      <c r="CF442" s="545"/>
      <c r="CG442" s="545"/>
      <c r="CH442" s="545"/>
      <c r="CI442" s="545"/>
      <c r="CJ442" s="545"/>
      <c r="CK442" s="545"/>
      <c r="CL442" s="545"/>
      <c r="CM442" s="545"/>
      <c r="CN442" s="545"/>
      <c r="CO442" s="545"/>
      <c r="CP442" s="545"/>
      <c r="CQ442" s="545"/>
      <c r="CR442" s="545"/>
      <c r="CS442" s="545"/>
      <c r="CT442" s="545"/>
      <c r="CU442" s="545"/>
      <c r="CV442" s="545"/>
      <c r="CW442" s="545"/>
      <c r="CX442" s="545"/>
      <c r="CY442" s="545"/>
      <c r="CZ442" s="545"/>
      <c r="DA442" s="545"/>
      <c r="DB442" s="545"/>
      <c r="DC442" s="545"/>
      <c r="DD442" s="545"/>
    </row>
    <row r="443" spans="1:108" ht="15">
      <c r="A443" s="544"/>
      <c r="B443" s="545"/>
      <c r="C443" s="545"/>
      <c r="D443" s="545"/>
      <c r="E443" s="546"/>
      <c r="F443" s="547"/>
      <c r="G443" s="547"/>
      <c r="H443" s="547"/>
      <c r="I443" s="547"/>
      <c r="J443" s="547"/>
      <c r="K443" s="547"/>
      <c r="L443" s="547"/>
      <c r="M443" s="547"/>
      <c r="N443" s="547"/>
      <c r="O443" s="548"/>
      <c r="P443" s="547"/>
      <c r="Q443" s="549"/>
      <c r="R443" s="547"/>
      <c r="S443" s="547"/>
      <c r="T443" s="547"/>
      <c r="U443" s="547"/>
      <c r="V443" s="547"/>
      <c r="W443" s="547"/>
      <c r="X443" s="547"/>
      <c r="Y443" s="545"/>
      <c r="Z443" s="545"/>
      <c r="AA443" s="545"/>
      <c r="AB443" s="545"/>
      <c r="AC443" s="545"/>
      <c r="AD443" s="545"/>
      <c r="AE443" s="545"/>
      <c r="AF443" s="545"/>
      <c r="AG443" s="545"/>
      <c r="AH443" s="545"/>
      <c r="AI443" s="545"/>
      <c r="AJ443" s="545"/>
      <c r="AK443" s="545"/>
      <c r="AL443" s="545"/>
      <c r="AM443" s="545"/>
      <c r="AN443" s="545"/>
      <c r="AO443" s="545"/>
      <c r="AP443" s="545"/>
      <c r="AQ443" s="545"/>
      <c r="AR443" s="545"/>
      <c r="AS443" s="545"/>
      <c r="AT443" s="545"/>
      <c r="AU443" s="545"/>
      <c r="AV443" s="545"/>
      <c r="AW443" s="545"/>
      <c r="AX443" s="545"/>
      <c r="AY443" s="545"/>
      <c r="AZ443" s="545"/>
      <c r="BA443" s="545"/>
      <c r="BB443" s="545"/>
      <c r="BC443" s="545"/>
      <c r="BD443" s="545"/>
      <c r="BE443" s="545"/>
      <c r="BF443" s="545"/>
      <c r="BG443" s="545"/>
      <c r="BH443" s="545"/>
      <c r="BI443" s="545"/>
      <c r="BJ443" s="545"/>
      <c r="BK443" s="545"/>
      <c r="BL443" s="545"/>
      <c r="BM443" s="545"/>
      <c r="BN443" s="545"/>
      <c r="BO443" s="545"/>
      <c r="BP443" s="545"/>
      <c r="BQ443" s="545"/>
      <c r="BR443" s="545"/>
      <c r="BS443" s="545"/>
      <c r="BT443" s="545"/>
      <c r="BU443" s="545"/>
      <c r="BV443" s="545"/>
      <c r="BW443" s="545"/>
      <c r="BX443" s="545"/>
      <c r="BY443" s="545"/>
      <c r="BZ443" s="545"/>
      <c r="CA443" s="545"/>
      <c r="CB443" s="545"/>
      <c r="CC443" s="545"/>
      <c r="CD443" s="545"/>
      <c r="CE443" s="545"/>
      <c r="CF443" s="545"/>
      <c r="CG443" s="545"/>
      <c r="CH443" s="545"/>
      <c r="CI443" s="545"/>
      <c r="CJ443" s="545"/>
      <c r="CK443" s="545"/>
      <c r="CL443" s="545"/>
      <c r="CM443" s="545"/>
      <c r="CN443" s="545"/>
      <c r="CO443" s="545"/>
      <c r="CP443" s="545"/>
      <c r="CQ443" s="545"/>
      <c r="CR443" s="545"/>
      <c r="CS443" s="545"/>
      <c r="CT443" s="545"/>
      <c r="CU443" s="545"/>
      <c r="CV443" s="545"/>
      <c r="CW443" s="545"/>
      <c r="CX443" s="545"/>
      <c r="CY443" s="545"/>
      <c r="CZ443" s="545"/>
      <c r="DA443" s="545"/>
      <c r="DB443" s="545"/>
      <c r="DC443" s="545"/>
      <c r="DD443" s="545"/>
    </row>
    <row r="444" spans="1:108" ht="15">
      <c r="A444" s="544"/>
      <c r="B444" s="545"/>
      <c r="C444" s="545"/>
      <c r="D444" s="545"/>
      <c r="E444" s="546"/>
      <c r="F444" s="547"/>
      <c r="G444" s="547"/>
      <c r="H444" s="547"/>
      <c r="I444" s="547"/>
      <c r="J444" s="547"/>
      <c r="K444" s="547"/>
      <c r="L444" s="547"/>
      <c r="M444" s="547"/>
      <c r="N444" s="547"/>
      <c r="O444" s="548"/>
      <c r="P444" s="547"/>
      <c r="Q444" s="549"/>
      <c r="R444" s="547"/>
      <c r="S444" s="547"/>
      <c r="T444" s="547"/>
      <c r="U444" s="547"/>
      <c r="V444" s="547"/>
      <c r="W444" s="547"/>
      <c r="X444" s="547"/>
      <c r="Y444" s="545"/>
      <c r="Z444" s="545"/>
      <c r="AA444" s="545"/>
      <c r="AB444" s="545"/>
      <c r="AC444" s="545"/>
      <c r="AD444" s="545"/>
      <c r="AE444" s="545"/>
      <c r="AF444" s="545"/>
      <c r="AG444" s="545"/>
      <c r="AH444" s="545"/>
      <c r="AI444" s="545"/>
      <c r="AJ444" s="545"/>
      <c r="AK444" s="545"/>
      <c r="AL444" s="545"/>
      <c r="AM444" s="545"/>
      <c r="AN444" s="545"/>
      <c r="AO444" s="545"/>
      <c r="AP444" s="545"/>
      <c r="AQ444" s="545"/>
      <c r="AR444" s="545"/>
      <c r="AS444" s="545"/>
      <c r="AT444" s="545"/>
      <c r="AU444" s="545"/>
      <c r="AV444" s="545"/>
      <c r="AW444" s="545"/>
      <c r="AX444" s="545"/>
      <c r="AY444" s="545"/>
      <c r="AZ444" s="545"/>
      <c r="BA444" s="545"/>
      <c r="BB444" s="545"/>
      <c r="BC444" s="545"/>
      <c r="BD444" s="545"/>
      <c r="BE444" s="545"/>
      <c r="BF444" s="545"/>
      <c r="BG444" s="545"/>
      <c r="BH444" s="545"/>
      <c r="BI444" s="545"/>
      <c r="BJ444" s="545"/>
      <c r="BK444" s="545"/>
      <c r="BL444" s="545"/>
      <c r="BM444" s="545"/>
      <c r="BN444" s="545"/>
      <c r="BO444" s="545"/>
      <c r="BP444" s="545"/>
      <c r="BQ444" s="545"/>
      <c r="BR444" s="545"/>
      <c r="BS444" s="545"/>
      <c r="BT444" s="545"/>
      <c r="BU444" s="545"/>
      <c r="BV444" s="545"/>
      <c r="BW444" s="545"/>
      <c r="BX444" s="545"/>
      <c r="BY444" s="545"/>
      <c r="BZ444" s="545"/>
      <c r="CA444" s="545"/>
      <c r="CB444" s="545"/>
      <c r="CC444" s="545"/>
      <c r="CD444" s="545"/>
      <c r="CE444" s="545"/>
      <c r="CF444" s="545"/>
      <c r="CG444" s="545"/>
      <c r="CH444" s="545"/>
      <c r="CI444" s="545"/>
      <c r="CJ444" s="545"/>
      <c r="CK444" s="545"/>
      <c r="CL444" s="545"/>
      <c r="CM444" s="545"/>
      <c r="CN444" s="545"/>
      <c r="CO444" s="545"/>
      <c r="CP444" s="545"/>
      <c r="CQ444" s="545"/>
      <c r="CR444" s="545"/>
      <c r="CS444" s="545"/>
      <c r="CT444" s="545"/>
      <c r="CU444" s="545"/>
      <c r="CV444" s="545"/>
      <c r="CW444" s="545"/>
      <c r="CX444" s="545"/>
      <c r="CY444" s="545"/>
      <c r="CZ444" s="545"/>
      <c r="DA444" s="545"/>
      <c r="DB444" s="545"/>
      <c r="DC444" s="545"/>
      <c r="DD444" s="545"/>
    </row>
    <row r="445" spans="1:108" ht="15">
      <c r="A445" s="544"/>
      <c r="B445" s="545"/>
      <c r="C445" s="545"/>
      <c r="D445" s="545"/>
      <c r="E445" s="546"/>
      <c r="F445" s="547"/>
      <c r="G445" s="547"/>
      <c r="H445" s="547"/>
      <c r="I445" s="547"/>
      <c r="J445" s="547"/>
      <c r="K445" s="547"/>
      <c r="L445" s="547"/>
      <c r="M445" s="547"/>
      <c r="N445" s="547"/>
      <c r="O445" s="548"/>
      <c r="P445" s="547"/>
      <c r="Q445" s="549"/>
      <c r="R445" s="547"/>
      <c r="S445" s="547"/>
      <c r="T445" s="547"/>
      <c r="U445" s="547"/>
      <c r="V445" s="547"/>
      <c r="W445" s="547"/>
      <c r="X445" s="547"/>
      <c r="Y445" s="545"/>
      <c r="Z445" s="545"/>
      <c r="AA445" s="545"/>
      <c r="AB445" s="545"/>
      <c r="AC445" s="545"/>
      <c r="AD445" s="545"/>
      <c r="AE445" s="545"/>
      <c r="AF445" s="545"/>
      <c r="AG445" s="545"/>
      <c r="AH445" s="545"/>
      <c r="AI445" s="545"/>
      <c r="AJ445" s="545"/>
      <c r="AK445" s="545"/>
      <c r="AL445" s="545"/>
      <c r="AM445" s="545"/>
      <c r="AN445" s="545"/>
      <c r="AO445" s="545"/>
      <c r="AP445" s="545"/>
      <c r="AQ445" s="545"/>
      <c r="AR445" s="545"/>
      <c r="AS445" s="545"/>
      <c r="AT445" s="545"/>
      <c r="AU445" s="545"/>
      <c r="AV445" s="545"/>
      <c r="AW445" s="545"/>
      <c r="AX445" s="545"/>
      <c r="AY445" s="545"/>
      <c r="AZ445" s="545"/>
      <c r="BA445" s="545"/>
      <c r="BB445" s="545"/>
      <c r="BC445" s="545"/>
      <c r="BD445" s="545"/>
      <c r="BE445" s="545"/>
      <c r="BF445" s="545"/>
      <c r="BG445" s="545"/>
      <c r="BH445" s="545"/>
      <c r="BI445" s="545"/>
      <c r="BJ445" s="545"/>
      <c r="BK445" s="545"/>
      <c r="BL445" s="545"/>
      <c r="BM445" s="545"/>
      <c r="BN445" s="545"/>
      <c r="BO445" s="545"/>
      <c r="BP445" s="545"/>
      <c r="BQ445" s="545"/>
      <c r="BR445" s="545"/>
      <c r="BS445" s="545"/>
      <c r="BT445" s="545"/>
      <c r="BU445" s="545"/>
      <c r="BV445" s="545"/>
      <c r="BW445" s="545"/>
      <c r="BX445" s="545"/>
      <c r="BY445" s="545"/>
      <c r="BZ445" s="545"/>
      <c r="CA445" s="545"/>
      <c r="CB445" s="545"/>
      <c r="CC445" s="545"/>
      <c r="CD445" s="545"/>
      <c r="CE445" s="545"/>
      <c r="CF445" s="545"/>
      <c r="CG445" s="545"/>
      <c r="CH445" s="545"/>
      <c r="CI445" s="545"/>
      <c r="CJ445" s="545"/>
      <c r="CK445" s="545"/>
      <c r="CL445" s="545"/>
      <c r="CM445" s="545"/>
      <c r="CN445" s="545"/>
      <c r="CO445" s="545"/>
      <c r="CP445" s="545"/>
      <c r="CQ445" s="545"/>
      <c r="CR445" s="545"/>
      <c r="CS445" s="545"/>
      <c r="CT445" s="545"/>
      <c r="CU445" s="545"/>
      <c r="CV445" s="545"/>
      <c r="CW445" s="545"/>
      <c r="CX445" s="545"/>
      <c r="CY445" s="545"/>
      <c r="CZ445" s="545"/>
      <c r="DA445" s="545"/>
      <c r="DB445" s="545"/>
      <c r="DC445" s="545"/>
      <c r="DD445" s="545"/>
    </row>
    <row r="446" spans="1:108" ht="15">
      <c r="A446" s="544"/>
      <c r="B446" s="545"/>
      <c r="C446" s="545"/>
      <c r="D446" s="545"/>
      <c r="E446" s="546"/>
      <c r="F446" s="547"/>
      <c r="G446" s="547"/>
      <c r="H446" s="547"/>
      <c r="I446" s="547"/>
      <c r="J446" s="547"/>
      <c r="K446" s="547"/>
      <c r="L446" s="547"/>
      <c r="M446" s="547"/>
      <c r="N446" s="547"/>
      <c r="O446" s="548"/>
      <c r="P446" s="547"/>
      <c r="Q446" s="549"/>
      <c r="R446" s="547"/>
      <c r="S446" s="547"/>
      <c r="T446" s="547"/>
      <c r="U446" s="547"/>
      <c r="V446" s="547"/>
      <c r="W446" s="547"/>
      <c r="X446" s="547"/>
      <c r="Y446" s="545"/>
      <c r="Z446" s="545"/>
      <c r="AA446" s="545"/>
      <c r="AB446" s="545"/>
      <c r="AC446" s="545"/>
      <c r="AD446" s="545"/>
      <c r="AE446" s="545"/>
      <c r="AF446" s="545"/>
      <c r="AG446" s="545"/>
      <c r="AH446" s="545"/>
      <c r="AI446" s="545"/>
      <c r="AJ446" s="545"/>
      <c r="AK446" s="545"/>
      <c r="AL446" s="545"/>
      <c r="AM446" s="545"/>
      <c r="AN446" s="545"/>
      <c r="AO446" s="545"/>
      <c r="AP446" s="545"/>
      <c r="AQ446" s="545"/>
      <c r="AR446" s="545"/>
      <c r="AS446" s="545"/>
      <c r="AT446" s="545"/>
      <c r="AU446" s="545"/>
      <c r="AV446" s="545"/>
      <c r="AW446" s="545"/>
      <c r="AX446" s="545"/>
      <c r="AY446" s="545"/>
      <c r="AZ446" s="545"/>
      <c r="BA446" s="545"/>
      <c r="BB446" s="545"/>
      <c r="BC446" s="545"/>
      <c r="BD446" s="545"/>
      <c r="BE446" s="545"/>
      <c r="BF446" s="545"/>
      <c r="BG446" s="545"/>
      <c r="BH446" s="545"/>
      <c r="BI446" s="545"/>
      <c r="BJ446" s="545"/>
      <c r="BK446" s="545"/>
      <c r="BL446" s="545"/>
      <c r="BM446" s="545"/>
      <c r="BN446" s="545"/>
      <c r="BO446" s="545"/>
      <c r="BP446" s="545"/>
      <c r="BQ446" s="545"/>
      <c r="BR446" s="545"/>
      <c r="BS446" s="545"/>
      <c r="BT446" s="545"/>
      <c r="BU446" s="545"/>
      <c r="BV446" s="545"/>
      <c r="BW446" s="545"/>
      <c r="BX446" s="545"/>
      <c r="BY446" s="545"/>
      <c r="BZ446" s="545"/>
      <c r="CA446" s="545"/>
      <c r="CB446" s="545"/>
      <c r="CC446" s="545"/>
      <c r="CD446" s="545"/>
      <c r="CE446" s="545"/>
      <c r="CF446" s="545"/>
      <c r="CG446" s="545"/>
      <c r="CH446" s="545"/>
      <c r="CI446" s="545"/>
      <c r="CJ446" s="545"/>
      <c r="CK446" s="545"/>
      <c r="CL446" s="545"/>
      <c r="CM446" s="545"/>
      <c r="CN446" s="545"/>
      <c r="CO446" s="545"/>
      <c r="CP446" s="545"/>
      <c r="CQ446" s="545"/>
      <c r="CR446" s="545"/>
      <c r="CS446" s="545"/>
      <c r="CT446" s="545"/>
      <c r="CU446" s="545"/>
      <c r="CV446" s="545"/>
      <c r="CW446" s="545"/>
      <c r="CX446" s="545"/>
      <c r="CY446" s="545"/>
      <c r="CZ446" s="545"/>
      <c r="DA446" s="545"/>
      <c r="DB446" s="545"/>
      <c r="DC446" s="545"/>
      <c r="DD446" s="545"/>
    </row>
    <row r="447" spans="1:108" ht="15">
      <c r="A447" s="544"/>
      <c r="B447" s="545"/>
      <c r="C447" s="545"/>
      <c r="D447" s="545"/>
      <c r="E447" s="546"/>
      <c r="F447" s="547"/>
      <c r="G447" s="547"/>
      <c r="H447" s="547"/>
      <c r="I447" s="547"/>
      <c r="J447" s="547"/>
      <c r="K447" s="547"/>
      <c r="L447" s="547"/>
      <c r="M447" s="547"/>
      <c r="N447" s="547"/>
      <c r="O447" s="548"/>
      <c r="P447" s="547"/>
      <c r="Q447" s="549"/>
      <c r="R447" s="547"/>
      <c r="S447" s="547"/>
      <c r="T447" s="547"/>
      <c r="U447" s="547"/>
      <c r="V447" s="547"/>
      <c r="W447" s="547"/>
      <c r="X447" s="547"/>
      <c r="Y447" s="545"/>
      <c r="Z447" s="545"/>
      <c r="AA447" s="545"/>
      <c r="AB447" s="545"/>
      <c r="AC447" s="545"/>
      <c r="AD447" s="545"/>
      <c r="AE447" s="545"/>
      <c r="AF447" s="545"/>
      <c r="AG447" s="545"/>
      <c r="AH447" s="545"/>
      <c r="AI447" s="545"/>
      <c r="AJ447" s="545"/>
      <c r="AK447" s="545"/>
      <c r="AL447" s="545"/>
      <c r="AM447" s="545"/>
      <c r="AN447" s="545"/>
      <c r="AO447" s="545"/>
      <c r="AP447" s="545"/>
      <c r="AQ447" s="545"/>
      <c r="AR447" s="545"/>
      <c r="AS447" s="545"/>
      <c r="AT447" s="545"/>
      <c r="AU447" s="545"/>
      <c r="AV447" s="545"/>
      <c r="AW447" s="545"/>
      <c r="AX447" s="545"/>
      <c r="AY447" s="545"/>
      <c r="AZ447" s="545"/>
      <c r="BA447" s="545"/>
      <c r="BB447" s="545"/>
      <c r="BC447" s="545"/>
      <c r="BD447" s="545"/>
      <c r="BE447" s="545"/>
      <c r="BF447" s="545"/>
      <c r="BG447" s="545"/>
      <c r="BH447" s="545"/>
      <c r="BI447" s="545"/>
      <c r="BJ447" s="545"/>
      <c r="BK447" s="545"/>
      <c r="BL447" s="545"/>
      <c r="BM447" s="545"/>
      <c r="BN447" s="545"/>
      <c r="BO447" s="545"/>
      <c r="BP447" s="545"/>
      <c r="BQ447" s="545"/>
      <c r="BR447" s="545"/>
      <c r="BS447" s="545"/>
      <c r="BT447" s="545"/>
      <c r="BU447" s="545"/>
      <c r="BV447" s="545"/>
      <c r="BW447" s="545"/>
      <c r="BX447" s="545"/>
      <c r="BY447" s="545"/>
      <c r="BZ447" s="545"/>
      <c r="CA447" s="545"/>
      <c r="CB447" s="545"/>
      <c r="CC447" s="545"/>
      <c r="CD447" s="545"/>
      <c r="CE447" s="545"/>
      <c r="CF447" s="545"/>
      <c r="CG447" s="545"/>
      <c r="CH447" s="545"/>
      <c r="CI447" s="545"/>
      <c r="CJ447" s="545"/>
      <c r="CK447" s="545"/>
      <c r="CL447" s="545"/>
      <c r="CM447" s="545"/>
      <c r="CN447" s="545"/>
      <c r="CO447" s="545"/>
      <c r="CP447" s="545"/>
      <c r="CQ447" s="545"/>
      <c r="CR447" s="545"/>
      <c r="CS447" s="545"/>
      <c r="CT447" s="545"/>
      <c r="CU447" s="545"/>
      <c r="CV447" s="545"/>
      <c r="CW447" s="545"/>
      <c r="CX447" s="545"/>
      <c r="CY447" s="545"/>
      <c r="CZ447" s="545"/>
      <c r="DA447" s="545"/>
      <c r="DB447" s="545"/>
      <c r="DC447" s="545"/>
      <c r="DD447" s="545"/>
    </row>
    <row r="448" spans="1:108" ht="15">
      <c r="A448" s="544"/>
      <c r="B448" s="545"/>
      <c r="C448" s="545"/>
      <c r="D448" s="545"/>
      <c r="E448" s="546"/>
      <c r="F448" s="547"/>
      <c r="G448" s="547"/>
      <c r="H448" s="547"/>
      <c r="I448" s="547"/>
      <c r="J448" s="547"/>
      <c r="K448" s="547"/>
      <c r="L448" s="547"/>
      <c r="M448" s="547"/>
      <c r="N448" s="547"/>
      <c r="O448" s="548"/>
      <c r="P448" s="547"/>
      <c r="Q448" s="549"/>
      <c r="R448" s="547"/>
      <c r="S448" s="547"/>
      <c r="T448" s="547"/>
      <c r="U448" s="547"/>
      <c r="V448" s="547"/>
      <c r="W448" s="547"/>
      <c r="X448" s="547"/>
      <c r="Y448" s="545"/>
      <c r="Z448" s="545"/>
      <c r="AA448" s="545"/>
      <c r="AB448" s="545"/>
      <c r="AC448" s="545"/>
      <c r="AD448" s="545"/>
      <c r="AE448" s="545"/>
      <c r="AF448" s="545"/>
      <c r="AG448" s="545"/>
      <c r="AH448" s="545"/>
      <c r="AI448" s="545"/>
      <c r="AJ448" s="545"/>
      <c r="AK448" s="545"/>
      <c r="AL448" s="545"/>
      <c r="AM448" s="545"/>
      <c r="AN448" s="545"/>
      <c r="AO448" s="545"/>
      <c r="AP448" s="545"/>
      <c r="AQ448" s="545"/>
      <c r="AR448" s="545"/>
      <c r="AS448" s="545"/>
      <c r="AT448" s="545"/>
      <c r="AU448" s="545"/>
      <c r="AV448" s="545"/>
      <c r="AW448" s="545"/>
      <c r="AX448" s="545"/>
      <c r="AY448" s="545"/>
      <c r="AZ448" s="545"/>
      <c r="BA448" s="545"/>
      <c r="BB448" s="545"/>
      <c r="BC448" s="545"/>
      <c r="BD448" s="545"/>
      <c r="BE448" s="545"/>
      <c r="BF448" s="545"/>
      <c r="BG448" s="545"/>
      <c r="BH448" s="545"/>
      <c r="BI448" s="545"/>
      <c r="BJ448" s="545"/>
      <c r="BK448" s="545"/>
      <c r="BL448" s="545"/>
      <c r="BM448" s="545"/>
      <c r="BN448" s="545"/>
      <c r="BO448" s="545"/>
      <c r="BP448" s="545"/>
      <c r="BQ448" s="545"/>
      <c r="BR448" s="545"/>
      <c r="BS448" s="545"/>
      <c r="BT448" s="545"/>
      <c r="BU448" s="545"/>
      <c r="BV448" s="545"/>
      <c r="BW448" s="545"/>
      <c r="BX448" s="545"/>
      <c r="BY448" s="545"/>
      <c r="BZ448" s="545"/>
      <c r="CA448" s="545"/>
      <c r="CB448" s="545"/>
      <c r="CC448" s="545"/>
      <c r="CD448" s="545"/>
      <c r="CE448" s="545"/>
      <c r="CF448" s="545"/>
      <c r="CG448" s="545"/>
      <c r="CH448" s="545"/>
      <c r="CI448" s="545"/>
      <c r="CJ448" s="545"/>
      <c r="CK448" s="545"/>
      <c r="CL448" s="545"/>
      <c r="CM448" s="545"/>
      <c r="CN448" s="545"/>
      <c r="CO448" s="545"/>
      <c r="CP448" s="545"/>
      <c r="CQ448" s="545"/>
      <c r="CR448" s="545"/>
      <c r="CS448" s="545"/>
      <c r="CT448" s="545"/>
      <c r="CU448" s="545"/>
      <c r="CV448" s="545"/>
      <c r="CW448" s="545"/>
      <c r="CX448" s="545"/>
      <c r="CY448" s="545"/>
      <c r="CZ448" s="545"/>
      <c r="DA448" s="545"/>
      <c r="DB448" s="545"/>
      <c r="DC448" s="545"/>
      <c r="DD448" s="545"/>
    </row>
    <row r="449" spans="1:108" ht="15">
      <c r="A449" s="544"/>
      <c r="B449" s="545"/>
      <c r="C449" s="545"/>
      <c r="D449" s="545"/>
      <c r="E449" s="546"/>
      <c r="F449" s="547"/>
      <c r="G449" s="547"/>
      <c r="H449" s="547"/>
      <c r="I449" s="547"/>
      <c r="J449" s="547"/>
      <c r="K449" s="547"/>
      <c r="L449" s="547"/>
      <c r="M449" s="547"/>
      <c r="N449" s="547"/>
      <c r="O449" s="548"/>
      <c r="P449" s="547"/>
      <c r="Q449" s="549"/>
      <c r="R449" s="547"/>
      <c r="S449" s="547"/>
      <c r="T449" s="547"/>
      <c r="U449" s="547"/>
      <c r="V449" s="547"/>
      <c r="W449" s="547"/>
      <c r="X449" s="547"/>
      <c r="Y449" s="545"/>
      <c r="Z449" s="545"/>
      <c r="AA449" s="545"/>
      <c r="AB449" s="545"/>
      <c r="AC449" s="545"/>
      <c r="AD449" s="545"/>
      <c r="AE449" s="545"/>
      <c r="AF449" s="545"/>
      <c r="AG449" s="545"/>
      <c r="AH449" s="545"/>
      <c r="AI449" s="545"/>
      <c r="AJ449" s="545"/>
      <c r="AK449" s="545"/>
      <c r="AL449" s="545"/>
      <c r="AM449" s="545"/>
      <c r="AN449" s="545"/>
      <c r="AO449" s="545"/>
      <c r="AP449" s="545"/>
      <c r="AQ449" s="545"/>
      <c r="AR449" s="545"/>
      <c r="AS449" s="545"/>
      <c r="AT449" s="545"/>
      <c r="AU449" s="545"/>
      <c r="AV449" s="545"/>
      <c r="AW449" s="545"/>
      <c r="AX449" s="545"/>
      <c r="AY449" s="545"/>
      <c r="AZ449" s="545"/>
      <c r="BA449" s="545"/>
      <c r="BB449" s="545"/>
      <c r="BC449" s="545"/>
      <c r="BD449" s="545"/>
      <c r="BE449" s="545"/>
      <c r="BF449" s="545"/>
      <c r="BG449" s="545"/>
      <c r="BH449" s="545"/>
      <c r="BI449" s="545"/>
      <c r="BJ449" s="545"/>
      <c r="BK449" s="545"/>
      <c r="BL449" s="545"/>
      <c r="BM449" s="545"/>
      <c r="BN449" s="545"/>
      <c r="BO449" s="545"/>
      <c r="BP449" s="545"/>
      <c r="BQ449" s="545"/>
      <c r="BR449" s="545"/>
      <c r="BS449" s="545"/>
      <c r="BT449" s="545"/>
      <c r="BU449" s="545"/>
      <c r="BV449" s="545"/>
      <c r="BW449" s="545"/>
      <c r="BX449" s="545"/>
      <c r="BY449" s="545"/>
      <c r="BZ449" s="545"/>
      <c r="CA449" s="545"/>
      <c r="CB449" s="545"/>
      <c r="CC449" s="545"/>
      <c r="CD449" s="545"/>
      <c r="CE449" s="545"/>
      <c r="CF449" s="545"/>
      <c r="CG449" s="545"/>
      <c r="CH449" s="545"/>
      <c r="CI449" s="545"/>
      <c r="CJ449" s="545"/>
      <c r="CK449" s="545"/>
      <c r="CL449" s="545"/>
      <c r="CM449" s="545"/>
      <c r="CN449" s="545"/>
      <c r="CO449" s="545"/>
      <c r="CP449" s="545"/>
      <c r="CQ449" s="545"/>
      <c r="CR449" s="545"/>
      <c r="CS449" s="545"/>
      <c r="CT449" s="545"/>
      <c r="CU449" s="545"/>
      <c r="CV449" s="545"/>
      <c r="CW449" s="545"/>
      <c r="CX449" s="545"/>
      <c r="CY449" s="545"/>
      <c r="CZ449" s="545"/>
      <c r="DA449" s="545"/>
      <c r="DB449" s="545"/>
      <c r="DC449" s="545"/>
      <c r="DD449" s="545"/>
    </row>
    <row r="450" spans="1:108" ht="15">
      <c r="A450" s="544"/>
      <c r="B450" s="545"/>
      <c r="C450" s="545"/>
      <c r="D450" s="545"/>
      <c r="E450" s="546"/>
      <c r="F450" s="547"/>
      <c r="G450" s="547"/>
      <c r="H450" s="547"/>
      <c r="I450" s="547"/>
      <c r="J450" s="547"/>
      <c r="K450" s="547"/>
      <c r="L450" s="547"/>
      <c r="M450" s="547"/>
      <c r="N450" s="547"/>
      <c r="O450" s="548"/>
      <c r="P450" s="547"/>
      <c r="Q450" s="549"/>
      <c r="R450" s="547"/>
      <c r="S450" s="547"/>
      <c r="T450" s="547"/>
      <c r="U450" s="547"/>
      <c r="V450" s="547"/>
      <c r="W450" s="547"/>
      <c r="X450" s="547"/>
      <c r="Y450" s="545"/>
      <c r="Z450" s="545"/>
      <c r="AA450" s="545"/>
      <c r="AB450" s="545"/>
      <c r="AC450" s="545"/>
      <c r="AD450" s="545"/>
      <c r="AE450" s="545"/>
      <c r="AF450" s="545"/>
      <c r="AG450" s="545"/>
      <c r="AH450" s="545"/>
      <c r="AI450" s="545"/>
      <c r="AJ450" s="545"/>
      <c r="AK450" s="545"/>
      <c r="AL450" s="545"/>
      <c r="AM450" s="545"/>
      <c r="AN450" s="545"/>
      <c r="AO450" s="545"/>
      <c r="AP450" s="545"/>
      <c r="AQ450" s="545"/>
      <c r="AR450" s="545"/>
      <c r="AS450" s="545"/>
      <c r="AT450" s="545"/>
      <c r="AU450" s="545"/>
      <c r="AV450" s="545"/>
      <c r="AW450" s="545"/>
      <c r="AX450" s="545"/>
      <c r="AY450" s="545"/>
      <c r="AZ450" s="545"/>
      <c r="BA450" s="545"/>
      <c r="BB450" s="545"/>
      <c r="BC450" s="545"/>
      <c r="BD450" s="545"/>
      <c r="BE450" s="545"/>
      <c r="BF450" s="545"/>
      <c r="BG450" s="545"/>
      <c r="BH450" s="545"/>
      <c r="BI450" s="545"/>
      <c r="BJ450" s="545"/>
      <c r="BK450" s="545"/>
      <c r="BL450" s="545"/>
      <c r="BM450" s="545"/>
      <c r="BN450" s="545"/>
      <c r="BO450" s="545"/>
      <c r="BP450" s="545"/>
      <c r="BQ450" s="545"/>
      <c r="BR450" s="545"/>
      <c r="BS450" s="545"/>
      <c r="BT450" s="545"/>
      <c r="BU450" s="545"/>
      <c r="BV450" s="545"/>
      <c r="BW450" s="545"/>
      <c r="BX450" s="545"/>
      <c r="BY450" s="545"/>
      <c r="BZ450" s="545"/>
      <c r="CA450" s="545"/>
      <c r="CB450" s="545"/>
      <c r="CC450" s="545"/>
      <c r="CD450" s="545"/>
      <c r="CE450" s="545"/>
      <c r="CF450" s="545"/>
      <c r="CG450" s="545"/>
      <c r="CH450" s="545"/>
      <c r="CI450" s="545"/>
      <c r="CJ450" s="545"/>
      <c r="CK450" s="545"/>
      <c r="CL450" s="545"/>
      <c r="CM450" s="545"/>
      <c r="CN450" s="545"/>
      <c r="CO450" s="545"/>
      <c r="CP450" s="545"/>
      <c r="CQ450" s="545"/>
      <c r="CR450" s="545"/>
      <c r="CS450" s="545"/>
      <c r="CT450" s="545"/>
      <c r="CU450" s="545"/>
      <c r="CV450" s="545"/>
      <c r="CW450" s="545"/>
      <c r="CX450" s="545"/>
      <c r="CY450" s="545"/>
      <c r="CZ450" s="545"/>
      <c r="DA450" s="545"/>
      <c r="DB450" s="545"/>
      <c r="DC450" s="545"/>
      <c r="DD450" s="545"/>
    </row>
    <row r="451" spans="1:108" ht="15">
      <c r="A451" s="544"/>
      <c r="B451" s="545"/>
      <c r="C451" s="545"/>
      <c r="D451" s="545"/>
      <c r="E451" s="546"/>
      <c r="F451" s="547"/>
      <c r="G451" s="547"/>
      <c r="H451" s="547"/>
      <c r="I451" s="547"/>
      <c r="J451" s="547"/>
      <c r="K451" s="547"/>
      <c r="L451" s="547"/>
      <c r="M451" s="547"/>
      <c r="N451" s="547"/>
      <c r="O451" s="548"/>
      <c r="P451" s="547"/>
      <c r="Q451" s="549"/>
      <c r="R451" s="547"/>
      <c r="S451" s="547"/>
      <c r="T451" s="547"/>
      <c r="U451" s="547"/>
      <c r="V451" s="547"/>
      <c r="W451" s="547"/>
      <c r="X451" s="547"/>
      <c r="Y451" s="545"/>
      <c r="Z451" s="545"/>
      <c r="AA451" s="545"/>
      <c r="AB451" s="545"/>
      <c r="AC451" s="545"/>
      <c r="AD451" s="545"/>
      <c r="AE451" s="545"/>
      <c r="AF451" s="545"/>
      <c r="AG451" s="545"/>
      <c r="AH451" s="545"/>
      <c r="AI451" s="545"/>
      <c r="AJ451" s="545"/>
      <c r="AK451" s="545"/>
      <c r="AL451" s="545"/>
      <c r="AM451" s="545"/>
      <c r="AN451" s="545"/>
      <c r="AO451" s="545"/>
      <c r="AP451" s="545"/>
      <c r="AQ451" s="545"/>
      <c r="AR451" s="545"/>
      <c r="AS451" s="545"/>
      <c r="AT451" s="545"/>
      <c r="AU451" s="545"/>
      <c r="AV451" s="545"/>
      <c r="AW451" s="545"/>
      <c r="AX451" s="545"/>
      <c r="AY451" s="545"/>
      <c r="AZ451" s="545"/>
      <c r="BA451" s="545"/>
      <c r="BB451" s="545"/>
      <c r="BC451" s="545"/>
      <c r="BD451" s="545"/>
      <c r="BE451" s="545"/>
      <c r="BF451" s="545"/>
      <c r="BG451" s="545"/>
      <c r="BH451" s="545"/>
      <c r="BI451" s="545"/>
      <c r="BJ451" s="545"/>
      <c r="BK451" s="545"/>
      <c r="BL451" s="545"/>
      <c r="BM451" s="545"/>
      <c r="BN451" s="545"/>
      <c r="BO451" s="545"/>
      <c r="BP451" s="545"/>
      <c r="BQ451" s="545"/>
      <c r="BR451" s="545"/>
      <c r="BS451" s="545"/>
      <c r="BT451" s="545"/>
      <c r="BU451" s="545"/>
      <c r="BV451" s="545"/>
      <c r="BW451" s="545"/>
      <c r="BX451" s="545"/>
      <c r="BY451" s="545"/>
      <c r="BZ451" s="545"/>
      <c r="CA451" s="545"/>
      <c r="CB451" s="545"/>
      <c r="CC451" s="545"/>
      <c r="CD451" s="545"/>
      <c r="CE451" s="545"/>
      <c r="CF451" s="545"/>
      <c r="CG451" s="545"/>
      <c r="CH451" s="545"/>
      <c r="CI451" s="545"/>
      <c r="CJ451" s="545"/>
      <c r="CK451" s="545"/>
      <c r="CL451" s="545"/>
      <c r="CM451" s="545"/>
      <c r="CN451" s="545"/>
      <c r="CO451" s="545"/>
      <c r="CP451" s="545"/>
      <c r="CQ451" s="545"/>
      <c r="CR451" s="545"/>
      <c r="CS451" s="545"/>
      <c r="CT451" s="545"/>
      <c r="CU451" s="545"/>
      <c r="CV451" s="545"/>
      <c r="CW451" s="545"/>
      <c r="CX451" s="545"/>
      <c r="CY451" s="545"/>
      <c r="CZ451" s="545"/>
      <c r="DA451" s="545"/>
      <c r="DB451" s="545"/>
      <c r="DC451" s="545"/>
      <c r="DD451" s="545"/>
    </row>
    <row r="452" spans="1:108" ht="15">
      <c r="A452" s="544"/>
      <c r="B452" s="545"/>
      <c r="C452" s="545"/>
      <c r="D452" s="545"/>
      <c r="E452" s="546"/>
      <c r="F452" s="547"/>
      <c r="G452" s="547"/>
      <c r="H452" s="547"/>
      <c r="I452" s="547"/>
      <c r="J452" s="547"/>
      <c r="K452" s="547"/>
      <c r="L452" s="547"/>
      <c r="M452" s="547"/>
      <c r="N452" s="547"/>
      <c r="O452" s="548"/>
      <c r="P452" s="547"/>
      <c r="Q452" s="549"/>
      <c r="R452" s="547"/>
      <c r="S452" s="547"/>
      <c r="T452" s="547"/>
      <c r="U452" s="547"/>
      <c r="V452" s="547"/>
      <c r="W452" s="547"/>
      <c r="X452" s="547"/>
      <c r="Y452" s="545"/>
      <c r="Z452" s="545"/>
      <c r="AA452" s="545"/>
      <c r="AB452" s="545"/>
      <c r="AC452" s="545"/>
      <c r="AD452" s="545"/>
      <c r="AE452" s="545"/>
      <c r="AF452" s="545"/>
      <c r="AG452" s="545"/>
      <c r="AH452" s="545"/>
      <c r="AI452" s="545"/>
      <c r="AJ452" s="545"/>
      <c r="AK452" s="545"/>
      <c r="AL452" s="545"/>
      <c r="AM452" s="545"/>
      <c r="AN452" s="545"/>
      <c r="AO452" s="545"/>
      <c r="AP452" s="545"/>
      <c r="AQ452" s="545"/>
      <c r="AR452" s="545"/>
      <c r="AS452" s="545"/>
      <c r="AT452" s="545"/>
      <c r="AU452" s="545"/>
      <c r="AV452" s="545"/>
      <c r="AW452" s="545"/>
      <c r="AX452" s="545"/>
      <c r="AY452" s="545"/>
      <c r="AZ452" s="545"/>
      <c r="BA452" s="545"/>
      <c r="BB452" s="545"/>
      <c r="BC452" s="545"/>
      <c r="BD452" s="545"/>
      <c r="BE452" s="545"/>
      <c r="BF452" s="545"/>
      <c r="BG452" s="545"/>
      <c r="BH452" s="545"/>
      <c r="BI452" s="545"/>
      <c r="BJ452" s="545"/>
      <c r="BK452" s="545"/>
      <c r="BL452" s="545"/>
      <c r="BM452" s="545"/>
      <c r="BN452" s="545"/>
      <c r="BO452" s="545"/>
      <c r="BP452" s="545"/>
      <c r="BQ452" s="545"/>
      <c r="BR452" s="545"/>
      <c r="BS452" s="545"/>
      <c r="BT452" s="545"/>
      <c r="BU452" s="545"/>
      <c r="BV452" s="545"/>
      <c r="BW452" s="545"/>
      <c r="BX452" s="545"/>
      <c r="BY452" s="545"/>
      <c r="BZ452" s="545"/>
      <c r="CA452" s="545"/>
      <c r="CB452" s="545"/>
      <c r="CC452" s="545"/>
      <c r="CD452" s="545"/>
      <c r="CE452" s="545"/>
      <c r="CF452" s="545"/>
      <c r="CG452" s="545"/>
      <c r="CH452" s="545"/>
      <c r="CI452" s="545"/>
      <c r="CJ452" s="545"/>
      <c r="CK452" s="545"/>
      <c r="CL452" s="545"/>
      <c r="CM452" s="545"/>
      <c r="CN452" s="545"/>
      <c r="CO452" s="545"/>
      <c r="CP452" s="545"/>
      <c r="CQ452" s="545"/>
      <c r="CR452" s="545"/>
      <c r="CS452" s="545"/>
      <c r="CT452" s="545"/>
      <c r="CU452" s="545"/>
      <c r="CV452" s="545"/>
      <c r="CW452" s="545"/>
      <c r="CX452" s="545"/>
      <c r="CY452" s="545"/>
      <c r="CZ452" s="545"/>
      <c r="DA452" s="545"/>
      <c r="DB452" s="545"/>
      <c r="DC452" s="545"/>
      <c r="DD452" s="545"/>
    </row>
    <row r="453" spans="1:108" ht="15">
      <c r="A453" s="544"/>
      <c r="B453" s="545"/>
      <c r="C453" s="545"/>
      <c r="D453" s="545"/>
      <c r="E453" s="546"/>
      <c r="F453" s="547"/>
      <c r="G453" s="547"/>
      <c r="H453" s="547"/>
      <c r="I453" s="547"/>
      <c r="J453" s="547"/>
      <c r="K453" s="547"/>
      <c r="L453" s="547"/>
      <c r="M453" s="547"/>
      <c r="N453" s="547"/>
      <c r="O453" s="548"/>
      <c r="P453" s="547"/>
      <c r="Q453" s="549"/>
      <c r="R453" s="547"/>
      <c r="S453" s="547"/>
      <c r="T453" s="547"/>
      <c r="U453" s="547"/>
      <c r="V453" s="547"/>
      <c r="W453" s="547"/>
      <c r="X453" s="547"/>
      <c r="Y453" s="545"/>
      <c r="Z453" s="545"/>
      <c r="AA453" s="545"/>
      <c r="AB453" s="545"/>
      <c r="AC453" s="545"/>
      <c r="AD453" s="545"/>
      <c r="AE453" s="545"/>
      <c r="AF453" s="545"/>
      <c r="AG453" s="545"/>
      <c r="AH453" s="545"/>
      <c r="AI453" s="545"/>
      <c r="AJ453" s="545"/>
      <c r="AK453" s="545"/>
      <c r="AL453" s="545"/>
      <c r="AM453" s="545"/>
      <c r="AN453" s="545"/>
      <c r="AO453" s="545"/>
      <c r="AP453" s="545"/>
      <c r="AQ453" s="545"/>
      <c r="AR453" s="545"/>
      <c r="AS453" s="545"/>
      <c r="AT453" s="545"/>
      <c r="AU453" s="545"/>
      <c r="AV453" s="545"/>
      <c r="AW453" s="545"/>
      <c r="AX453" s="545"/>
      <c r="AY453" s="545"/>
      <c r="AZ453" s="545"/>
      <c r="BA453" s="545"/>
      <c r="BB453" s="545"/>
      <c r="BC453" s="545"/>
      <c r="BD453" s="545"/>
      <c r="BE453" s="545"/>
      <c r="BF453" s="545"/>
      <c r="BG453" s="545"/>
      <c r="BH453" s="545"/>
      <c r="BI453" s="545"/>
      <c r="BJ453" s="545"/>
      <c r="BK453" s="545"/>
      <c r="BL453" s="545"/>
      <c r="BM453" s="545"/>
      <c r="BN453" s="545"/>
      <c r="BO453" s="545"/>
      <c r="BP453" s="545"/>
      <c r="BQ453" s="545"/>
      <c r="BR453" s="545"/>
      <c r="BS453" s="545"/>
      <c r="BT453" s="545"/>
      <c r="BU453" s="545"/>
      <c r="BV453" s="545"/>
      <c r="BW453" s="545"/>
      <c r="BX453" s="545"/>
      <c r="BY453" s="545"/>
      <c r="BZ453" s="545"/>
      <c r="CA453" s="545"/>
      <c r="CB453" s="545"/>
      <c r="CC453" s="545"/>
      <c r="CD453" s="545"/>
      <c r="CE453" s="545"/>
      <c r="CF453" s="545"/>
      <c r="CG453" s="545"/>
      <c r="CH453" s="545"/>
      <c r="CI453" s="545"/>
      <c r="CJ453" s="545"/>
      <c r="CK453" s="545"/>
      <c r="CL453" s="545"/>
      <c r="CM453" s="545"/>
      <c r="CN453" s="545"/>
      <c r="CO453" s="545"/>
      <c r="CP453" s="545"/>
      <c r="CQ453" s="545"/>
      <c r="CR453" s="545"/>
      <c r="CS453" s="545"/>
      <c r="CT453" s="545"/>
      <c r="CU453" s="545"/>
      <c r="CV453" s="545"/>
      <c r="CW453" s="545"/>
      <c r="CX453" s="545"/>
      <c r="CY453" s="545"/>
      <c r="CZ453" s="545"/>
      <c r="DA453" s="545"/>
      <c r="DB453" s="545"/>
      <c r="DC453" s="545"/>
      <c r="DD453" s="545"/>
    </row>
    <row r="454" spans="1:108" ht="15">
      <c r="A454" s="544"/>
      <c r="B454" s="545"/>
      <c r="C454" s="545"/>
      <c r="D454" s="545"/>
      <c r="E454" s="546"/>
      <c r="F454" s="547"/>
      <c r="G454" s="547"/>
      <c r="H454" s="547"/>
      <c r="I454" s="547"/>
      <c r="J454" s="547"/>
      <c r="K454" s="547"/>
      <c r="L454" s="547"/>
      <c r="M454" s="547"/>
      <c r="N454" s="547"/>
      <c r="O454" s="548"/>
      <c r="P454" s="547"/>
      <c r="Q454" s="549"/>
      <c r="R454" s="547"/>
      <c r="S454" s="547"/>
      <c r="T454" s="547"/>
      <c r="U454" s="547"/>
      <c r="V454" s="547"/>
      <c r="W454" s="547"/>
      <c r="X454" s="547"/>
      <c r="Y454" s="545"/>
      <c r="Z454" s="545"/>
      <c r="AA454" s="545"/>
      <c r="AB454" s="545"/>
      <c r="AC454" s="545"/>
      <c r="AD454" s="545"/>
      <c r="AE454" s="545"/>
      <c r="AF454" s="545"/>
      <c r="AG454" s="545"/>
      <c r="AH454" s="545"/>
      <c r="AI454" s="545"/>
      <c r="AJ454" s="545"/>
      <c r="AK454" s="545"/>
      <c r="AL454" s="545"/>
      <c r="AM454" s="545"/>
      <c r="AN454" s="545"/>
      <c r="AO454" s="545"/>
      <c r="AP454" s="545"/>
      <c r="AQ454" s="545"/>
      <c r="AR454" s="545"/>
      <c r="AS454" s="545"/>
      <c r="AT454" s="545"/>
      <c r="AU454" s="545"/>
      <c r="AV454" s="545"/>
      <c r="AW454" s="545"/>
      <c r="AX454" s="545"/>
      <c r="AY454" s="545"/>
      <c r="AZ454" s="545"/>
      <c r="BA454" s="545"/>
      <c r="BB454" s="545"/>
      <c r="BC454" s="545"/>
      <c r="BD454" s="545"/>
      <c r="BE454" s="545"/>
      <c r="BF454" s="545"/>
      <c r="BG454" s="545"/>
      <c r="BH454" s="545"/>
      <c r="BI454" s="545"/>
      <c r="BJ454" s="545"/>
      <c r="BK454" s="545"/>
      <c r="BL454" s="545"/>
      <c r="BM454" s="545"/>
      <c r="BN454" s="545"/>
      <c r="BO454" s="545"/>
      <c r="BP454" s="545"/>
      <c r="BQ454" s="545"/>
      <c r="BR454" s="545"/>
      <c r="BS454" s="545"/>
      <c r="BT454" s="545"/>
      <c r="BU454" s="545"/>
      <c r="BV454" s="545"/>
      <c r="BW454" s="545"/>
      <c r="BX454" s="545"/>
      <c r="BY454" s="545"/>
      <c r="BZ454" s="545"/>
      <c r="CA454" s="545"/>
      <c r="CB454" s="545"/>
      <c r="CC454" s="545"/>
      <c r="CD454" s="545"/>
      <c r="CE454" s="545"/>
      <c r="CF454" s="545"/>
      <c r="CG454" s="545"/>
      <c r="CH454" s="545"/>
      <c r="CI454" s="545"/>
      <c r="CJ454" s="545"/>
      <c r="CK454" s="545"/>
      <c r="CL454" s="545"/>
      <c r="CM454" s="545"/>
      <c r="CN454" s="545"/>
      <c r="CO454" s="545"/>
      <c r="CP454" s="545"/>
      <c r="CQ454" s="545"/>
      <c r="CR454" s="545"/>
      <c r="CS454" s="545"/>
      <c r="CT454" s="545"/>
      <c r="CU454" s="545"/>
      <c r="CV454" s="545"/>
      <c r="CW454" s="545"/>
      <c r="CX454" s="545"/>
      <c r="CY454" s="545"/>
      <c r="CZ454" s="545"/>
      <c r="DA454" s="545"/>
      <c r="DB454" s="545"/>
      <c r="DC454" s="545"/>
      <c r="DD454" s="545"/>
    </row>
    <row r="455" spans="1:108" ht="15">
      <c r="A455" s="544"/>
      <c r="B455" s="545"/>
      <c r="C455" s="545"/>
      <c r="D455" s="545"/>
      <c r="E455" s="546"/>
      <c r="F455" s="547"/>
      <c r="G455" s="547"/>
      <c r="H455" s="547"/>
      <c r="I455" s="547"/>
      <c r="J455" s="547"/>
      <c r="K455" s="547"/>
      <c r="L455" s="547"/>
      <c r="M455" s="547"/>
      <c r="N455" s="547"/>
      <c r="O455" s="548"/>
      <c r="P455" s="547"/>
      <c r="Q455" s="549"/>
      <c r="R455" s="547"/>
      <c r="S455" s="547"/>
      <c r="T455" s="547"/>
      <c r="U455" s="547"/>
      <c r="V455" s="547"/>
      <c r="W455" s="547"/>
      <c r="X455" s="547"/>
      <c r="Y455" s="545"/>
      <c r="Z455" s="545"/>
      <c r="AA455" s="545"/>
      <c r="AB455" s="545"/>
      <c r="AC455" s="545"/>
      <c r="AD455" s="545"/>
      <c r="AE455" s="545"/>
      <c r="AF455" s="545"/>
      <c r="AG455" s="545"/>
      <c r="AH455" s="545"/>
      <c r="AI455" s="545"/>
      <c r="AJ455" s="545"/>
      <c r="AK455" s="545"/>
      <c r="AL455" s="545"/>
      <c r="AM455" s="545"/>
      <c r="AN455" s="545"/>
      <c r="AO455" s="545"/>
      <c r="AP455" s="545"/>
      <c r="AQ455" s="545"/>
      <c r="AR455" s="545"/>
      <c r="AS455" s="545"/>
      <c r="AT455" s="545"/>
      <c r="AU455" s="545"/>
      <c r="AV455" s="545"/>
      <c r="AW455" s="545"/>
      <c r="AX455" s="545"/>
      <c r="AY455" s="545"/>
      <c r="AZ455" s="545"/>
      <c r="BA455" s="545"/>
      <c r="BB455" s="545"/>
      <c r="BC455" s="545"/>
      <c r="BD455" s="545"/>
      <c r="BE455" s="545"/>
      <c r="BF455" s="545"/>
      <c r="BG455" s="545"/>
      <c r="BH455" s="545"/>
      <c r="BI455" s="545"/>
      <c r="BJ455" s="545"/>
      <c r="BK455" s="545"/>
      <c r="BL455" s="545"/>
      <c r="BM455" s="545"/>
      <c r="BN455" s="545"/>
      <c r="BO455" s="545"/>
      <c r="BP455" s="545"/>
      <c r="BQ455" s="545"/>
      <c r="BR455" s="545"/>
      <c r="BS455" s="545"/>
      <c r="BT455" s="545"/>
      <c r="BU455" s="545"/>
      <c r="BV455" s="545"/>
      <c r="BW455" s="545"/>
      <c r="BX455" s="545"/>
      <c r="BY455" s="545"/>
      <c r="BZ455" s="545"/>
      <c r="CA455" s="545"/>
      <c r="CB455" s="545"/>
      <c r="CC455" s="545"/>
      <c r="CD455" s="545"/>
      <c r="CE455" s="545"/>
      <c r="CF455" s="545"/>
      <c r="CG455" s="545"/>
      <c r="CH455" s="545"/>
      <c r="CI455" s="545"/>
      <c r="CJ455" s="545"/>
      <c r="CK455" s="545"/>
      <c r="CL455" s="545"/>
      <c r="CM455" s="545"/>
      <c r="CN455" s="545"/>
      <c r="CO455" s="545"/>
      <c r="CP455" s="545"/>
      <c r="CQ455" s="545"/>
      <c r="CR455" s="545"/>
      <c r="CS455" s="545"/>
      <c r="CT455" s="545"/>
      <c r="CU455" s="545"/>
      <c r="CV455" s="545"/>
      <c r="CW455" s="545"/>
      <c r="CX455" s="545"/>
      <c r="CY455" s="545"/>
      <c r="CZ455" s="545"/>
      <c r="DA455" s="545"/>
      <c r="DB455" s="545"/>
      <c r="DC455" s="545"/>
      <c r="DD455" s="545"/>
    </row>
    <row r="456" spans="1:108" ht="15">
      <c r="A456" s="544"/>
      <c r="B456" s="545"/>
      <c r="C456" s="545"/>
      <c r="D456" s="545"/>
      <c r="E456" s="546"/>
      <c r="F456" s="547"/>
      <c r="G456" s="547"/>
      <c r="H456" s="547"/>
      <c r="I456" s="547"/>
      <c r="J456" s="547"/>
      <c r="K456" s="547"/>
      <c r="L456" s="547"/>
      <c r="M456" s="547"/>
      <c r="N456" s="547"/>
      <c r="O456" s="548"/>
      <c r="P456" s="547"/>
      <c r="Q456" s="549"/>
      <c r="R456" s="547"/>
      <c r="S456" s="547"/>
      <c r="T456" s="547"/>
      <c r="U456" s="547"/>
      <c r="V456" s="547"/>
      <c r="W456" s="547"/>
      <c r="X456" s="547"/>
      <c r="Y456" s="545"/>
      <c r="Z456" s="545"/>
      <c r="AA456" s="545"/>
      <c r="AB456" s="545"/>
      <c r="AC456" s="545"/>
      <c r="AD456" s="545"/>
      <c r="AE456" s="545"/>
      <c r="AF456" s="545"/>
      <c r="AG456" s="545"/>
      <c r="AH456" s="545"/>
      <c r="AI456" s="545"/>
      <c r="AJ456" s="545"/>
      <c r="AK456" s="545"/>
      <c r="AL456" s="545"/>
      <c r="AM456" s="545"/>
      <c r="AN456" s="545"/>
      <c r="AO456" s="545"/>
      <c r="AP456" s="545"/>
      <c r="AQ456" s="545"/>
      <c r="AR456" s="545"/>
      <c r="AS456" s="545"/>
      <c r="AT456" s="545"/>
      <c r="AU456" s="545"/>
      <c r="AV456" s="545"/>
      <c r="AW456" s="545"/>
      <c r="AX456" s="545"/>
      <c r="AY456" s="545"/>
      <c r="AZ456" s="545"/>
      <c r="BA456" s="545"/>
      <c r="BB456" s="545"/>
      <c r="BC456" s="545"/>
      <c r="BD456" s="545"/>
      <c r="BE456" s="545"/>
      <c r="BF456" s="545"/>
      <c r="BG456" s="545"/>
      <c r="BH456" s="545"/>
      <c r="BI456" s="545"/>
      <c r="BJ456" s="545"/>
      <c r="BK456" s="545"/>
      <c r="BL456" s="545"/>
      <c r="BM456" s="545"/>
      <c r="BN456" s="545"/>
      <c r="BO456" s="545"/>
      <c r="BP456" s="545"/>
      <c r="BQ456" s="545"/>
      <c r="BR456" s="545"/>
      <c r="BS456" s="545"/>
      <c r="BT456" s="545"/>
      <c r="BU456" s="545"/>
      <c r="BV456" s="545"/>
      <c r="BW456" s="545"/>
      <c r="BX456" s="545"/>
      <c r="BY456" s="545"/>
      <c r="BZ456" s="545"/>
      <c r="CA456" s="545"/>
      <c r="CB456" s="545"/>
      <c r="CC456" s="545"/>
      <c r="CD456" s="545"/>
      <c r="CE456" s="545"/>
      <c r="CF456" s="545"/>
      <c r="CG456" s="545"/>
      <c r="CH456" s="545"/>
      <c r="CI456" s="545"/>
      <c r="CJ456" s="545"/>
      <c r="CK456" s="545"/>
      <c r="CL456" s="545"/>
      <c r="CM456" s="545"/>
      <c r="CN456" s="545"/>
      <c r="CO456" s="545"/>
      <c r="CP456" s="545"/>
      <c r="CQ456" s="545"/>
      <c r="CR456" s="545"/>
      <c r="CS456" s="545"/>
      <c r="CT456" s="545"/>
      <c r="CU456" s="545"/>
      <c r="CV456" s="545"/>
      <c r="CW456" s="545"/>
      <c r="CX456" s="545"/>
      <c r="CY456" s="545"/>
      <c r="CZ456" s="545"/>
      <c r="DA456" s="545"/>
      <c r="DB456" s="545"/>
      <c r="DC456" s="545"/>
      <c r="DD456" s="545"/>
    </row>
    <row r="457" spans="1:108" ht="15">
      <c r="A457" s="544"/>
      <c r="B457" s="545"/>
      <c r="C457" s="545"/>
      <c r="D457" s="545"/>
      <c r="E457" s="546"/>
      <c r="F457" s="547"/>
      <c r="G457" s="547"/>
      <c r="H457" s="547"/>
      <c r="I457" s="547"/>
      <c r="J457" s="547"/>
      <c r="K457" s="547"/>
      <c r="L457" s="547"/>
      <c r="M457" s="547"/>
      <c r="N457" s="547"/>
      <c r="O457" s="548"/>
      <c r="P457" s="547"/>
      <c r="Q457" s="549"/>
      <c r="R457" s="547"/>
      <c r="S457" s="547"/>
      <c r="T457" s="547"/>
      <c r="U457" s="547"/>
      <c r="V457" s="547"/>
      <c r="W457" s="547"/>
      <c r="X457" s="547"/>
      <c r="Y457" s="545"/>
      <c r="Z457" s="545"/>
      <c r="AA457" s="545"/>
      <c r="AB457" s="545"/>
      <c r="AC457" s="545"/>
      <c r="AD457" s="545"/>
      <c r="AE457" s="545"/>
      <c r="AF457" s="545"/>
      <c r="AG457" s="545"/>
      <c r="AH457" s="545"/>
      <c r="AI457" s="545"/>
      <c r="AJ457" s="545"/>
      <c r="AK457" s="545"/>
      <c r="AL457" s="545"/>
      <c r="AM457" s="545"/>
      <c r="AN457" s="545"/>
      <c r="AO457" s="545"/>
      <c r="AP457" s="545"/>
      <c r="AQ457" s="545"/>
      <c r="AR457" s="545"/>
      <c r="AS457" s="545"/>
      <c r="AT457" s="545"/>
      <c r="AU457" s="545"/>
      <c r="AV457" s="545"/>
      <c r="AW457" s="545"/>
      <c r="AX457" s="545"/>
      <c r="AY457" s="545"/>
      <c r="AZ457" s="545"/>
      <c r="BA457" s="545"/>
      <c r="BB457" s="545"/>
      <c r="BC457" s="545"/>
      <c r="BD457" s="545"/>
      <c r="BE457" s="545"/>
      <c r="BF457" s="545"/>
      <c r="BG457" s="545"/>
      <c r="BH457" s="545"/>
      <c r="BI457" s="545"/>
      <c r="BJ457" s="545"/>
      <c r="BK457" s="545"/>
      <c r="BL457" s="545"/>
      <c r="BM457" s="545"/>
      <c r="BN457" s="545"/>
      <c r="BO457" s="545"/>
      <c r="BP457" s="545"/>
      <c r="BQ457" s="545"/>
      <c r="BR457" s="545"/>
      <c r="BS457" s="545"/>
      <c r="BT457" s="545"/>
      <c r="BU457" s="545"/>
      <c r="BV457" s="545"/>
      <c r="BW457" s="545"/>
      <c r="BX457" s="545"/>
      <c r="BY457" s="545"/>
      <c r="BZ457" s="545"/>
      <c r="CA457" s="545"/>
      <c r="CB457" s="545"/>
      <c r="CC457" s="545"/>
      <c r="CD457" s="545"/>
      <c r="CE457" s="545"/>
      <c r="CF457" s="545"/>
      <c r="CG457" s="545"/>
      <c r="CH457" s="545"/>
      <c r="CI457" s="545"/>
      <c r="CJ457" s="545"/>
      <c r="CK457" s="545"/>
      <c r="CL457" s="545"/>
      <c r="CM457" s="545"/>
      <c r="CN457" s="545"/>
      <c r="CO457" s="545"/>
      <c r="CP457" s="545"/>
      <c r="CQ457" s="545"/>
      <c r="CR457" s="545"/>
      <c r="CS457" s="545"/>
      <c r="CT457" s="545"/>
      <c r="CU457" s="545"/>
      <c r="CV457" s="545"/>
      <c r="CW457" s="545"/>
      <c r="CX457" s="545"/>
      <c r="CY457" s="545"/>
      <c r="CZ457" s="545"/>
      <c r="DA457" s="545"/>
      <c r="DB457" s="545"/>
      <c r="DC457" s="545"/>
      <c r="DD457" s="545"/>
    </row>
    <row r="458" spans="1:108" ht="15">
      <c r="A458" s="544"/>
      <c r="B458" s="545"/>
      <c r="C458" s="545"/>
      <c r="D458" s="545"/>
      <c r="E458" s="546"/>
      <c r="F458" s="547"/>
      <c r="G458" s="547"/>
      <c r="H458" s="547"/>
      <c r="I458" s="547"/>
      <c r="J458" s="547"/>
      <c r="K458" s="547"/>
      <c r="L458" s="547"/>
      <c r="M458" s="547"/>
      <c r="N458" s="547"/>
      <c r="O458" s="548"/>
      <c r="P458" s="547"/>
      <c r="Q458" s="549"/>
      <c r="R458" s="547"/>
      <c r="S458" s="547"/>
      <c r="T458" s="547"/>
      <c r="U458" s="547"/>
      <c r="V458" s="547"/>
      <c r="W458" s="547"/>
      <c r="X458" s="547"/>
      <c r="Y458" s="545"/>
      <c r="Z458" s="545"/>
      <c r="AA458" s="545"/>
      <c r="AB458" s="545"/>
      <c r="AC458" s="545"/>
      <c r="AD458" s="545"/>
      <c r="AE458" s="545"/>
      <c r="AF458" s="545"/>
      <c r="AG458" s="545"/>
      <c r="AH458" s="545"/>
      <c r="AI458" s="545"/>
      <c r="AJ458" s="545"/>
      <c r="AK458" s="545"/>
      <c r="AL458" s="545"/>
      <c r="AM458" s="545"/>
      <c r="AN458" s="545"/>
      <c r="AO458" s="545"/>
      <c r="AP458" s="545"/>
      <c r="AQ458" s="545"/>
      <c r="AR458" s="545"/>
      <c r="AS458" s="545"/>
      <c r="AT458" s="545"/>
      <c r="AU458" s="545"/>
      <c r="AV458" s="545"/>
      <c r="AW458" s="545"/>
      <c r="AX458" s="545"/>
      <c r="AY458" s="545"/>
      <c r="AZ458" s="545"/>
      <c r="BA458" s="545"/>
      <c r="BB458" s="545"/>
      <c r="BC458" s="545"/>
      <c r="BD458" s="545"/>
      <c r="BE458" s="545"/>
      <c r="BF458" s="545"/>
      <c r="BG458" s="545"/>
      <c r="BH458" s="545"/>
      <c r="BI458" s="545"/>
      <c r="BJ458" s="545"/>
      <c r="BK458" s="545"/>
      <c r="BL458" s="545"/>
      <c r="BM458" s="545"/>
      <c r="BN458" s="545"/>
      <c r="BO458" s="545"/>
      <c r="BP458" s="545"/>
      <c r="BQ458" s="545"/>
      <c r="BR458" s="545"/>
      <c r="BS458" s="545"/>
      <c r="BT458" s="545"/>
      <c r="BU458" s="545"/>
      <c r="BV458" s="545"/>
      <c r="BW458" s="545"/>
      <c r="BX458" s="545"/>
      <c r="BY458" s="545"/>
      <c r="BZ458" s="545"/>
      <c r="CA458" s="545"/>
      <c r="CB458" s="545"/>
      <c r="CC458" s="545"/>
      <c r="CD458" s="545"/>
      <c r="CE458" s="545"/>
      <c r="CF458" s="545"/>
      <c r="CG458" s="545"/>
      <c r="CH458" s="545"/>
      <c r="CI458" s="545"/>
      <c r="CJ458" s="545"/>
      <c r="CK458" s="545"/>
      <c r="CL458" s="545"/>
      <c r="CM458" s="545"/>
      <c r="CN458" s="545"/>
      <c r="CO458" s="545"/>
      <c r="CP458" s="545"/>
      <c r="CQ458" s="545"/>
      <c r="CR458" s="545"/>
      <c r="CS458" s="545"/>
      <c r="CT458" s="545"/>
      <c r="CU458" s="545"/>
      <c r="CV458" s="545"/>
      <c r="CW458" s="545"/>
      <c r="CX458" s="545"/>
      <c r="CY458" s="545"/>
      <c r="CZ458" s="545"/>
      <c r="DA458" s="545"/>
      <c r="DB458" s="545"/>
      <c r="DC458" s="545"/>
      <c r="DD458" s="545"/>
    </row>
    <row r="459" spans="1:108" ht="15">
      <c r="A459" s="544"/>
      <c r="B459" s="545"/>
      <c r="C459" s="545"/>
      <c r="D459" s="545"/>
      <c r="E459" s="546"/>
      <c r="F459" s="547"/>
      <c r="G459" s="547"/>
      <c r="H459" s="547"/>
      <c r="I459" s="547"/>
      <c r="J459" s="547"/>
      <c r="K459" s="547"/>
      <c r="L459" s="547"/>
      <c r="M459" s="547"/>
      <c r="N459" s="547"/>
      <c r="O459" s="548"/>
      <c r="P459" s="547"/>
      <c r="Q459" s="549"/>
      <c r="R459" s="547"/>
      <c r="S459" s="547"/>
      <c r="T459" s="547"/>
      <c r="U459" s="547"/>
      <c r="V459" s="547"/>
      <c r="W459" s="547"/>
      <c r="X459" s="547"/>
      <c r="Y459" s="545"/>
      <c r="Z459" s="545"/>
      <c r="AA459" s="545"/>
      <c r="AB459" s="545"/>
      <c r="AC459" s="545"/>
      <c r="AD459" s="545"/>
      <c r="AE459" s="545"/>
      <c r="AF459" s="545"/>
      <c r="AG459" s="545"/>
      <c r="AH459" s="545"/>
      <c r="AI459" s="545"/>
      <c r="AJ459" s="545"/>
      <c r="AK459" s="545"/>
      <c r="AL459" s="545"/>
      <c r="AM459" s="545"/>
      <c r="AN459" s="545"/>
      <c r="AO459" s="545"/>
      <c r="AP459" s="545"/>
      <c r="AQ459" s="545"/>
      <c r="AR459" s="545"/>
      <c r="AS459" s="545"/>
      <c r="AT459" s="545"/>
      <c r="AU459" s="545"/>
      <c r="AV459" s="545"/>
      <c r="AW459" s="545"/>
      <c r="AX459" s="545"/>
      <c r="AY459" s="545"/>
      <c r="AZ459" s="545"/>
      <c r="BA459" s="545"/>
      <c r="BB459" s="545"/>
      <c r="BC459" s="545"/>
      <c r="BD459" s="545"/>
      <c r="BE459" s="545"/>
      <c r="BF459" s="545"/>
      <c r="BG459" s="545"/>
      <c r="BH459" s="545"/>
      <c r="BI459" s="545"/>
      <c r="BJ459" s="545"/>
      <c r="BK459" s="545"/>
      <c r="BL459" s="545"/>
      <c r="BM459" s="545"/>
      <c r="BN459" s="545"/>
      <c r="BO459" s="545"/>
      <c r="BP459" s="545"/>
      <c r="BQ459" s="545"/>
      <c r="BR459" s="545"/>
      <c r="BS459" s="545"/>
      <c r="BT459" s="545"/>
      <c r="BU459" s="545"/>
      <c r="BV459" s="545"/>
      <c r="BW459" s="545"/>
      <c r="BX459" s="545"/>
      <c r="BY459" s="545"/>
      <c r="BZ459" s="545"/>
      <c r="CA459" s="545"/>
      <c r="CB459" s="545"/>
      <c r="CC459" s="545"/>
      <c r="CD459" s="545"/>
      <c r="CE459" s="545"/>
      <c r="CF459" s="545"/>
      <c r="CG459" s="545"/>
      <c r="CH459" s="545"/>
      <c r="CI459" s="545"/>
      <c r="CJ459" s="545"/>
      <c r="CK459" s="545"/>
      <c r="CL459" s="545"/>
      <c r="CM459" s="545"/>
      <c r="CN459" s="545"/>
      <c r="CO459" s="545"/>
      <c r="CP459" s="545"/>
      <c r="CQ459" s="545"/>
      <c r="CR459" s="545"/>
      <c r="CS459" s="545"/>
      <c r="CT459" s="545"/>
      <c r="CU459" s="545"/>
      <c r="CV459" s="545"/>
      <c r="CW459" s="545"/>
      <c r="CX459" s="545"/>
      <c r="CY459" s="545"/>
      <c r="CZ459" s="545"/>
      <c r="DA459" s="545"/>
      <c r="DB459" s="545"/>
      <c r="DC459" s="545"/>
      <c r="DD459" s="545"/>
    </row>
    <row r="460" spans="1:108" ht="15">
      <c r="A460" s="544"/>
      <c r="B460" s="545"/>
      <c r="C460" s="545"/>
      <c r="D460" s="545"/>
      <c r="E460" s="546"/>
      <c r="F460" s="547"/>
      <c r="G460" s="547"/>
      <c r="H460" s="547"/>
      <c r="I460" s="547"/>
      <c r="J460" s="547"/>
      <c r="K460" s="547"/>
      <c r="L460" s="547"/>
      <c r="M460" s="547"/>
      <c r="N460" s="547"/>
      <c r="O460" s="548"/>
      <c r="P460" s="547"/>
      <c r="Q460" s="549"/>
      <c r="R460" s="547"/>
      <c r="S460" s="547"/>
      <c r="T460" s="547"/>
      <c r="U460" s="547"/>
      <c r="V460" s="547"/>
      <c r="W460" s="547"/>
      <c r="X460" s="547"/>
      <c r="Y460" s="545"/>
      <c r="Z460" s="545"/>
      <c r="AA460" s="545"/>
      <c r="AB460" s="545"/>
      <c r="AC460" s="545"/>
      <c r="AD460" s="545"/>
      <c r="AE460" s="545"/>
      <c r="AF460" s="545"/>
      <c r="AG460" s="545"/>
      <c r="AH460" s="545"/>
      <c r="AI460" s="545"/>
      <c r="AJ460" s="545"/>
      <c r="AK460" s="545"/>
      <c r="AL460" s="545"/>
      <c r="AM460" s="545"/>
      <c r="AN460" s="545"/>
      <c r="AO460" s="545"/>
      <c r="AP460" s="545"/>
      <c r="AQ460" s="545"/>
      <c r="AR460" s="545"/>
      <c r="AS460" s="545"/>
      <c r="AT460" s="545"/>
      <c r="AU460" s="545"/>
      <c r="AV460" s="545"/>
      <c r="AW460" s="545"/>
      <c r="AX460" s="545"/>
      <c r="AY460" s="545"/>
      <c r="AZ460" s="545"/>
      <c r="BA460" s="545"/>
      <c r="BB460" s="545"/>
      <c r="BC460" s="545"/>
      <c r="BD460" s="545"/>
      <c r="BE460" s="545"/>
      <c r="BF460" s="545"/>
      <c r="BG460" s="545"/>
      <c r="BH460" s="545"/>
      <c r="BI460" s="545"/>
      <c r="BJ460" s="545"/>
      <c r="BK460" s="545"/>
      <c r="BL460" s="545"/>
      <c r="BM460" s="545"/>
      <c r="BN460" s="545"/>
      <c r="BO460" s="545"/>
      <c r="BP460" s="545"/>
      <c r="BQ460" s="545"/>
      <c r="BR460" s="545"/>
      <c r="BS460" s="545"/>
      <c r="BT460" s="545"/>
      <c r="BU460" s="545"/>
      <c r="BV460" s="545"/>
      <c r="BW460" s="545"/>
      <c r="BX460" s="545"/>
      <c r="BY460" s="545"/>
      <c r="BZ460" s="545"/>
      <c r="CA460" s="545"/>
      <c r="CB460" s="545"/>
      <c r="CC460" s="545"/>
      <c r="CD460" s="545"/>
      <c r="CE460" s="545"/>
      <c r="CF460" s="545"/>
      <c r="CG460" s="545"/>
      <c r="CH460" s="545"/>
      <c r="CI460" s="545"/>
      <c r="CJ460" s="545"/>
      <c r="CK460" s="545"/>
      <c r="CL460" s="545"/>
      <c r="CM460" s="545"/>
      <c r="CN460" s="545"/>
      <c r="CO460" s="545"/>
      <c r="CP460" s="545"/>
      <c r="CQ460" s="545"/>
      <c r="CR460" s="545"/>
      <c r="CS460" s="545"/>
      <c r="CT460" s="545"/>
      <c r="CU460" s="545"/>
      <c r="CV460" s="545"/>
      <c r="CW460" s="545"/>
      <c r="CX460" s="545"/>
      <c r="CY460" s="545"/>
      <c r="CZ460" s="545"/>
      <c r="DA460" s="545"/>
      <c r="DB460" s="545"/>
      <c r="DC460" s="545"/>
      <c r="DD460" s="545"/>
    </row>
    <row r="461" spans="1:108" ht="15">
      <c r="A461" s="544"/>
      <c r="B461" s="545"/>
      <c r="C461" s="545"/>
      <c r="D461" s="545"/>
      <c r="E461" s="546"/>
      <c r="F461" s="547"/>
      <c r="G461" s="547"/>
      <c r="H461" s="547"/>
      <c r="I461" s="547"/>
      <c r="J461" s="547"/>
      <c r="K461" s="547"/>
      <c r="L461" s="547"/>
      <c r="M461" s="547"/>
      <c r="N461" s="547"/>
      <c r="O461" s="548"/>
      <c r="P461" s="547"/>
      <c r="Q461" s="549"/>
      <c r="R461" s="547"/>
      <c r="S461" s="547"/>
      <c r="T461" s="547"/>
      <c r="U461" s="547"/>
      <c r="V461" s="547"/>
      <c r="W461" s="547"/>
      <c r="X461" s="547"/>
      <c r="Y461" s="545"/>
      <c r="Z461" s="545"/>
      <c r="AA461" s="545"/>
      <c r="AB461" s="545"/>
      <c r="AC461" s="545"/>
      <c r="AD461" s="545"/>
      <c r="AE461" s="545"/>
      <c r="AF461" s="545"/>
      <c r="AG461" s="545"/>
      <c r="AH461" s="545"/>
      <c r="AI461" s="545"/>
      <c r="AJ461" s="545"/>
      <c r="AK461" s="545"/>
      <c r="AL461" s="545"/>
      <c r="AM461" s="545"/>
      <c r="AN461" s="545"/>
      <c r="AO461" s="545"/>
      <c r="AP461" s="545"/>
      <c r="AQ461" s="545"/>
      <c r="AR461" s="545"/>
      <c r="AS461" s="545"/>
      <c r="AT461" s="545"/>
      <c r="AU461" s="545"/>
      <c r="AV461" s="545"/>
      <c r="AW461" s="545"/>
      <c r="AX461" s="545"/>
      <c r="AY461" s="545"/>
      <c r="AZ461" s="545"/>
      <c r="BA461" s="545"/>
      <c r="BB461" s="545"/>
      <c r="BC461" s="545"/>
      <c r="BD461" s="545"/>
      <c r="BE461" s="545"/>
      <c r="BF461" s="545"/>
      <c r="BG461" s="545"/>
      <c r="BH461" s="545"/>
      <c r="BI461" s="545"/>
      <c r="BJ461" s="545"/>
      <c r="BK461" s="545"/>
      <c r="BL461" s="545"/>
      <c r="BM461" s="545"/>
      <c r="BN461" s="545"/>
      <c r="BO461" s="545"/>
      <c r="BP461" s="545"/>
      <c r="BQ461" s="545"/>
      <c r="BR461" s="545"/>
      <c r="BS461" s="545"/>
      <c r="BT461" s="545"/>
      <c r="BU461" s="545"/>
      <c r="BV461" s="545"/>
      <c r="BW461" s="545"/>
      <c r="BX461" s="545"/>
      <c r="BY461" s="545"/>
      <c r="BZ461" s="545"/>
      <c r="CA461" s="545"/>
      <c r="CB461" s="545"/>
      <c r="CC461" s="545"/>
      <c r="CD461" s="545"/>
      <c r="CE461" s="545"/>
      <c r="CF461" s="545"/>
      <c r="CG461" s="545"/>
      <c r="CH461" s="545"/>
      <c r="CI461" s="545"/>
      <c r="CJ461" s="545"/>
      <c r="CK461" s="545"/>
      <c r="CL461" s="545"/>
      <c r="CM461" s="545"/>
      <c r="CN461" s="545"/>
      <c r="CO461" s="545"/>
      <c r="CP461" s="545"/>
      <c r="CQ461" s="545"/>
      <c r="CR461" s="545"/>
      <c r="CS461" s="545"/>
      <c r="CT461" s="545"/>
      <c r="CU461" s="545"/>
      <c r="CV461" s="545"/>
      <c r="CW461" s="545"/>
      <c r="CX461" s="545"/>
      <c r="CY461" s="545"/>
      <c r="CZ461" s="545"/>
      <c r="DA461" s="545"/>
      <c r="DB461" s="545"/>
      <c r="DC461" s="545"/>
      <c r="DD461" s="545"/>
    </row>
    <row r="462" spans="1:108" ht="15">
      <c r="A462" s="544"/>
      <c r="B462" s="545"/>
      <c r="C462" s="545"/>
      <c r="D462" s="545"/>
      <c r="E462" s="546"/>
      <c r="F462" s="547"/>
      <c r="G462" s="547"/>
      <c r="H462" s="547"/>
      <c r="I462" s="547"/>
      <c r="J462" s="547"/>
      <c r="K462" s="547"/>
      <c r="L462" s="547"/>
      <c r="M462" s="547"/>
      <c r="N462" s="547"/>
      <c r="O462" s="548"/>
      <c r="P462" s="547"/>
      <c r="Q462" s="549"/>
      <c r="R462" s="547"/>
      <c r="S462" s="547"/>
      <c r="T462" s="547"/>
      <c r="U462" s="547"/>
      <c r="V462" s="547"/>
      <c r="W462" s="547"/>
      <c r="X462" s="547"/>
      <c r="Y462" s="545"/>
      <c r="Z462" s="545"/>
      <c r="AA462" s="545"/>
      <c r="AB462" s="545"/>
      <c r="AC462" s="545"/>
      <c r="AD462" s="545"/>
      <c r="AE462" s="545"/>
      <c r="AF462" s="545"/>
      <c r="AG462" s="545"/>
      <c r="AH462" s="545"/>
      <c r="AI462" s="545"/>
      <c r="AJ462" s="545"/>
      <c r="AK462" s="545"/>
      <c r="AL462" s="545"/>
      <c r="AM462" s="545"/>
      <c r="AN462" s="545"/>
      <c r="AO462" s="545"/>
      <c r="AP462" s="545"/>
      <c r="AQ462" s="545"/>
      <c r="AR462" s="545"/>
      <c r="AS462" s="545"/>
      <c r="AT462" s="545"/>
      <c r="AU462" s="545"/>
      <c r="AV462" s="545"/>
      <c r="AW462" s="545"/>
      <c r="AX462" s="545"/>
      <c r="AY462" s="545"/>
      <c r="AZ462" s="545"/>
      <c r="BA462" s="545"/>
      <c r="BB462" s="545"/>
      <c r="BC462" s="545"/>
      <c r="BD462" s="545"/>
      <c r="BE462" s="545"/>
      <c r="BF462" s="545"/>
      <c r="BG462" s="545"/>
      <c r="BH462" s="545"/>
      <c r="BI462" s="545"/>
      <c r="BJ462" s="545"/>
      <c r="BK462" s="545"/>
      <c r="BL462" s="545"/>
      <c r="BM462" s="545"/>
      <c r="BN462" s="545"/>
      <c r="BO462" s="545"/>
      <c r="BP462" s="545"/>
      <c r="BQ462" s="545"/>
      <c r="BR462" s="545"/>
      <c r="BS462" s="545"/>
      <c r="BT462" s="545"/>
      <c r="BU462" s="545"/>
      <c r="BV462" s="545"/>
      <c r="BW462" s="545"/>
      <c r="BX462" s="545"/>
      <c r="BY462" s="545"/>
      <c r="BZ462" s="545"/>
      <c r="CA462" s="545"/>
      <c r="CB462" s="545"/>
      <c r="CC462" s="545"/>
      <c r="CD462" s="545"/>
      <c r="CE462" s="545"/>
      <c r="CF462" s="545"/>
      <c r="CG462" s="545"/>
      <c r="CH462" s="545"/>
      <c r="CI462" s="545"/>
      <c r="CJ462" s="545"/>
      <c r="CK462" s="545"/>
      <c r="CL462" s="545"/>
      <c r="CM462" s="545"/>
      <c r="CN462" s="545"/>
      <c r="CO462" s="545"/>
      <c r="CP462" s="545"/>
      <c r="CQ462" s="545"/>
      <c r="CR462" s="545"/>
      <c r="CS462" s="545"/>
      <c r="CT462" s="545"/>
      <c r="CU462" s="545"/>
      <c r="CV462" s="545"/>
      <c r="CW462" s="545"/>
      <c r="CX462" s="545"/>
      <c r="CY462" s="545"/>
      <c r="CZ462" s="545"/>
      <c r="DA462" s="545"/>
      <c r="DB462" s="545"/>
      <c r="DC462" s="545"/>
      <c r="DD462" s="545"/>
    </row>
    <row r="463" spans="1:108" ht="15">
      <c r="A463" s="544"/>
      <c r="B463" s="545"/>
      <c r="C463" s="545"/>
      <c r="D463" s="545"/>
      <c r="E463" s="546"/>
      <c r="F463" s="547"/>
      <c r="G463" s="547"/>
      <c r="H463" s="547"/>
      <c r="I463" s="547"/>
      <c r="J463" s="547"/>
      <c r="K463" s="547"/>
      <c r="L463" s="547"/>
      <c r="M463" s="547"/>
      <c r="N463" s="547"/>
      <c r="O463" s="548"/>
      <c r="P463" s="547"/>
      <c r="Q463" s="549"/>
      <c r="R463" s="547"/>
      <c r="S463" s="547"/>
      <c r="T463" s="547"/>
      <c r="U463" s="547"/>
      <c r="V463" s="547"/>
      <c r="W463" s="547"/>
      <c r="X463" s="547"/>
      <c r="Y463" s="545"/>
      <c r="Z463" s="545"/>
      <c r="AA463" s="545"/>
      <c r="AB463" s="545"/>
      <c r="AC463" s="545"/>
      <c r="AD463" s="545"/>
      <c r="AE463" s="545"/>
      <c r="AF463" s="545"/>
      <c r="AG463" s="545"/>
      <c r="AH463" s="545"/>
      <c r="AI463" s="545"/>
      <c r="AJ463" s="545"/>
      <c r="AK463" s="545"/>
      <c r="AL463" s="545"/>
      <c r="AM463" s="545"/>
      <c r="AN463" s="545"/>
      <c r="AO463" s="545"/>
      <c r="AP463" s="545"/>
      <c r="AQ463" s="545"/>
      <c r="AR463" s="545"/>
      <c r="AS463" s="545"/>
      <c r="AT463" s="545"/>
      <c r="AU463" s="545"/>
      <c r="AV463" s="545"/>
      <c r="AW463" s="545"/>
      <c r="AX463" s="545"/>
      <c r="AY463" s="545"/>
      <c r="AZ463" s="545"/>
      <c r="BA463" s="545"/>
      <c r="BB463" s="545"/>
      <c r="BC463" s="545"/>
      <c r="BD463" s="545"/>
      <c r="BE463" s="545"/>
      <c r="BF463" s="545"/>
      <c r="BG463" s="545"/>
      <c r="BH463" s="545"/>
      <c r="BI463" s="545"/>
      <c r="BJ463" s="545"/>
      <c r="BK463" s="545"/>
      <c r="BL463" s="545"/>
      <c r="BM463" s="545"/>
      <c r="BN463" s="545"/>
      <c r="BO463" s="545"/>
      <c r="BP463" s="545"/>
      <c r="BQ463" s="545"/>
      <c r="BR463" s="545"/>
      <c r="BS463" s="545"/>
      <c r="BT463" s="545"/>
      <c r="BU463" s="545"/>
      <c r="BV463" s="545"/>
      <c r="BW463" s="545"/>
      <c r="BX463" s="545"/>
      <c r="BY463" s="545"/>
      <c r="BZ463" s="545"/>
      <c r="CA463" s="545"/>
      <c r="CB463" s="545"/>
      <c r="CC463" s="545"/>
      <c r="CD463" s="545"/>
      <c r="CE463" s="545"/>
      <c r="CF463" s="545"/>
      <c r="CG463" s="545"/>
      <c r="CH463" s="545"/>
      <c r="CI463" s="545"/>
      <c r="CJ463" s="545"/>
      <c r="CK463" s="545"/>
      <c r="CL463" s="545"/>
      <c r="CM463" s="545"/>
      <c r="CN463" s="545"/>
      <c r="CO463" s="545"/>
      <c r="CP463" s="545"/>
      <c r="CQ463" s="545"/>
      <c r="CR463" s="545"/>
      <c r="CS463" s="545"/>
      <c r="CT463" s="545"/>
      <c r="CU463" s="545"/>
      <c r="CV463" s="545"/>
      <c r="CW463" s="545"/>
      <c r="CX463" s="545"/>
      <c r="CY463" s="545"/>
      <c r="CZ463" s="545"/>
      <c r="DA463" s="545"/>
      <c r="DB463" s="545"/>
      <c r="DC463" s="545"/>
      <c r="DD463" s="545"/>
    </row>
    <row r="464" spans="1:108" ht="15">
      <c r="A464" s="544"/>
      <c r="B464" s="545"/>
      <c r="C464" s="545"/>
      <c r="D464" s="545"/>
      <c r="E464" s="546"/>
      <c r="F464" s="547"/>
      <c r="G464" s="547"/>
      <c r="H464" s="547"/>
      <c r="I464" s="547"/>
      <c r="J464" s="547"/>
      <c r="K464" s="547"/>
      <c r="L464" s="547"/>
      <c r="M464" s="547"/>
      <c r="N464" s="547"/>
      <c r="O464" s="548"/>
      <c r="P464" s="547"/>
      <c r="Q464" s="549"/>
      <c r="R464" s="547"/>
      <c r="S464" s="547"/>
      <c r="T464" s="547"/>
      <c r="U464" s="547"/>
      <c r="V464" s="547"/>
      <c r="W464" s="547"/>
      <c r="X464" s="547"/>
      <c r="Y464" s="545"/>
      <c r="Z464" s="545"/>
      <c r="AA464" s="545"/>
      <c r="AB464" s="545"/>
      <c r="AC464" s="545"/>
      <c r="AD464" s="545"/>
      <c r="AE464" s="545"/>
      <c r="AF464" s="545"/>
      <c r="AG464" s="545"/>
      <c r="AH464" s="545"/>
      <c r="AI464" s="545"/>
      <c r="AJ464" s="545"/>
      <c r="AK464" s="545"/>
      <c r="AL464" s="545"/>
      <c r="AM464" s="545"/>
      <c r="AN464" s="545"/>
      <c r="AO464" s="545"/>
      <c r="AP464" s="545"/>
      <c r="AQ464" s="545"/>
      <c r="AR464" s="545"/>
      <c r="AS464" s="545"/>
      <c r="AT464" s="545"/>
      <c r="AU464" s="545"/>
      <c r="AV464" s="545"/>
      <c r="AW464" s="545"/>
      <c r="AX464" s="545"/>
      <c r="AY464" s="545"/>
      <c r="AZ464" s="545"/>
      <c r="BA464" s="545"/>
      <c r="BB464" s="545"/>
      <c r="BC464" s="545"/>
      <c r="BD464" s="545"/>
      <c r="BE464" s="545"/>
      <c r="BF464" s="545"/>
      <c r="BG464" s="545"/>
      <c r="BH464" s="545"/>
      <c r="BI464" s="545"/>
      <c r="BJ464" s="545"/>
      <c r="BK464" s="545"/>
      <c r="BL464" s="545"/>
      <c r="BM464" s="545"/>
      <c r="BN464" s="545"/>
      <c r="BO464" s="545"/>
      <c r="BP464" s="545"/>
      <c r="BQ464" s="545"/>
      <c r="BR464" s="545"/>
      <c r="BS464" s="545"/>
      <c r="BT464" s="545"/>
      <c r="BU464" s="545"/>
      <c r="BV464" s="545"/>
      <c r="BW464" s="545"/>
      <c r="BX464" s="545"/>
      <c r="BY464" s="545"/>
      <c r="BZ464" s="545"/>
      <c r="CA464" s="545"/>
      <c r="CB464" s="545"/>
      <c r="CC464" s="545"/>
      <c r="CD464" s="545"/>
      <c r="CE464" s="545"/>
      <c r="CF464" s="545"/>
      <c r="CG464" s="545"/>
      <c r="CH464" s="545"/>
      <c r="CI464" s="545"/>
      <c r="CJ464" s="545"/>
      <c r="CK464" s="545"/>
      <c r="CL464" s="545"/>
      <c r="CM464" s="545"/>
      <c r="CN464" s="545"/>
      <c r="CO464" s="545"/>
      <c r="CP464" s="545"/>
      <c r="CQ464" s="545"/>
      <c r="CR464" s="545"/>
      <c r="CS464" s="545"/>
      <c r="CT464" s="545"/>
      <c r="CU464" s="545"/>
      <c r="CV464" s="545"/>
      <c r="CW464" s="545"/>
      <c r="CX464" s="545"/>
      <c r="CY464" s="545"/>
      <c r="CZ464" s="545"/>
      <c r="DA464" s="545"/>
      <c r="DB464" s="545"/>
      <c r="DC464" s="545"/>
      <c r="DD464" s="545"/>
    </row>
    <row r="465" spans="1:108" ht="15">
      <c r="A465" s="544"/>
      <c r="B465" s="545"/>
      <c r="C465" s="545"/>
      <c r="D465" s="545"/>
      <c r="E465" s="546"/>
      <c r="F465" s="547"/>
      <c r="G465" s="547"/>
      <c r="H465" s="547"/>
      <c r="I465" s="547"/>
      <c r="J465" s="547"/>
      <c r="K465" s="547"/>
      <c r="L465" s="547"/>
      <c r="M465" s="547"/>
      <c r="N465" s="547"/>
      <c r="O465" s="548"/>
      <c r="P465" s="547"/>
      <c r="Q465" s="549"/>
      <c r="R465" s="547"/>
      <c r="S465" s="547"/>
      <c r="T465" s="547"/>
      <c r="U465" s="547"/>
      <c r="V465" s="547"/>
      <c r="W465" s="547"/>
      <c r="X465" s="547"/>
      <c r="Y465" s="545"/>
      <c r="Z465" s="545"/>
      <c r="AA465" s="545"/>
      <c r="AB465" s="545"/>
      <c r="AC465" s="545"/>
      <c r="AD465" s="545"/>
      <c r="AE465" s="545"/>
      <c r="AF465" s="545"/>
      <c r="AG465" s="545"/>
      <c r="AH465" s="545"/>
      <c r="AI465" s="545"/>
      <c r="AJ465" s="545"/>
      <c r="AK465" s="545"/>
      <c r="AL465" s="545"/>
      <c r="AM465" s="545"/>
      <c r="AN465" s="545"/>
      <c r="AO465" s="545"/>
      <c r="AP465" s="545"/>
      <c r="AQ465" s="545"/>
      <c r="AR465" s="545"/>
      <c r="AS465" s="545"/>
      <c r="AT465" s="545"/>
      <c r="AU465" s="545"/>
      <c r="AV465" s="545"/>
      <c r="AW465" s="545"/>
      <c r="AX465" s="545"/>
      <c r="AY465" s="545"/>
      <c r="AZ465" s="545"/>
      <c r="BA465" s="545"/>
      <c r="BB465" s="545"/>
      <c r="BC465" s="545"/>
      <c r="BD465" s="545"/>
      <c r="BE465" s="545"/>
      <c r="BF465" s="545"/>
      <c r="BG465" s="545"/>
      <c r="BH465" s="545"/>
      <c r="BI465" s="545"/>
      <c r="BJ465" s="545"/>
      <c r="BK465" s="545"/>
      <c r="BL465" s="545"/>
      <c r="BM465" s="545"/>
      <c r="BN465" s="545"/>
      <c r="BO465" s="545"/>
      <c r="BP465" s="545"/>
      <c r="BQ465" s="545"/>
      <c r="BR465" s="545"/>
      <c r="BS465" s="545"/>
      <c r="BT465" s="545"/>
      <c r="BU465" s="545"/>
      <c r="BV465" s="545"/>
      <c r="BW465" s="545"/>
      <c r="BX465" s="545"/>
      <c r="BY465" s="545"/>
      <c r="BZ465" s="545"/>
      <c r="CA465" s="545"/>
      <c r="CB465" s="545"/>
      <c r="CC465" s="545"/>
      <c r="CD465" s="545"/>
      <c r="CE465" s="545"/>
      <c r="CF465" s="545"/>
      <c r="CG465" s="545"/>
      <c r="CH465" s="545"/>
      <c r="CI465" s="545"/>
      <c r="CJ465" s="545"/>
      <c r="CK465" s="545"/>
      <c r="CL465" s="545"/>
      <c r="CM465" s="545"/>
      <c r="CN465" s="545"/>
      <c r="CO465" s="545"/>
      <c r="CP465" s="545"/>
      <c r="CQ465" s="545"/>
      <c r="CR465" s="545"/>
      <c r="CS465" s="545"/>
      <c r="CT465" s="545"/>
      <c r="CU465" s="545"/>
      <c r="CV465" s="545"/>
      <c r="CW465" s="545"/>
      <c r="CX465" s="545"/>
      <c r="CY465" s="545"/>
      <c r="CZ465" s="545"/>
      <c r="DA465" s="545"/>
      <c r="DB465" s="545"/>
      <c r="DC465" s="545"/>
      <c r="DD465" s="545"/>
    </row>
    <row r="466" spans="1:108" ht="15">
      <c r="A466" s="544"/>
      <c r="B466" s="545"/>
      <c r="C466" s="545"/>
      <c r="D466" s="545"/>
      <c r="E466" s="546"/>
      <c r="F466" s="547"/>
      <c r="G466" s="547"/>
      <c r="H466" s="547"/>
      <c r="I466" s="547"/>
      <c r="J466" s="547"/>
      <c r="K466" s="547"/>
      <c r="L466" s="547"/>
      <c r="M466" s="547"/>
      <c r="N466" s="547"/>
      <c r="O466" s="548"/>
      <c r="P466" s="547"/>
      <c r="Q466" s="549"/>
      <c r="R466" s="547"/>
      <c r="S466" s="547"/>
      <c r="T466" s="547"/>
      <c r="U466" s="547"/>
      <c r="V466" s="547"/>
      <c r="W466" s="547"/>
      <c r="X466" s="547"/>
      <c r="Y466" s="545"/>
      <c r="Z466" s="545"/>
      <c r="AA466" s="545"/>
      <c r="AB466" s="545"/>
      <c r="AC466" s="545"/>
      <c r="AD466" s="545"/>
      <c r="AE466" s="545"/>
      <c r="AF466" s="545"/>
      <c r="AG466" s="545"/>
      <c r="AH466" s="545"/>
      <c r="AI466" s="545"/>
      <c r="AJ466" s="545"/>
      <c r="AK466" s="545"/>
      <c r="AL466" s="545"/>
      <c r="AM466" s="545"/>
      <c r="AN466" s="545"/>
      <c r="AO466" s="545"/>
      <c r="AP466" s="545"/>
      <c r="AQ466" s="545"/>
      <c r="AR466" s="545"/>
      <c r="AS466" s="545"/>
      <c r="AT466" s="545"/>
      <c r="AU466" s="545"/>
      <c r="AV466" s="545"/>
      <c r="AW466" s="545"/>
      <c r="AX466" s="545"/>
      <c r="AY466" s="545"/>
      <c r="AZ466" s="545"/>
      <c r="BA466" s="545"/>
      <c r="BB466" s="545"/>
      <c r="BC466" s="545"/>
      <c r="BD466" s="545"/>
      <c r="BE466" s="545"/>
      <c r="BF466" s="545"/>
      <c r="BG466" s="545"/>
      <c r="BH466" s="545"/>
      <c r="BI466" s="545"/>
      <c r="BJ466" s="545"/>
      <c r="BK466" s="545"/>
      <c r="BL466" s="545"/>
      <c r="BM466" s="545"/>
      <c r="BN466" s="545"/>
      <c r="BO466" s="545"/>
      <c r="BP466" s="545"/>
      <c r="BQ466" s="545"/>
      <c r="BR466" s="545"/>
      <c r="BS466" s="545"/>
      <c r="BT466" s="545"/>
      <c r="BU466" s="545"/>
      <c r="BV466" s="545"/>
      <c r="BW466" s="545"/>
      <c r="BX466" s="545"/>
      <c r="BY466" s="545"/>
      <c r="BZ466" s="545"/>
      <c r="CA466" s="545"/>
      <c r="CB466" s="545"/>
      <c r="CC466" s="545"/>
      <c r="CD466" s="545"/>
      <c r="CE466" s="545"/>
      <c r="CF466" s="545"/>
      <c r="CG466" s="545"/>
      <c r="CH466" s="545"/>
      <c r="CI466" s="545"/>
      <c r="CJ466" s="545"/>
      <c r="CK466" s="545"/>
      <c r="CL466" s="545"/>
      <c r="CM466" s="545"/>
      <c r="CN466" s="545"/>
      <c r="CO466" s="545"/>
      <c r="CP466" s="545"/>
      <c r="CQ466" s="545"/>
      <c r="CR466" s="545"/>
      <c r="CS466" s="545"/>
      <c r="CT466" s="545"/>
      <c r="CU466" s="545"/>
      <c r="CV466" s="545"/>
      <c r="CW466" s="545"/>
      <c r="CX466" s="545"/>
      <c r="CY466" s="545"/>
      <c r="CZ466" s="545"/>
      <c r="DA466" s="545"/>
      <c r="DB466" s="545"/>
      <c r="DC466" s="545"/>
      <c r="DD466" s="545"/>
    </row>
    <row r="467" spans="1:108" ht="15">
      <c r="A467" s="544"/>
      <c r="B467" s="545"/>
      <c r="C467" s="545"/>
      <c r="D467" s="545"/>
      <c r="E467" s="546"/>
      <c r="F467" s="547"/>
      <c r="G467" s="547"/>
      <c r="H467" s="547"/>
      <c r="I467" s="547"/>
      <c r="J467" s="547"/>
      <c r="K467" s="547"/>
      <c r="L467" s="547"/>
      <c r="M467" s="547"/>
      <c r="N467" s="547"/>
      <c r="O467" s="548"/>
      <c r="P467" s="547"/>
      <c r="Q467" s="549"/>
      <c r="R467" s="547"/>
      <c r="S467" s="547"/>
      <c r="T467" s="547"/>
      <c r="U467" s="547"/>
      <c r="V467" s="547"/>
      <c r="W467" s="547"/>
      <c r="X467" s="547"/>
      <c r="Y467" s="545"/>
      <c r="Z467" s="545"/>
      <c r="AA467" s="545"/>
      <c r="AB467" s="545"/>
      <c r="AC467" s="545"/>
      <c r="AD467" s="545"/>
      <c r="AE467" s="545"/>
      <c r="AF467" s="545"/>
      <c r="AG467" s="545"/>
      <c r="AH467" s="545"/>
      <c r="AI467" s="545"/>
      <c r="AJ467" s="545"/>
      <c r="AK467" s="545"/>
      <c r="AL467" s="545"/>
      <c r="AM467" s="545"/>
      <c r="AN467" s="545"/>
      <c r="AO467" s="545"/>
      <c r="AP467" s="545"/>
      <c r="AQ467" s="545"/>
      <c r="AR467" s="545"/>
      <c r="AS467" s="545"/>
      <c r="AT467" s="545"/>
      <c r="AU467" s="545"/>
      <c r="AV467" s="545"/>
      <c r="AW467" s="545"/>
      <c r="AX467" s="545"/>
      <c r="AY467" s="545"/>
      <c r="AZ467" s="545"/>
      <c r="BA467" s="545"/>
      <c r="BB467" s="545"/>
      <c r="BC467" s="545"/>
      <c r="BD467" s="545"/>
      <c r="BE467" s="545"/>
      <c r="BF467" s="545"/>
      <c r="BG467" s="545"/>
      <c r="BH467" s="545"/>
      <c r="BI467" s="545"/>
      <c r="BJ467" s="545"/>
      <c r="BK467" s="545"/>
      <c r="BL467" s="545"/>
      <c r="BM467" s="545"/>
      <c r="BN467" s="545"/>
      <c r="BO467" s="545"/>
      <c r="BP467" s="545"/>
      <c r="BQ467" s="545"/>
      <c r="BR467" s="545"/>
      <c r="BS467" s="545"/>
      <c r="BT467" s="545"/>
      <c r="BU467" s="545"/>
      <c r="BV467" s="545"/>
      <c r="BW467" s="545"/>
      <c r="BX467" s="545"/>
      <c r="BY467" s="545"/>
      <c r="BZ467" s="545"/>
      <c r="CA467" s="545"/>
      <c r="CB467" s="545"/>
      <c r="CC467" s="545"/>
      <c r="CD467" s="545"/>
      <c r="CE467" s="545"/>
      <c r="CF467" s="545"/>
      <c r="CG467" s="545"/>
      <c r="CH467" s="545"/>
      <c r="CI467" s="545"/>
      <c r="CJ467" s="545"/>
      <c r="CK467" s="545"/>
      <c r="CL467" s="545"/>
      <c r="CM467" s="545"/>
      <c r="CN467" s="545"/>
      <c r="CO467" s="545"/>
      <c r="CP467" s="545"/>
      <c r="CQ467" s="545"/>
      <c r="CR467" s="545"/>
      <c r="CS467" s="545"/>
      <c r="CT467" s="545"/>
      <c r="CU467" s="545"/>
      <c r="CV467" s="545"/>
      <c r="CW467" s="545"/>
      <c r="CX467" s="545"/>
      <c r="CY467" s="545"/>
      <c r="CZ467" s="545"/>
      <c r="DA467" s="545"/>
      <c r="DB467" s="545"/>
      <c r="DC467" s="545"/>
      <c r="DD467" s="545"/>
    </row>
    <row r="468" spans="1:108" ht="15">
      <c r="A468" s="544"/>
      <c r="B468" s="545"/>
      <c r="C468" s="545"/>
      <c r="D468" s="545"/>
      <c r="E468" s="546"/>
      <c r="F468" s="547"/>
      <c r="G468" s="547"/>
      <c r="H468" s="547"/>
      <c r="I468" s="547"/>
      <c r="J468" s="547"/>
      <c r="K468" s="547"/>
      <c r="L468" s="547"/>
      <c r="M468" s="547"/>
      <c r="N468" s="547"/>
      <c r="O468" s="548"/>
      <c r="P468" s="547"/>
      <c r="Q468" s="549"/>
      <c r="R468" s="547"/>
      <c r="S468" s="547"/>
      <c r="T468" s="547"/>
      <c r="U468" s="547"/>
      <c r="V468" s="547"/>
      <c r="W468" s="547"/>
      <c r="X468" s="547"/>
      <c r="Y468" s="545"/>
      <c r="Z468" s="545"/>
      <c r="AA468" s="545"/>
      <c r="AB468" s="545"/>
      <c r="AC468" s="545"/>
      <c r="AD468" s="545"/>
      <c r="AE468" s="545"/>
      <c r="AF468" s="545"/>
      <c r="AG468" s="545"/>
      <c r="AH468" s="545"/>
      <c r="AI468" s="545"/>
      <c r="AJ468" s="545"/>
      <c r="AK468" s="545"/>
      <c r="AL468" s="545"/>
      <c r="AM468" s="545"/>
      <c r="AN468" s="545"/>
      <c r="AO468" s="545"/>
      <c r="AP468" s="545"/>
      <c r="AQ468" s="545"/>
      <c r="AR468" s="545"/>
      <c r="AS468" s="545"/>
      <c r="AT468" s="545"/>
      <c r="AU468" s="545"/>
      <c r="AV468" s="545"/>
      <c r="AW468" s="545"/>
      <c r="AX468" s="545"/>
      <c r="AY468" s="545"/>
      <c r="AZ468" s="545"/>
      <c r="BA468" s="545"/>
      <c r="BB468" s="545"/>
      <c r="BC468" s="545"/>
      <c r="BD468" s="545"/>
      <c r="BE468" s="545"/>
      <c r="BF468" s="545"/>
      <c r="BG468" s="545"/>
      <c r="BH468" s="545"/>
      <c r="BI468" s="545"/>
      <c r="BJ468" s="545"/>
      <c r="BK468" s="545"/>
      <c r="BL468" s="545"/>
      <c r="BM468" s="545"/>
      <c r="BN468" s="545"/>
      <c r="BO468" s="545"/>
      <c r="BP468" s="545"/>
      <c r="BQ468" s="545"/>
      <c r="BR468" s="545"/>
      <c r="BS468" s="545"/>
      <c r="BT468" s="545"/>
      <c r="BU468" s="545"/>
      <c r="BV468" s="545"/>
      <c r="BW468" s="545"/>
      <c r="BX468" s="545"/>
      <c r="BY468" s="545"/>
      <c r="BZ468" s="545"/>
      <c r="CA468" s="545"/>
      <c r="CB468" s="545"/>
      <c r="CC468" s="545"/>
      <c r="CD468" s="545"/>
      <c r="CE468" s="545"/>
      <c r="CF468" s="545"/>
      <c r="CG468" s="545"/>
      <c r="CH468" s="545"/>
      <c r="CI468" s="545"/>
      <c r="CJ468" s="545"/>
      <c r="CK468" s="545"/>
      <c r="CL468" s="545"/>
      <c r="CM468" s="545"/>
      <c r="CN468" s="545"/>
      <c r="CO468" s="545"/>
      <c r="CP468" s="545"/>
      <c r="CQ468" s="545"/>
      <c r="CR468" s="545"/>
      <c r="CS468" s="545"/>
      <c r="CT468" s="545"/>
      <c r="CU468" s="545"/>
      <c r="CV468" s="545"/>
      <c r="CW468" s="545"/>
      <c r="CX468" s="545"/>
      <c r="CY468" s="545"/>
      <c r="CZ468" s="545"/>
      <c r="DA468" s="545"/>
      <c r="DB468" s="545"/>
      <c r="DC468" s="545"/>
      <c r="DD468" s="545"/>
    </row>
    <row r="469" spans="1:108" ht="15">
      <c r="A469" s="544"/>
      <c r="B469" s="545"/>
      <c r="C469" s="545"/>
      <c r="D469" s="545"/>
      <c r="E469" s="546"/>
      <c r="F469" s="547"/>
      <c r="G469" s="547"/>
      <c r="H469" s="547"/>
      <c r="I469" s="547"/>
      <c r="J469" s="547"/>
      <c r="K469" s="547"/>
      <c r="L469" s="547"/>
      <c r="M469" s="547"/>
      <c r="N469" s="547"/>
      <c r="O469" s="548"/>
      <c r="P469" s="547"/>
      <c r="Q469" s="549"/>
      <c r="R469" s="547"/>
      <c r="S469" s="547"/>
      <c r="T469" s="547"/>
      <c r="U469" s="547"/>
      <c r="V469" s="547"/>
      <c r="W469" s="547"/>
      <c r="X469" s="547"/>
      <c r="Y469" s="545"/>
      <c r="Z469" s="545"/>
      <c r="AA469" s="545"/>
      <c r="AB469" s="545"/>
      <c r="AC469" s="545"/>
      <c r="AD469" s="545"/>
      <c r="AE469" s="545"/>
      <c r="AF469" s="545"/>
      <c r="AG469" s="545"/>
      <c r="AH469" s="545"/>
      <c r="AI469" s="545"/>
      <c r="AJ469" s="545"/>
      <c r="AK469" s="545"/>
      <c r="AL469" s="545"/>
      <c r="AM469" s="545"/>
      <c r="AN469" s="545"/>
      <c r="AO469" s="545"/>
      <c r="AP469" s="545"/>
      <c r="AQ469" s="545"/>
      <c r="AR469" s="545"/>
      <c r="AS469" s="545"/>
      <c r="AT469" s="545"/>
      <c r="AU469" s="545"/>
      <c r="AV469" s="545"/>
      <c r="AW469" s="545"/>
      <c r="AX469" s="545"/>
      <c r="AY469" s="545"/>
      <c r="AZ469" s="545"/>
      <c r="BA469" s="545"/>
      <c r="BB469" s="545"/>
      <c r="BC469" s="545"/>
      <c r="BD469" s="545"/>
      <c r="BE469" s="545"/>
      <c r="BF469" s="545"/>
      <c r="BG469" s="545"/>
      <c r="BH469" s="545"/>
      <c r="BI469" s="545"/>
      <c r="BJ469" s="545"/>
      <c r="BK469" s="545"/>
      <c r="BL469" s="545"/>
      <c r="BM469" s="545"/>
      <c r="BN469" s="545"/>
      <c r="BO469" s="545"/>
      <c r="BP469" s="545"/>
      <c r="BQ469" s="545"/>
      <c r="BR469" s="545"/>
      <c r="BS469" s="545"/>
      <c r="BT469" s="545"/>
      <c r="BU469" s="545"/>
      <c r="BV469" s="545"/>
      <c r="BW469" s="545"/>
      <c r="BX469" s="545"/>
      <c r="BY469" s="545"/>
      <c r="BZ469" s="545"/>
      <c r="CA469" s="545"/>
      <c r="CB469" s="545"/>
      <c r="CC469" s="545"/>
      <c r="CD469" s="545"/>
      <c r="CE469" s="545"/>
      <c r="CF469" s="545"/>
      <c r="CG469" s="545"/>
      <c r="CH469" s="545"/>
      <c r="CI469" s="545"/>
      <c r="CJ469" s="545"/>
      <c r="CK469" s="545"/>
      <c r="CL469" s="545"/>
      <c r="CM469" s="545"/>
      <c r="CN469" s="545"/>
      <c r="CO469" s="545"/>
      <c r="CP469" s="545"/>
      <c r="CQ469" s="545"/>
      <c r="CR469" s="545"/>
      <c r="CS469" s="545"/>
      <c r="CT469" s="545"/>
      <c r="CU469" s="545"/>
      <c r="CV469" s="545"/>
      <c r="CW469" s="545"/>
      <c r="CX469" s="545"/>
      <c r="CY469" s="545"/>
      <c r="CZ469" s="545"/>
      <c r="DA469" s="545"/>
      <c r="DB469" s="545"/>
      <c r="DC469" s="545"/>
      <c r="DD469" s="545"/>
    </row>
    <row r="470" spans="1:108" ht="15">
      <c r="A470" s="544"/>
      <c r="B470" s="545"/>
      <c r="C470" s="545"/>
      <c r="D470" s="545"/>
      <c r="E470" s="546"/>
      <c r="F470" s="547"/>
      <c r="G470" s="547"/>
      <c r="H470" s="547"/>
      <c r="I470" s="547"/>
      <c r="J470" s="547"/>
      <c r="K470" s="547"/>
      <c r="L470" s="547"/>
      <c r="M470" s="547"/>
      <c r="N470" s="547"/>
      <c r="O470" s="548"/>
      <c r="P470" s="547"/>
      <c r="Q470" s="549"/>
      <c r="R470" s="547"/>
      <c r="S470" s="547"/>
      <c r="T470" s="547"/>
      <c r="U470" s="547"/>
      <c r="V470" s="547"/>
      <c r="W470" s="547"/>
      <c r="X470" s="547"/>
      <c r="Y470" s="545"/>
      <c r="Z470" s="545"/>
      <c r="AA470" s="545"/>
      <c r="AB470" s="545"/>
      <c r="AC470" s="545"/>
      <c r="AD470" s="545"/>
      <c r="AE470" s="545"/>
      <c r="AF470" s="545"/>
      <c r="AG470" s="545"/>
      <c r="AH470" s="545"/>
      <c r="AI470" s="545"/>
      <c r="AJ470" s="545"/>
      <c r="AK470" s="545"/>
      <c r="AL470" s="545"/>
      <c r="AM470" s="545"/>
      <c r="AN470" s="545"/>
      <c r="AO470" s="545"/>
      <c r="AP470" s="545"/>
      <c r="AQ470" s="545"/>
      <c r="AR470" s="545"/>
      <c r="AS470" s="545"/>
      <c r="AT470" s="545"/>
      <c r="AU470" s="545"/>
      <c r="AV470" s="545"/>
      <c r="AW470" s="545"/>
      <c r="AX470" s="545"/>
      <c r="AY470" s="545"/>
      <c r="AZ470" s="545"/>
      <c r="BA470" s="545"/>
      <c r="BB470" s="545"/>
      <c r="BC470" s="545"/>
      <c r="BD470" s="545"/>
      <c r="BE470" s="545"/>
      <c r="BF470" s="545"/>
      <c r="BG470" s="545"/>
      <c r="BH470" s="545"/>
      <c r="BI470" s="545"/>
      <c r="BJ470" s="545"/>
      <c r="BK470" s="545"/>
      <c r="BL470" s="545"/>
      <c r="BM470" s="545"/>
      <c r="BN470" s="545"/>
      <c r="BO470" s="545"/>
      <c r="BP470" s="545"/>
      <c r="BQ470" s="545"/>
      <c r="BR470" s="545"/>
      <c r="BS470" s="545"/>
      <c r="BT470" s="545"/>
      <c r="BU470" s="545"/>
      <c r="BV470" s="545"/>
      <c r="BW470" s="545"/>
      <c r="BX470" s="545"/>
      <c r="BY470" s="545"/>
      <c r="BZ470" s="545"/>
      <c r="CA470" s="545"/>
      <c r="CB470" s="545"/>
      <c r="CC470" s="545"/>
      <c r="CD470" s="545"/>
      <c r="CE470" s="545"/>
      <c r="CF470" s="545"/>
      <c r="CG470" s="545"/>
      <c r="CH470" s="545"/>
      <c r="CI470" s="545"/>
      <c r="CJ470" s="545"/>
      <c r="CK470" s="545"/>
      <c r="CL470" s="545"/>
      <c r="CM470" s="545"/>
      <c r="CN470" s="545"/>
      <c r="CO470" s="545"/>
      <c r="CP470" s="545"/>
      <c r="CQ470" s="545"/>
      <c r="CR470" s="545"/>
      <c r="CS470" s="545"/>
      <c r="CT470" s="545"/>
      <c r="CU470" s="545"/>
      <c r="CV470" s="545"/>
      <c r="CW470" s="545"/>
      <c r="CX470" s="545"/>
      <c r="CY470" s="545"/>
      <c r="CZ470" s="545"/>
      <c r="DA470" s="545"/>
      <c r="DB470" s="545"/>
      <c r="DC470" s="545"/>
      <c r="DD470" s="545"/>
    </row>
    <row r="471" spans="1:108" ht="15">
      <c r="A471" s="544"/>
      <c r="B471" s="545"/>
      <c r="C471" s="545"/>
      <c r="D471" s="545"/>
      <c r="E471" s="546"/>
      <c r="F471" s="547"/>
      <c r="G471" s="547"/>
      <c r="H471" s="547"/>
      <c r="I471" s="547"/>
      <c r="J471" s="547"/>
      <c r="K471" s="547"/>
      <c r="L471" s="547"/>
      <c r="M471" s="547"/>
      <c r="N471" s="547"/>
      <c r="O471" s="548"/>
      <c r="P471" s="547"/>
      <c r="Q471" s="549"/>
      <c r="R471" s="547"/>
      <c r="S471" s="547"/>
      <c r="T471" s="547"/>
      <c r="U471" s="547"/>
      <c r="V471" s="547"/>
      <c r="W471" s="547"/>
      <c r="X471" s="547"/>
      <c r="Y471" s="547"/>
      <c r="Z471" s="547"/>
      <c r="AA471" s="547"/>
      <c r="AB471" s="547"/>
      <c r="AC471" s="547"/>
      <c r="AD471" s="547"/>
      <c r="AE471" s="547"/>
      <c r="AF471" s="547"/>
      <c r="AG471" s="547"/>
      <c r="AH471" s="547"/>
      <c r="AI471" s="547"/>
      <c r="AJ471" s="547"/>
      <c r="AK471" s="547"/>
      <c r="AL471" s="547"/>
      <c r="AM471" s="547"/>
      <c r="AN471" s="547"/>
      <c r="AO471" s="547"/>
      <c r="AP471" s="547"/>
      <c r="AQ471" s="547"/>
      <c r="AR471" s="547"/>
      <c r="AS471" s="547"/>
      <c r="AT471" s="547"/>
      <c r="AU471" s="547"/>
      <c r="AV471" s="547"/>
      <c r="AW471" s="547"/>
      <c r="AX471" s="547"/>
      <c r="AY471" s="547"/>
      <c r="AZ471" s="547"/>
      <c r="BA471" s="547"/>
      <c r="BB471" s="547"/>
      <c r="BC471" s="547"/>
      <c r="BD471" s="547"/>
      <c r="BE471" s="547"/>
      <c r="BF471" s="547"/>
      <c r="BG471" s="547"/>
      <c r="BH471" s="547"/>
      <c r="BI471" s="547"/>
      <c r="BJ471" s="547"/>
      <c r="BK471" s="547"/>
      <c r="BL471" s="547"/>
      <c r="BM471" s="547"/>
      <c r="BN471" s="547"/>
      <c r="BO471" s="547"/>
      <c r="BP471" s="547"/>
      <c r="BQ471" s="547"/>
      <c r="BR471" s="547"/>
      <c r="BS471" s="547"/>
      <c r="BT471" s="547"/>
      <c r="BU471" s="547"/>
      <c r="BV471" s="547"/>
      <c r="BW471" s="547"/>
      <c r="BX471" s="547"/>
      <c r="BY471" s="547"/>
      <c r="BZ471" s="547"/>
      <c r="CA471" s="547"/>
      <c r="CB471" s="547"/>
      <c r="CC471" s="547"/>
      <c r="CD471" s="547"/>
      <c r="CE471" s="547"/>
      <c r="CF471" s="547"/>
      <c r="CG471" s="547"/>
      <c r="CH471" s="547"/>
      <c r="CI471" s="547"/>
      <c r="CJ471" s="547"/>
      <c r="CK471" s="547"/>
      <c r="CL471" s="547"/>
      <c r="CM471" s="547"/>
      <c r="CN471" s="547"/>
      <c r="CO471" s="547"/>
      <c r="CP471" s="547"/>
      <c r="CQ471" s="547"/>
      <c r="CR471" s="547"/>
      <c r="CS471" s="547"/>
      <c r="CT471" s="547"/>
      <c r="CU471" s="547"/>
      <c r="CV471" s="547"/>
      <c r="CW471" s="547"/>
      <c r="CX471" s="547"/>
      <c r="CY471" s="547"/>
      <c r="CZ471" s="547"/>
      <c r="DA471" s="547"/>
      <c r="DB471" s="547"/>
      <c r="DC471" s="547"/>
      <c r="DD471" s="545"/>
    </row>
    <row r="472" spans="1:108" ht="15">
      <c r="A472" s="544"/>
      <c r="B472" s="545"/>
      <c r="C472" s="545"/>
      <c r="D472" s="545"/>
      <c r="E472" s="546"/>
      <c r="F472" s="547"/>
      <c r="G472" s="547"/>
      <c r="H472" s="547"/>
      <c r="I472" s="547"/>
      <c r="J472" s="547"/>
      <c r="K472" s="547"/>
      <c r="L472" s="547"/>
      <c r="M472" s="547"/>
      <c r="N472" s="547"/>
      <c r="O472" s="548"/>
      <c r="P472" s="547"/>
      <c r="Q472" s="549"/>
      <c r="R472" s="547"/>
      <c r="S472" s="547"/>
      <c r="T472" s="547"/>
      <c r="U472" s="547"/>
      <c r="V472" s="547"/>
      <c r="W472" s="547"/>
      <c r="X472" s="547"/>
      <c r="Y472" s="547"/>
      <c r="Z472" s="547"/>
      <c r="AA472" s="547"/>
      <c r="AB472" s="547"/>
      <c r="AC472" s="547"/>
      <c r="AD472" s="547"/>
      <c r="AE472" s="547"/>
      <c r="AF472" s="547"/>
      <c r="AG472" s="547"/>
      <c r="AH472" s="547"/>
      <c r="AI472" s="547"/>
      <c r="AJ472" s="547"/>
      <c r="AK472" s="547"/>
      <c r="AL472" s="547"/>
      <c r="AM472" s="547"/>
      <c r="AN472" s="547"/>
      <c r="AO472" s="547"/>
      <c r="AP472" s="547"/>
      <c r="AQ472" s="547"/>
      <c r="AR472" s="547"/>
      <c r="AS472" s="547"/>
      <c r="AT472" s="547"/>
      <c r="AU472" s="547"/>
      <c r="AV472" s="547"/>
      <c r="AW472" s="547"/>
      <c r="AX472" s="547"/>
      <c r="AY472" s="547"/>
      <c r="AZ472" s="547"/>
      <c r="BA472" s="547"/>
      <c r="BB472" s="547"/>
      <c r="BC472" s="547"/>
      <c r="BD472" s="547"/>
      <c r="BE472" s="547"/>
      <c r="BF472" s="547"/>
      <c r="BG472" s="547"/>
      <c r="BH472" s="547"/>
      <c r="BI472" s="547"/>
      <c r="BJ472" s="547"/>
      <c r="BK472" s="547"/>
      <c r="BL472" s="547"/>
      <c r="BM472" s="547"/>
      <c r="BN472" s="547"/>
      <c r="BO472" s="547"/>
      <c r="BP472" s="547"/>
      <c r="BQ472" s="547"/>
      <c r="BR472" s="547"/>
      <c r="BS472" s="547"/>
      <c r="BT472" s="547"/>
      <c r="BU472" s="547"/>
      <c r="BV472" s="547"/>
      <c r="BW472" s="547"/>
      <c r="BX472" s="547"/>
      <c r="BY472" s="547"/>
      <c r="BZ472" s="547"/>
      <c r="CA472" s="547"/>
      <c r="CB472" s="547"/>
      <c r="CC472" s="547"/>
      <c r="CD472" s="547"/>
      <c r="CE472" s="547"/>
      <c r="CF472" s="547"/>
      <c r="CG472" s="547"/>
      <c r="CH472" s="547"/>
      <c r="CI472" s="547"/>
      <c r="CJ472" s="547"/>
      <c r="CK472" s="547"/>
      <c r="CL472" s="547"/>
      <c r="CM472" s="547"/>
      <c r="CN472" s="547"/>
      <c r="CO472" s="547"/>
      <c r="CP472" s="547"/>
      <c r="CQ472" s="547"/>
      <c r="CR472" s="547"/>
      <c r="CS472" s="547"/>
      <c r="CT472" s="547"/>
      <c r="CU472" s="547"/>
      <c r="CV472" s="547"/>
      <c r="CW472" s="547"/>
      <c r="CX472" s="547"/>
      <c r="CY472" s="547"/>
      <c r="CZ472" s="547"/>
      <c r="DA472" s="547"/>
      <c r="DB472" s="547"/>
      <c r="DC472" s="547"/>
      <c r="DD472" s="545"/>
    </row>
    <row r="473" spans="1:108" ht="15">
      <c r="A473" s="544"/>
      <c r="B473" s="545"/>
      <c r="C473" s="545"/>
      <c r="D473" s="545"/>
      <c r="E473" s="546"/>
      <c r="F473" s="547"/>
      <c r="G473" s="547"/>
      <c r="H473" s="547"/>
      <c r="I473" s="547"/>
      <c r="J473" s="547"/>
      <c r="K473" s="547"/>
      <c r="L473" s="547"/>
      <c r="M473" s="547"/>
      <c r="N473" s="547"/>
      <c r="O473" s="548"/>
      <c r="P473" s="547"/>
      <c r="Q473" s="549"/>
      <c r="R473" s="547"/>
      <c r="S473" s="547"/>
      <c r="T473" s="547"/>
      <c r="U473" s="547"/>
      <c r="V473" s="547"/>
      <c r="W473" s="547"/>
      <c r="X473" s="547"/>
      <c r="Y473" s="547"/>
      <c r="Z473" s="547"/>
      <c r="AA473" s="547"/>
      <c r="AB473" s="547"/>
      <c r="AC473" s="547"/>
      <c r="AD473" s="547"/>
      <c r="AE473" s="547"/>
      <c r="AF473" s="547"/>
      <c r="AG473" s="547"/>
      <c r="AH473" s="547"/>
      <c r="AI473" s="547"/>
      <c r="AJ473" s="547"/>
      <c r="AK473" s="547"/>
      <c r="AL473" s="547"/>
      <c r="AM473" s="547"/>
      <c r="AN473" s="547"/>
      <c r="AO473" s="547"/>
      <c r="AP473" s="547"/>
      <c r="AQ473" s="547"/>
      <c r="AR473" s="547"/>
      <c r="AS473" s="547"/>
      <c r="AT473" s="554"/>
      <c r="AU473" s="554"/>
      <c r="AV473" s="554"/>
      <c r="AW473" s="554"/>
      <c r="AX473" s="554"/>
      <c r="AY473" s="554"/>
      <c r="AZ473" s="554"/>
      <c r="BA473" s="554"/>
      <c r="BB473" s="554"/>
      <c r="BC473" s="554"/>
      <c r="BD473" s="554"/>
      <c r="BE473" s="554"/>
      <c r="BF473" s="554"/>
      <c r="BG473" s="554"/>
      <c r="BH473" s="554"/>
      <c r="BI473" s="554"/>
      <c r="BJ473" s="554"/>
      <c r="BK473" s="554"/>
      <c r="BL473" s="554"/>
      <c r="BM473" s="554"/>
      <c r="BN473" s="554"/>
      <c r="BO473" s="554"/>
      <c r="BP473" s="554"/>
      <c r="BQ473" s="554"/>
      <c r="BR473" s="554"/>
      <c r="BS473" s="554"/>
      <c r="BT473" s="554"/>
      <c r="BU473" s="554"/>
      <c r="BV473" s="554"/>
      <c r="BW473" s="554"/>
      <c r="BX473" s="554"/>
      <c r="BY473" s="554"/>
      <c r="BZ473" s="554"/>
      <c r="CA473" s="554"/>
      <c r="CB473" s="554"/>
      <c r="CC473" s="554"/>
      <c r="CD473" s="554"/>
      <c r="CE473" s="554"/>
      <c r="CF473" s="554"/>
      <c r="CG473" s="554"/>
      <c r="CH473" s="554"/>
      <c r="CI473" s="554"/>
      <c r="CJ473" s="554"/>
      <c r="CK473" s="554"/>
      <c r="CL473" s="554"/>
      <c r="CM473" s="554"/>
      <c r="CN473" s="554"/>
      <c r="CO473" s="554"/>
      <c r="CP473" s="554"/>
      <c r="CQ473" s="554"/>
      <c r="CR473" s="554"/>
      <c r="CS473" s="554"/>
      <c r="CT473" s="554"/>
      <c r="CU473" s="554"/>
      <c r="CV473" s="554"/>
      <c r="CW473" s="554"/>
      <c r="CX473" s="554"/>
      <c r="CY473" s="554"/>
      <c r="CZ473" s="554"/>
      <c r="DA473" s="554"/>
      <c r="DB473" s="554"/>
      <c r="DC473" s="554"/>
      <c r="DD473" s="545"/>
    </row>
  </sheetData>
  <mergeCells count="50">
    <mergeCell ref="O2:O3"/>
    <mergeCell ref="E43:G43"/>
    <mergeCell ref="E81:G81"/>
    <mergeCell ref="E113:G113"/>
    <mergeCell ref="E111:G111"/>
    <mergeCell ref="E91:G91"/>
    <mergeCell ref="E102:G102"/>
    <mergeCell ref="E41:G41"/>
    <mergeCell ref="E84:G84"/>
    <mergeCell ref="E77:G77"/>
    <mergeCell ref="DD2:DD3"/>
    <mergeCell ref="R2:U2"/>
    <mergeCell ref="Q2:Q3"/>
    <mergeCell ref="BH2:BS2"/>
    <mergeCell ref="AV2:BG2"/>
    <mergeCell ref="Y2:Z2"/>
    <mergeCell ref="BT2:CE2"/>
    <mergeCell ref="CR2:DC2"/>
    <mergeCell ref="CF2:CQ2"/>
    <mergeCell ref="V2:X2"/>
    <mergeCell ref="AJ2:AU2"/>
    <mergeCell ref="AA2:AI2"/>
    <mergeCell ref="A126:G126"/>
    <mergeCell ref="K2:K3"/>
    <mergeCell ref="P2:P3"/>
    <mergeCell ref="L2:L3"/>
    <mergeCell ref="M2:M3"/>
    <mergeCell ref="N2:N3"/>
    <mergeCell ref="I2:J2"/>
    <mergeCell ref="E15:G15"/>
    <mergeCell ref="E5:G5"/>
    <mergeCell ref="H2:H3"/>
    <mergeCell ref="A2:A3"/>
    <mergeCell ref="B2:B3"/>
    <mergeCell ref="C2:C3"/>
    <mergeCell ref="E123:G123"/>
    <mergeCell ref="E99:G99"/>
    <mergeCell ref="E96:G96"/>
    <mergeCell ref="E121:G121"/>
    <mergeCell ref="E118:G118"/>
    <mergeCell ref="E61:G61"/>
    <mergeCell ref="E93:G93"/>
    <mergeCell ref="E2:E3"/>
    <mergeCell ref="F2:F3"/>
    <mergeCell ref="G2:G3"/>
    <mergeCell ref="E116:G116"/>
    <mergeCell ref="E57:G57"/>
    <mergeCell ref="E38:G38"/>
    <mergeCell ref="E87:G87"/>
    <mergeCell ref="E89:G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 filterMode="1" enableFormatConditionsCalculation="0">
    <tabColor indexed="33"/>
  </sheetPr>
  <dimension ref="A1:AW145"/>
  <sheetViews>
    <sheetView topLeftCell="B5" workbookViewId="0">
      <pane xSplit="9" ySplit="5" topLeftCell="U10" activePane="bottomRight" state="frozen"/>
      <selection activeCell="B5" sqref="B5"/>
      <selection pane="topRight" activeCell="J5" sqref="J5"/>
      <selection pane="bottomLeft" activeCell="B10" sqref="B10"/>
      <selection pane="bottomRight" activeCell="S40" sqref="S40"/>
    </sheetView>
  </sheetViews>
  <sheetFormatPr defaultRowHeight="12.75"/>
  <cols>
    <col min="1" max="1" width="5.5703125" style="2" customWidth="1"/>
    <col min="2" max="2" width="8" style="2" customWidth="1"/>
    <col min="3" max="3" width="9.7109375" style="2" customWidth="1"/>
    <col min="4" max="4" width="25.140625" style="2" customWidth="1"/>
    <col min="5" max="5" width="9.28515625" style="2" customWidth="1"/>
    <col min="6" max="6" width="11.7109375" style="40" customWidth="1"/>
    <col min="7" max="7" width="10.85546875" style="40" customWidth="1"/>
    <col min="8" max="8" width="12.85546875" style="30" customWidth="1"/>
    <col min="9" max="9" width="9.7109375" style="30" customWidth="1"/>
    <col min="10" max="10" width="10" style="30" customWidth="1"/>
    <col min="11" max="23" width="10.5703125" style="2" customWidth="1"/>
    <col min="24" max="24" width="14.140625" style="2" customWidth="1"/>
    <col min="25" max="25" width="13.42578125" style="40" customWidth="1"/>
    <col min="26" max="26" width="13.28515625" style="40" customWidth="1"/>
    <col min="27" max="27" width="13.42578125" style="363" customWidth="1"/>
    <col min="28" max="28" width="11.85546875" style="363" customWidth="1"/>
    <col min="29" max="44" width="9.140625" style="335"/>
    <col min="45" max="46" width="12.85546875" style="335" bestFit="1" customWidth="1"/>
    <col min="47" max="49" width="9.140625" style="335"/>
    <col min="50" max="16384" width="9.140625" style="2"/>
  </cols>
  <sheetData>
    <row r="1" spans="1:49" ht="15">
      <c r="A1" s="1" t="s">
        <v>174</v>
      </c>
      <c r="B1" s="1"/>
    </row>
    <row r="2" spans="1:49" ht="15">
      <c r="A2" s="1" t="s">
        <v>175</v>
      </c>
      <c r="B2" s="1"/>
    </row>
    <row r="3" spans="1:49" ht="15">
      <c r="A3" s="1"/>
      <c r="B3" s="1"/>
    </row>
    <row r="4" spans="1:49">
      <c r="A4" s="98"/>
      <c r="B4" s="98"/>
      <c r="C4" s="98"/>
    </row>
    <row r="5" spans="1:49" ht="23.25" customHeight="1">
      <c r="A5" s="799" t="s">
        <v>35</v>
      </c>
      <c r="B5" s="799"/>
      <c r="C5" s="799"/>
      <c r="D5" s="799"/>
      <c r="E5" s="799"/>
      <c r="F5" s="800"/>
      <c r="G5" s="799"/>
      <c r="H5" s="799"/>
      <c r="I5" s="799"/>
      <c r="J5" s="799"/>
      <c r="K5" s="799"/>
      <c r="L5" s="799"/>
      <c r="M5" s="799"/>
      <c r="N5" s="799"/>
      <c r="O5" s="799"/>
      <c r="P5" s="799"/>
      <c r="Q5" s="799"/>
      <c r="R5" s="799"/>
      <c r="S5" s="799"/>
      <c r="T5" s="799"/>
      <c r="U5" s="799"/>
      <c r="V5" s="799"/>
      <c r="W5" s="799"/>
      <c r="X5" s="799"/>
      <c r="Y5" s="799"/>
      <c r="Z5" s="799"/>
    </row>
    <row r="6" spans="1:49" ht="23.25" customHeight="1">
      <c r="A6" s="801" t="e">
        <f>"Tháng "&amp;#REF!&amp;" năm 2011"</f>
        <v>#REF!</v>
      </c>
      <c r="B6" s="801"/>
      <c r="C6" s="801"/>
      <c r="D6" s="801"/>
      <c r="E6" s="801"/>
      <c r="F6" s="802"/>
      <c r="G6" s="801"/>
      <c r="H6" s="801"/>
      <c r="I6" s="801"/>
      <c r="J6" s="801"/>
      <c r="K6" s="801"/>
      <c r="L6" s="801"/>
      <c r="M6" s="801"/>
      <c r="N6" s="801"/>
      <c r="O6" s="801"/>
      <c r="P6" s="801"/>
      <c r="Q6" s="801"/>
      <c r="R6" s="801"/>
      <c r="S6" s="801"/>
      <c r="T6" s="801"/>
      <c r="U6" s="801"/>
      <c r="V6" s="801"/>
      <c r="W6" s="801"/>
      <c r="X6" s="801"/>
      <c r="Y6" s="801"/>
      <c r="Z6" s="801"/>
    </row>
    <row r="7" spans="1:49" s="113" customFormat="1" ht="19.5" customHeight="1">
      <c r="A7" s="112"/>
      <c r="B7" s="112"/>
      <c r="C7" s="112"/>
      <c r="D7" s="112"/>
      <c r="E7" s="112"/>
      <c r="F7" s="291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364"/>
      <c r="AB7" s="364"/>
      <c r="AC7" s="365"/>
      <c r="AD7" s="365"/>
      <c r="AE7" s="365"/>
      <c r="AF7" s="365"/>
      <c r="AG7" s="365"/>
      <c r="AH7" s="365"/>
      <c r="AI7" s="365"/>
      <c r="AJ7" s="365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</row>
    <row r="8" spans="1:49" s="1" customFormat="1" ht="20.25" customHeight="1">
      <c r="A8" s="803" t="s">
        <v>19</v>
      </c>
      <c r="B8" s="729"/>
      <c r="C8" s="803" t="s">
        <v>3</v>
      </c>
      <c r="D8" s="803" t="s">
        <v>1</v>
      </c>
      <c r="E8" s="803" t="s">
        <v>2</v>
      </c>
      <c r="F8" s="804" t="s">
        <v>56</v>
      </c>
      <c r="G8" s="805"/>
      <c r="H8" s="806"/>
      <c r="I8" s="796" t="s">
        <v>36</v>
      </c>
      <c r="J8" s="796"/>
      <c r="K8" s="796" t="s">
        <v>24</v>
      </c>
      <c r="L8" s="796" t="s">
        <v>33</v>
      </c>
      <c r="M8" s="796"/>
      <c r="N8" s="796"/>
      <c r="O8" s="796"/>
      <c r="P8" s="796"/>
      <c r="Q8" s="796"/>
      <c r="R8" s="796"/>
      <c r="S8" s="796"/>
      <c r="T8" s="796"/>
      <c r="U8" s="796"/>
      <c r="V8" s="796"/>
      <c r="W8" s="796"/>
      <c r="X8" s="797" t="s">
        <v>39</v>
      </c>
      <c r="Y8" s="797" t="s">
        <v>23</v>
      </c>
      <c r="Z8" s="797" t="s">
        <v>11</v>
      </c>
      <c r="AA8" s="793" t="s">
        <v>205</v>
      </c>
      <c r="AB8" s="366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</row>
    <row r="9" spans="1:49" s="1" customFormat="1" ht="20.25" customHeight="1">
      <c r="A9" s="803"/>
      <c r="B9" s="729"/>
      <c r="C9" s="803"/>
      <c r="D9" s="803"/>
      <c r="E9" s="803"/>
      <c r="F9" s="292" t="s">
        <v>189</v>
      </c>
      <c r="G9" s="256" t="s">
        <v>183</v>
      </c>
      <c r="H9" s="256">
        <v>2015</v>
      </c>
      <c r="I9" s="255" t="s">
        <v>57</v>
      </c>
      <c r="J9" s="255" t="s">
        <v>38</v>
      </c>
      <c r="K9" s="796"/>
      <c r="L9" s="255" t="s">
        <v>122</v>
      </c>
      <c r="M9" s="255" t="s">
        <v>123</v>
      </c>
      <c r="N9" s="255" t="s">
        <v>124</v>
      </c>
      <c r="O9" s="255" t="s">
        <v>125</v>
      </c>
      <c r="P9" s="255" t="s">
        <v>126</v>
      </c>
      <c r="Q9" s="255" t="s">
        <v>127</v>
      </c>
      <c r="R9" s="255" t="s">
        <v>128</v>
      </c>
      <c r="S9" s="255" t="s">
        <v>129</v>
      </c>
      <c r="T9" s="255" t="s">
        <v>130</v>
      </c>
      <c r="U9" s="255" t="s">
        <v>131</v>
      </c>
      <c r="V9" s="255" t="s">
        <v>132</v>
      </c>
      <c r="W9" s="255" t="s">
        <v>133</v>
      </c>
      <c r="X9" s="798"/>
      <c r="Y9" s="798"/>
      <c r="Z9" s="798"/>
      <c r="AA9" s="794"/>
      <c r="AB9" s="366"/>
      <c r="AC9" s="367"/>
      <c r="AD9" s="367"/>
      <c r="AE9" s="367"/>
      <c r="AF9" s="367"/>
      <c r="AG9" s="367"/>
      <c r="AH9" s="367"/>
      <c r="AI9" s="367"/>
      <c r="AJ9" s="367"/>
      <c r="AK9" s="367"/>
      <c r="AL9" s="367"/>
      <c r="AM9" s="367"/>
      <c r="AN9" s="367"/>
      <c r="AO9" s="367"/>
      <c r="AP9" s="367"/>
      <c r="AQ9" s="367"/>
      <c r="AR9" s="367"/>
      <c r="AS9" s="367"/>
      <c r="AT9" s="367"/>
      <c r="AU9" s="367"/>
      <c r="AV9" s="367"/>
      <c r="AW9" s="367"/>
    </row>
    <row r="10" spans="1:49" ht="14.25" customHeight="1">
      <c r="A10" s="114">
        <v>1</v>
      </c>
      <c r="B10" s="114"/>
      <c r="C10" s="114">
        <v>1</v>
      </c>
      <c r="D10" s="114">
        <v>2</v>
      </c>
      <c r="E10" s="114">
        <v>3</v>
      </c>
      <c r="F10" s="293"/>
      <c r="G10" s="114">
        <v>4</v>
      </c>
      <c r="H10" s="114">
        <v>5</v>
      </c>
      <c r="I10" s="114">
        <v>6</v>
      </c>
      <c r="J10" s="114">
        <v>7</v>
      </c>
      <c r="K10" s="114">
        <v>8</v>
      </c>
      <c r="L10" s="114">
        <v>9</v>
      </c>
      <c r="M10" s="114">
        <v>10</v>
      </c>
      <c r="N10" s="114">
        <v>11</v>
      </c>
      <c r="O10" s="114">
        <v>12</v>
      </c>
      <c r="P10" s="114">
        <v>13</v>
      </c>
      <c r="Q10" s="114">
        <v>14</v>
      </c>
      <c r="R10" s="114">
        <v>15</v>
      </c>
      <c r="S10" s="114">
        <v>16</v>
      </c>
      <c r="T10" s="114">
        <v>17</v>
      </c>
      <c r="U10" s="114">
        <v>18</v>
      </c>
      <c r="V10" s="114">
        <v>19</v>
      </c>
      <c r="W10" s="114">
        <v>20</v>
      </c>
      <c r="X10" s="114">
        <v>21</v>
      </c>
      <c r="Y10" s="114">
        <v>22</v>
      </c>
      <c r="Z10" s="114">
        <v>23</v>
      </c>
      <c r="AA10" s="794"/>
    </row>
    <row r="11" spans="1:49" s="243" customFormat="1" ht="21.75" customHeight="1">
      <c r="A11" s="241">
        <f>ROW()-10</f>
        <v>1</v>
      </c>
      <c r="B11" s="241">
        <v>4336000</v>
      </c>
      <c r="C11" s="241" t="s">
        <v>61</v>
      </c>
      <c r="D11" s="244" t="s">
        <v>63</v>
      </c>
      <c r="E11" s="241" t="s">
        <v>64</v>
      </c>
      <c r="F11" s="236">
        <v>4336000</v>
      </c>
      <c r="G11" s="295">
        <v>4336000</v>
      </c>
      <c r="H11" s="236">
        <v>4336000</v>
      </c>
      <c r="I11" s="236">
        <v>390000</v>
      </c>
      <c r="J11" s="236"/>
      <c r="K11" s="236"/>
      <c r="L11" s="236" t="s">
        <v>67</v>
      </c>
      <c r="M11" s="236" t="s">
        <v>67</v>
      </c>
      <c r="N11" s="236" t="s">
        <v>67</v>
      </c>
      <c r="O11" s="236" t="s">
        <v>67</v>
      </c>
      <c r="P11" s="236" t="s">
        <v>67</v>
      </c>
      <c r="Q11" s="236" t="s">
        <v>67</v>
      </c>
      <c r="R11" s="236" t="s">
        <v>67</v>
      </c>
      <c r="S11" s="236" t="s">
        <v>67</v>
      </c>
      <c r="T11" s="236" t="s">
        <v>67</v>
      </c>
      <c r="U11" s="236" t="s">
        <v>67</v>
      </c>
      <c r="V11" s="236" t="s">
        <v>67</v>
      </c>
      <c r="W11" s="236" t="s">
        <v>67</v>
      </c>
      <c r="X11" s="236"/>
      <c r="Y11" s="236"/>
      <c r="Z11" s="236"/>
      <c r="AA11" s="236"/>
      <c r="AB11" s="368"/>
      <c r="AC11" s="369"/>
      <c r="AD11" s="369"/>
      <c r="AE11" s="369"/>
      <c r="AF11" s="369"/>
      <c r="AG11" s="369"/>
      <c r="AH11" s="369"/>
      <c r="AI11" s="369"/>
      <c r="AJ11" s="369"/>
      <c r="AK11" s="369"/>
      <c r="AL11" s="369"/>
      <c r="AM11" s="369"/>
      <c r="AN11" s="369"/>
      <c r="AO11" s="369"/>
      <c r="AP11" s="369"/>
      <c r="AQ11" s="369"/>
      <c r="AR11" s="369"/>
      <c r="AS11" s="369"/>
      <c r="AT11" s="369"/>
      <c r="AU11" s="369"/>
      <c r="AV11" s="369"/>
      <c r="AW11" s="369"/>
    </row>
    <row r="12" spans="1:49" s="243" customFormat="1" ht="21.75" customHeight="1">
      <c r="A12" s="241">
        <f t="shared" ref="A12:A56" si="0">ROW()-10</f>
        <v>2</v>
      </c>
      <c r="B12" s="241">
        <v>4402000</v>
      </c>
      <c r="C12" s="241" t="s">
        <v>62</v>
      </c>
      <c r="D12" s="244" t="s">
        <v>65</v>
      </c>
      <c r="E12" s="241" t="s">
        <v>66</v>
      </c>
      <c r="F12" s="236">
        <v>4056000</v>
      </c>
      <c r="G12" s="295">
        <v>4056000</v>
      </c>
      <c r="H12" s="236">
        <v>4056000</v>
      </c>
      <c r="I12" s="236">
        <v>390000</v>
      </c>
      <c r="J12" s="236"/>
      <c r="K12" s="236"/>
      <c r="L12" s="236" t="s">
        <v>67</v>
      </c>
      <c r="M12" s="236" t="s">
        <v>67</v>
      </c>
      <c r="N12" s="236" t="s">
        <v>67</v>
      </c>
      <c r="O12" s="236" t="s">
        <v>67</v>
      </c>
      <c r="P12" s="236" t="s">
        <v>67</v>
      </c>
      <c r="Q12" s="236" t="s">
        <v>67</v>
      </c>
      <c r="R12" s="236" t="s">
        <v>67</v>
      </c>
      <c r="S12" s="236" t="s">
        <v>67</v>
      </c>
      <c r="T12" s="236" t="s">
        <v>67</v>
      </c>
      <c r="U12" s="236" t="s">
        <v>67</v>
      </c>
      <c r="V12" s="236" t="s">
        <v>67</v>
      </c>
      <c r="W12" s="236" t="s">
        <v>67</v>
      </c>
      <c r="X12" s="236"/>
      <c r="Y12" s="236"/>
      <c r="Z12" s="236"/>
      <c r="AA12" s="236"/>
      <c r="AB12" s="368"/>
      <c r="AC12" s="369"/>
      <c r="AD12" s="369"/>
      <c r="AE12" s="369"/>
      <c r="AF12" s="369"/>
      <c r="AG12" s="369"/>
      <c r="AH12" s="369"/>
      <c r="AI12" s="369"/>
      <c r="AJ12" s="369"/>
      <c r="AK12" s="369"/>
      <c r="AL12" s="369"/>
      <c r="AM12" s="369"/>
      <c r="AN12" s="369"/>
      <c r="AO12" s="369"/>
      <c r="AP12" s="369"/>
      <c r="AQ12" s="369"/>
      <c r="AR12" s="369"/>
      <c r="AS12" s="369"/>
      <c r="AT12" s="369"/>
      <c r="AU12" s="369"/>
      <c r="AV12" s="369"/>
      <c r="AW12" s="369"/>
    </row>
    <row r="13" spans="1:49" s="247" customFormat="1" ht="21.75" customHeight="1">
      <c r="A13" s="242">
        <f t="shared" si="0"/>
        <v>3</v>
      </c>
      <c r="B13" s="242">
        <v>10851000</v>
      </c>
      <c r="C13" s="242" t="s">
        <v>68</v>
      </c>
      <c r="D13" s="245" t="s">
        <v>69</v>
      </c>
      <c r="E13" s="242" t="s">
        <v>22</v>
      </c>
      <c r="F13" s="236">
        <v>10851000</v>
      </c>
      <c r="G13" s="296">
        <v>10851000</v>
      </c>
      <c r="H13" s="246">
        <v>10851000</v>
      </c>
      <c r="I13" s="246">
        <v>390000</v>
      </c>
      <c r="J13" s="236"/>
      <c r="K13" s="246"/>
      <c r="L13" s="236" t="s">
        <v>67</v>
      </c>
      <c r="M13" s="236" t="s">
        <v>67</v>
      </c>
      <c r="N13" s="236" t="s">
        <v>67</v>
      </c>
      <c r="O13" s="246" t="s">
        <v>67</v>
      </c>
      <c r="P13" s="246" t="s">
        <v>67</v>
      </c>
      <c r="Q13" s="246" t="s">
        <v>67</v>
      </c>
      <c r="R13" s="246" t="s">
        <v>67</v>
      </c>
      <c r="S13" s="246" t="s">
        <v>67</v>
      </c>
      <c r="T13" s="246" t="s">
        <v>67</v>
      </c>
      <c r="U13" s="246" t="s">
        <v>67</v>
      </c>
      <c r="V13" s="246" t="s">
        <v>67</v>
      </c>
      <c r="W13" s="246" t="s">
        <v>67</v>
      </c>
      <c r="X13" s="246"/>
      <c r="Y13" s="246"/>
      <c r="Z13" s="246"/>
      <c r="AA13" s="246"/>
      <c r="AB13" s="370"/>
      <c r="AC13" s="371"/>
      <c r="AD13" s="371"/>
      <c r="AE13" s="371"/>
      <c r="AF13" s="371"/>
      <c r="AG13" s="371"/>
      <c r="AH13" s="371"/>
      <c r="AI13" s="371"/>
      <c r="AJ13" s="371"/>
      <c r="AK13" s="371"/>
      <c r="AL13" s="371"/>
      <c r="AM13" s="371"/>
      <c r="AN13" s="371"/>
      <c r="AO13" s="371"/>
      <c r="AP13" s="371"/>
      <c r="AQ13" s="371"/>
      <c r="AR13" s="371"/>
      <c r="AS13" s="371"/>
      <c r="AT13" s="371"/>
      <c r="AU13" s="371"/>
      <c r="AV13" s="371"/>
      <c r="AW13" s="371"/>
    </row>
    <row r="14" spans="1:49" s="247" customFormat="1" ht="21.75" customHeight="1">
      <c r="A14" s="242">
        <f t="shared" si="0"/>
        <v>4</v>
      </c>
      <c r="B14" s="242">
        <v>4895000</v>
      </c>
      <c r="C14" s="242" t="s">
        <v>70</v>
      </c>
      <c r="D14" s="245" t="s">
        <v>73</v>
      </c>
      <c r="E14" s="242" t="s">
        <v>74</v>
      </c>
      <c r="F14" s="236">
        <v>4895000</v>
      </c>
      <c r="G14" s="296">
        <v>4895000</v>
      </c>
      <c r="H14" s="246">
        <v>4895000</v>
      </c>
      <c r="I14" s="246">
        <v>390000</v>
      </c>
      <c r="J14" s="236"/>
      <c r="K14" s="246"/>
      <c r="L14" s="236" t="s">
        <v>67</v>
      </c>
      <c r="M14" s="236" t="s">
        <v>67</v>
      </c>
      <c r="N14" s="236" t="s">
        <v>67</v>
      </c>
      <c r="O14" s="246" t="s">
        <v>67</v>
      </c>
      <c r="P14" s="246" t="s">
        <v>67</v>
      </c>
      <c r="Q14" s="246" t="s">
        <v>67</v>
      </c>
      <c r="R14" s="246" t="s">
        <v>67</v>
      </c>
      <c r="S14" s="246" t="s">
        <v>67</v>
      </c>
      <c r="T14" s="246" t="s">
        <v>67</v>
      </c>
      <c r="U14" s="246" t="s">
        <v>67</v>
      </c>
      <c r="V14" s="246" t="s">
        <v>67</v>
      </c>
      <c r="W14" s="246" t="s">
        <v>67</v>
      </c>
      <c r="X14" s="246"/>
      <c r="Y14" s="246"/>
      <c r="Z14" s="246"/>
      <c r="AA14" s="246"/>
      <c r="AB14" s="370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  <c r="AN14" s="371"/>
      <c r="AO14" s="371"/>
      <c r="AP14" s="371"/>
      <c r="AQ14" s="371"/>
      <c r="AR14" s="371"/>
      <c r="AS14" s="371"/>
      <c r="AT14" s="371"/>
      <c r="AU14" s="371"/>
      <c r="AV14" s="371"/>
      <c r="AW14" s="371"/>
    </row>
    <row r="15" spans="1:49" s="247" customFormat="1" ht="21.75" customHeight="1">
      <c r="A15" s="242">
        <f t="shared" si="0"/>
        <v>5</v>
      </c>
      <c r="B15" s="242">
        <v>5312000</v>
      </c>
      <c r="C15" s="242" t="s">
        <v>72</v>
      </c>
      <c r="D15" s="245" t="s">
        <v>76</v>
      </c>
      <c r="E15" s="242" t="s">
        <v>184</v>
      </c>
      <c r="F15" s="236">
        <v>4895000</v>
      </c>
      <c r="G15" s="296">
        <v>4895000</v>
      </c>
      <c r="H15" s="246">
        <v>4895000</v>
      </c>
      <c r="I15" s="246">
        <v>390000</v>
      </c>
      <c r="J15" s="236"/>
      <c r="K15" s="246"/>
      <c r="L15" s="236" t="s">
        <v>67</v>
      </c>
      <c r="M15" s="236" t="s">
        <v>67</v>
      </c>
      <c r="N15" s="236" t="s">
        <v>67</v>
      </c>
      <c r="O15" s="246" t="s">
        <v>67</v>
      </c>
      <c r="P15" s="246" t="s">
        <v>67</v>
      </c>
      <c r="Q15" s="246" t="s">
        <v>67</v>
      </c>
      <c r="R15" s="246" t="s">
        <v>67</v>
      </c>
      <c r="S15" s="246" t="s">
        <v>67</v>
      </c>
      <c r="T15" s="246" t="s">
        <v>67</v>
      </c>
      <c r="U15" s="246" t="s">
        <v>67</v>
      </c>
      <c r="V15" s="246" t="s">
        <v>67</v>
      </c>
      <c r="W15" s="246" t="s">
        <v>67</v>
      </c>
      <c r="X15" s="246"/>
      <c r="Y15" s="246"/>
      <c r="Z15" s="246"/>
      <c r="AA15" s="246"/>
      <c r="AB15" s="370"/>
      <c r="AC15" s="371"/>
      <c r="AD15" s="371"/>
      <c r="AE15" s="371"/>
      <c r="AF15" s="371"/>
      <c r="AG15" s="371"/>
      <c r="AH15" s="371"/>
      <c r="AI15" s="371"/>
      <c r="AJ15" s="371"/>
      <c r="AK15" s="371"/>
      <c r="AL15" s="371"/>
      <c r="AM15" s="371"/>
      <c r="AN15" s="371"/>
      <c r="AO15" s="371"/>
      <c r="AP15" s="371"/>
      <c r="AQ15" s="371"/>
      <c r="AR15" s="371"/>
      <c r="AS15" s="371"/>
      <c r="AT15" s="371"/>
      <c r="AU15" s="371"/>
      <c r="AV15" s="371"/>
      <c r="AW15" s="371"/>
    </row>
    <row r="16" spans="1:49" s="247" customFormat="1" ht="21.75" customHeight="1">
      <c r="A16" s="242">
        <f t="shared" si="0"/>
        <v>6</v>
      </c>
      <c r="B16" s="242">
        <v>4666000</v>
      </c>
      <c r="C16" s="242" t="s">
        <v>75</v>
      </c>
      <c r="D16" s="245" t="s">
        <v>79</v>
      </c>
      <c r="E16" s="242" t="s">
        <v>80</v>
      </c>
      <c r="F16" s="236">
        <v>4336000</v>
      </c>
      <c r="G16" s="296">
        <v>4336000</v>
      </c>
      <c r="H16" s="246">
        <v>4336000</v>
      </c>
      <c r="I16" s="246">
        <v>390000</v>
      </c>
      <c r="J16" s="236"/>
      <c r="K16" s="246"/>
      <c r="L16" s="236" t="s">
        <v>67</v>
      </c>
      <c r="M16" s="236" t="s">
        <v>67</v>
      </c>
      <c r="N16" s="236" t="s">
        <v>67</v>
      </c>
      <c r="O16" s="246" t="s">
        <v>67</v>
      </c>
      <c r="P16" s="246" t="s">
        <v>67</v>
      </c>
      <c r="Q16" s="246" t="s">
        <v>67</v>
      </c>
      <c r="R16" s="246" t="s">
        <v>67</v>
      </c>
      <c r="S16" s="246" t="s">
        <v>67</v>
      </c>
      <c r="T16" s="246" t="s">
        <v>67</v>
      </c>
      <c r="U16" s="246" t="s">
        <v>67</v>
      </c>
      <c r="V16" s="246" t="s">
        <v>67</v>
      </c>
      <c r="W16" s="246" t="s">
        <v>67</v>
      </c>
      <c r="X16" s="246"/>
      <c r="Y16" s="246"/>
      <c r="Z16" s="246"/>
      <c r="AA16" s="246"/>
      <c r="AB16" s="370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371"/>
    </row>
    <row r="17" spans="1:49" s="247" customFormat="1" ht="21.75" customHeight="1">
      <c r="A17" s="242">
        <f t="shared" si="0"/>
        <v>7</v>
      </c>
      <c r="B17" s="242">
        <v>4047000</v>
      </c>
      <c r="C17" s="242" t="s">
        <v>77</v>
      </c>
      <c r="D17" s="245" t="s">
        <v>82</v>
      </c>
      <c r="E17" s="242" t="s">
        <v>71</v>
      </c>
      <c r="F17" s="236">
        <v>3776000</v>
      </c>
      <c r="G17" s="296">
        <v>3496000</v>
      </c>
      <c r="H17" s="246">
        <v>3496000</v>
      </c>
      <c r="I17" s="246">
        <v>390000</v>
      </c>
      <c r="J17" s="236"/>
      <c r="K17" s="246"/>
      <c r="L17" s="236" t="s">
        <v>67</v>
      </c>
      <c r="M17" s="236" t="s">
        <v>67</v>
      </c>
      <c r="N17" s="236" t="s">
        <v>67</v>
      </c>
      <c r="O17" s="246" t="s">
        <v>67</v>
      </c>
      <c r="P17" s="246" t="s">
        <v>67</v>
      </c>
      <c r="Q17" s="246" t="s">
        <v>67</v>
      </c>
      <c r="R17" s="246" t="s">
        <v>67</v>
      </c>
      <c r="S17" s="246" t="s">
        <v>67</v>
      </c>
      <c r="T17" s="246" t="s">
        <v>67</v>
      </c>
      <c r="U17" s="246" t="s">
        <v>67</v>
      </c>
      <c r="V17" s="246" t="s">
        <v>67</v>
      </c>
      <c r="W17" s="246" t="s">
        <v>67</v>
      </c>
      <c r="X17" s="246"/>
      <c r="Y17" s="246"/>
      <c r="Z17" s="246"/>
      <c r="AA17" s="246"/>
      <c r="AB17" s="370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371"/>
    </row>
    <row r="18" spans="1:49" s="247" customFormat="1" ht="21.75" customHeight="1">
      <c r="A18" s="242">
        <f t="shared" si="0"/>
        <v>8</v>
      </c>
      <c r="B18" s="242">
        <v>4402000</v>
      </c>
      <c r="C18" s="242" t="s">
        <v>78</v>
      </c>
      <c r="D18" s="245" t="s">
        <v>167</v>
      </c>
      <c r="E18" s="248" t="s">
        <v>83</v>
      </c>
      <c r="F18" s="297">
        <v>4056000</v>
      </c>
      <c r="G18" s="296">
        <v>4056000</v>
      </c>
      <c r="H18" s="246">
        <v>4056000</v>
      </c>
      <c r="I18" s="246">
        <v>390000</v>
      </c>
      <c r="J18" s="236"/>
      <c r="K18" s="246"/>
      <c r="L18" s="236" t="s">
        <v>67</v>
      </c>
      <c r="M18" s="236" t="s">
        <v>67</v>
      </c>
      <c r="N18" s="236" t="s">
        <v>67</v>
      </c>
      <c r="O18" s="246" t="s">
        <v>67</v>
      </c>
      <c r="P18" s="246" t="s">
        <v>67</v>
      </c>
      <c r="Q18" s="246" t="s">
        <v>67</v>
      </c>
      <c r="R18" s="246" t="s">
        <v>67</v>
      </c>
      <c r="S18" s="246" t="s">
        <v>67</v>
      </c>
      <c r="T18" s="246" t="s">
        <v>67</v>
      </c>
      <c r="U18" s="246" t="s">
        <v>67</v>
      </c>
      <c r="V18" s="246" t="s">
        <v>67</v>
      </c>
      <c r="W18" s="246" t="s">
        <v>67</v>
      </c>
      <c r="X18" s="246"/>
      <c r="Y18" s="246"/>
      <c r="Z18" s="246"/>
      <c r="AA18" s="246"/>
      <c r="AB18" s="370"/>
      <c r="AC18" s="371"/>
      <c r="AD18" s="371"/>
      <c r="AE18" s="371"/>
      <c r="AF18" s="371"/>
      <c r="AG18" s="371"/>
      <c r="AH18" s="371"/>
      <c r="AI18" s="371"/>
      <c r="AJ18" s="371"/>
      <c r="AK18" s="371"/>
      <c r="AL18" s="371"/>
      <c r="AM18" s="371"/>
      <c r="AN18" s="371"/>
      <c r="AO18" s="371"/>
      <c r="AP18" s="371"/>
      <c r="AQ18" s="371"/>
      <c r="AR18" s="371"/>
      <c r="AS18" s="371"/>
      <c r="AT18" s="371"/>
      <c r="AU18" s="371"/>
      <c r="AV18" s="371"/>
      <c r="AW18" s="371"/>
    </row>
    <row r="19" spans="1:49" s="247" customFormat="1" ht="21.75" customHeight="1">
      <c r="A19" s="242">
        <f t="shared" si="0"/>
        <v>9</v>
      </c>
      <c r="B19" s="242">
        <v>4840000</v>
      </c>
      <c r="C19" s="242" t="s">
        <v>81</v>
      </c>
      <c r="D19" s="245" t="s">
        <v>171</v>
      </c>
      <c r="E19" s="242" t="s">
        <v>80</v>
      </c>
      <c r="F19" s="236">
        <v>4840000</v>
      </c>
      <c r="G19" s="296">
        <v>4840000</v>
      </c>
      <c r="H19" s="246">
        <v>4840000</v>
      </c>
      <c r="I19" s="246">
        <v>390000</v>
      </c>
      <c r="J19" s="236"/>
      <c r="K19" s="246"/>
      <c r="L19" s="236" t="s">
        <v>67</v>
      </c>
      <c r="M19" s="236" t="s">
        <v>67</v>
      </c>
      <c r="N19" s="236" t="s">
        <v>67</v>
      </c>
      <c r="O19" s="246" t="s">
        <v>67</v>
      </c>
      <c r="P19" s="246" t="s">
        <v>67</v>
      </c>
      <c r="Q19" s="246" t="s">
        <v>67</v>
      </c>
      <c r="R19" s="246" t="s">
        <v>67</v>
      </c>
      <c r="S19" s="246" t="s">
        <v>67</v>
      </c>
      <c r="T19" s="246" t="s">
        <v>67</v>
      </c>
      <c r="U19" s="246" t="s">
        <v>67</v>
      </c>
      <c r="V19" s="246" t="s">
        <v>67</v>
      </c>
      <c r="W19" s="246" t="s">
        <v>67</v>
      </c>
      <c r="X19" s="246"/>
      <c r="Y19" s="246"/>
      <c r="Z19" s="246"/>
      <c r="AA19" s="246"/>
      <c r="AB19" s="370"/>
      <c r="AC19" s="371"/>
      <c r="AD19" s="371"/>
      <c r="AE19" s="371"/>
      <c r="AF19" s="371"/>
      <c r="AG19" s="371"/>
      <c r="AH19" s="371"/>
      <c r="AI19" s="371"/>
      <c r="AJ19" s="371"/>
      <c r="AK19" s="371"/>
      <c r="AL19" s="371"/>
      <c r="AM19" s="371"/>
      <c r="AN19" s="371"/>
      <c r="AO19" s="371"/>
      <c r="AP19" s="371"/>
      <c r="AQ19" s="371"/>
      <c r="AR19" s="371"/>
      <c r="AS19" s="371"/>
      <c r="AT19" s="371"/>
      <c r="AU19" s="371"/>
      <c r="AV19" s="371"/>
      <c r="AW19" s="371"/>
    </row>
    <row r="20" spans="1:49" s="247" customFormat="1" ht="21.75" hidden="1" customHeight="1">
      <c r="A20" s="242">
        <f t="shared" si="0"/>
        <v>10</v>
      </c>
      <c r="B20" s="242"/>
      <c r="C20" s="242" t="s">
        <v>185</v>
      </c>
      <c r="D20" s="245" t="s">
        <v>186</v>
      </c>
      <c r="E20" s="242" t="s">
        <v>64</v>
      </c>
      <c r="F20" s="296">
        <v>3568000</v>
      </c>
      <c r="G20" s="296">
        <v>3568000</v>
      </c>
      <c r="H20" s="246"/>
      <c r="I20" s="246">
        <v>390000</v>
      </c>
      <c r="J20" s="246"/>
      <c r="K20" s="246"/>
      <c r="L20" s="246" t="s">
        <v>67</v>
      </c>
      <c r="M20" s="246" t="s">
        <v>192</v>
      </c>
      <c r="N20" s="246" t="s">
        <v>192</v>
      </c>
      <c r="O20" s="246" t="s">
        <v>192</v>
      </c>
      <c r="P20" s="246" t="s">
        <v>192</v>
      </c>
      <c r="Q20" s="246" t="s">
        <v>192</v>
      </c>
      <c r="R20" s="246" t="s">
        <v>192</v>
      </c>
      <c r="S20" s="246" t="s">
        <v>192</v>
      </c>
      <c r="T20" s="246" t="s">
        <v>192</v>
      </c>
      <c r="U20" s="246" t="s">
        <v>192</v>
      </c>
      <c r="V20" s="246" t="s">
        <v>192</v>
      </c>
      <c r="W20" s="246" t="s">
        <v>192</v>
      </c>
      <c r="X20" s="246"/>
      <c r="Y20" s="246"/>
      <c r="Z20" s="246"/>
      <c r="AA20" s="253"/>
      <c r="AB20" s="370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  <c r="AW20" s="371"/>
    </row>
    <row r="21" spans="1:49" s="254" customFormat="1" ht="21.75" hidden="1" customHeight="1">
      <c r="A21" s="250">
        <f t="shared" si="0"/>
        <v>11</v>
      </c>
      <c r="B21" s="250"/>
      <c r="C21" s="251" t="s">
        <v>84</v>
      </c>
      <c r="D21" s="252" t="s">
        <v>134</v>
      </c>
      <c r="E21" s="250" t="s">
        <v>105</v>
      </c>
      <c r="F21" s="250"/>
      <c r="G21" s="253">
        <v>3549000</v>
      </c>
      <c r="H21" s="253">
        <v>3237000</v>
      </c>
      <c r="I21" s="253">
        <v>390000</v>
      </c>
      <c r="J21" s="253"/>
      <c r="K21" s="253"/>
      <c r="L21" s="253"/>
      <c r="M21" s="253"/>
      <c r="N21" s="236"/>
      <c r="O21" s="253"/>
      <c r="P21" s="253"/>
      <c r="Q21" s="253"/>
      <c r="R21" s="253"/>
      <c r="S21" s="253"/>
      <c r="T21" s="253"/>
      <c r="U21" s="253"/>
      <c r="V21" s="253"/>
      <c r="W21" s="253"/>
      <c r="X21" s="253"/>
      <c r="Y21" s="253"/>
      <c r="Z21" s="253"/>
      <c r="AA21" s="253"/>
      <c r="AB21" s="372"/>
      <c r="AC21" s="373"/>
      <c r="AD21" s="373"/>
      <c r="AE21" s="373"/>
      <c r="AF21" s="373"/>
      <c r="AG21" s="373"/>
      <c r="AH21" s="373"/>
      <c r="AI21" s="373"/>
      <c r="AJ21" s="373"/>
      <c r="AK21" s="373"/>
      <c r="AL21" s="373"/>
      <c r="AM21" s="373"/>
      <c r="AN21" s="373"/>
      <c r="AO21" s="373"/>
      <c r="AP21" s="373"/>
      <c r="AQ21" s="373"/>
      <c r="AR21" s="373"/>
      <c r="AS21" s="373"/>
      <c r="AT21" s="373"/>
      <c r="AU21" s="373"/>
      <c r="AV21" s="373"/>
      <c r="AW21" s="373"/>
    </row>
    <row r="22" spans="1:49" s="254" customFormat="1" ht="21.75" customHeight="1">
      <c r="A22" s="250">
        <f t="shared" si="0"/>
        <v>12</v>
      </c>
      <c r="B22" s="250">
        <v>3800000</v>
      </c>
      <c r="C22" s="251" t="s">
        <v>85</v>
      </c>
      <c r="D22" s="252" t="s">
        <v>135</v>
      </c>
      <c r="E22" s="250" t="s">
        <v>105</v>
      </c>
      <c r="F22" s="236">
        <v>3552000</v>
      </c>
      <c r="G22" s="253">
        <v>3317000</v>
      </c>
      <c r="H22" s="253">
        <v>2943000</v>
      </c>
      <c r="I22" s="253">
        <v>390000</v>
      </c>
      <c r="J22" s="236"/>
      <c r="K22" s="253"/>
      <c r="L22" s="253" t="s">
        <v>67</v>
      </c>
      <c r="M22" s="253" t="s">
        <v>67</v>
      </c>
      <c r="N22" s="236" t="s">
        <v>67</v>
      </c>
      <c r="O22" s="253" t="s">
        <v>67</v>
      </c>
      <c r="P22" s="253" t="s">
        <v>67</v>
      </c>
      <c r="Q22" s="253" t="s">
        <v>67</v>
      </c>
      <c r="R22" s="253" t="s">
        <v>67</v>
      </c>
      <c r="S22" s="253" t="s">
        <v>67</v>
      </c>
      <c r="T22" s="253" t="s">
        <v>67</v>
      </c>
      <c r="U22" s="253" t="s">
        <v>67</v>
      </c>
      <c r="V22" s="253" t="s">
        <v>67</v>
      </c>
      <c r="W22" s="253" t="s">
        <v>67</v>
      </c>
      <c r="X22" s="253"/>
      <c r="Y22" s="253"/>
      <c r="Z22" s="253"/>
      <c r="AA22" s="253"/>
      <c r="AB22" s="372"/>
      <c r="AC22" s="373"/>
      <c r="AD22" s="373"/>
      <c r="AE22" s="373"/>
      <c r="AF22" s="373"/>
      <c r="AG22" s="373"/>
      <c r="AH22" s="373"/>
      <c r="AI22" s="373"/>
      <c r="AJ22" s="373"/>
      <c r="AK22" s="373"/>
      <c r="AL22" s="373"/>
      <c r="AM22" s="373"/>
      <c r="AN22" s="373"/>
      <c r="AO22" s="373"/>
      <c r="AP22" s="373"/>
      <c r="AQ22" s="373"/>
      <c r="AR22" s="373"/>
      <c r="AS22" s="373"/>
      <c r="AT22" s="373"/>
      <c r="AU22" s="373"/>
      <c r="AV22" s="373"/>
      <c r="AW22" s="373"/>
    </row>
    <row r="23" spans="1:49" s="254" customFormat="1" ht="21.75" customHeight="1">
      <c r="A23" s="250">
        <f t="shared" si="0"/>
        <v>13</v>
      </c>
      <c r="B23" s="250">
        <v>3800000</v>
      </c>
      <c r="C23" s="251" t="s">
        <v>86</v>
      </c>
      <c r="D23" s="252" t="s">
        <v>136</v>
      </c>
      <c r="E23" s="250" t="s">
        <v>105</v>
      </c>
      <c r="F23" s="253">
        <v>3552000</v>
      </c>
      <c r="G23" s="253">
        <v>3317000</v>
      </c>
      <c r="H23" s="253">
        <v>2943000</v>
      </c>
      <c r="I23" s="253">
        <v>390000</v>
      </c>
      <c r="J23" s="253"/>
      <c r="K23" s="253"/>
      <c r="L23" s="253" t="s">
        <v>67</v>
      </c>
      <c r="M23" s="253" t="s">
        <v>67</v>
      </c>
      <c r="N23" s="236" t="s">
        <v>67</v>
      </c>
      <c r="O23" s="253" t="s">
        <v>67</v>
      </c>
      <c r="P23" s="253" t="s">
        <v>67</v>
      </c>
      <c r="Q23" s="253" t="s">
        <v>67</v>
      </c>
      <c r="R23" s="253" t="s">
        <v>67</v>
      </c>
      <c r="S23" s="253" t="s">
        <v>67</v>
      </c>
      <c r="T23" s="253" t="s">
        <v>67</v>
      </c>
      <c r="U23" s="253" t="s">
        <v>67</v>
      </c>
      <c r="V23" s="253" t="s">
        <v>67</v>
      </c>
      <c r="W23" s="253" t="s">
        <v>67</v>
      </c>
      <c r="X23" s="253"/>
      <c r="Y23" s="253"/>
      <c r="Z23" s="253"/>
      <c r="AA23" s="253"/>
      <c r="AB23" s="372"/>
      <c r="AC23" s="373"/>
      <c r="AD23" s="373"/>
      <c r="AE23" s="373"/>
      <c r="AF23" s="373"/>
      <c r="AG23" s="373"/>
      <c r="AH23" s="373"/>
      <c r="AI23" s="373"/>
      <c r="AJ23" s="373"/>
      <c r="AK23" s="373"/>
      <c r="AL23" s="373"/>
      <c r="AM23" s="373"/>
      <c r="AN23" s="373"/>
      <c r="AO23" s="373"/>
      <c r="AP23" s="373"/>
      <c r="AQ23" s="373"/>
      <c r="AR23" s="373"/>
      <c r="AS23" s="373"/>
      <c r="AT23" s="373"/>
      <c r="AU23" s="373"/>
      <c r="AV23" s="373"/>
      <c r="AW23" s="373"/>
    </row>
    <row r="24" spans="1:49" s="254" customFormat="1" ht="21.75" customHeight="1">
      <c r="A24" s="250">
        <f t="shared" si="0"/>
        <v>14</v>
      </c>
      <c r="B24" s="250">
        <v>3800000</v>
      </c>
      <c r="C24" s="251" t="s">
        <v>87</v>
      </c>
      <c r="D24" s="252" t="s">
        <v>137</v>
      </c>
      <c r="E24" s="250" t="s">
        <v>105</v>
      </c>
      <c r="F24" s="253">
        <v>3552000</v>
      </c>
      <c r="G24" s="253">
        <v>3317000</v>
      </c>
      <c r="H24" s="253">
        <v>2943000</v>
      </c>
      <c r="I24" s="253">
        <v>390000</v>
      </c>
      <c r="J24" s="253"/>
      <c r="K24" s="253"/>
      <c r="L24" s="253" t="s">
        <v>67</v>
      </c>
      <c r="M24" s="253" t="s">
        <v>67</v>
      </c>
      <c r="N24" s="236" t="s">
        <v>67</v>
      </c>
      <c r="O24" s="253" t="s">
        <v>67</v>
      </c>
      <c r="P24" s="253" t="s">
        <v>67</v>
      </c>
      <c r="Q24" s="253" t="s">
        <v>67</v>
      </c>
      <c r="R24" s="253" t="s">
        <v>67</v>
      </c>
      <c r="S24" s="253" t="s">
        <v>67</v>
      </c>
      <c r="T24" s="253" t="s">
        <v>67</v>
      </c>
      <c r="U24" s="253" t="s">
        <v>67</v>
      </c>
      <c r="V24" s="253" t="s">
        <v>67</v>
      </c>
      <c r="W24" s="253" t="s">
        <v>67</v>
      </c>
      <c r="X24" s="253"/>
      <c r="Y24" s="253"/>
      <c r="Z24" s="253"/>
      <c r="AA24" s="253"/>
      <c r="AB24" s="372"/>
      <c r="AC24" s="373"/>
      <c r="AD24" s="373"/>
      <c r="AE24" s="373"/>
      <c r="AF24" s="373"/>
      <c r="AG24" s="373"/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  <c r="AW24" s="373"/>
    </row>
    <row r="25" spans="1:49" s="254" customFormat="1" ht="21.75" hidden="1" customHeight="1">
      <c r="A25" s="250">
        <f t="shared" si="0"/>
        <v>15</v>
      </c>
      <c r="B25" s="250">
        <v>3800000</v>
      </c>
      <c r="C25" s="251" t="s">
        <v>88</v>
      </c>
      <c r="D25" s="252" t="s">
        <v>138</v>
      </c>
      <c r="E25" s="250" t="s">
        <v>105</v>
      </c>
      <c r="F25" s="253">
        <v>3552000</v>
      </c>
      <c r="G25" s="253">
        <v>3317000</v>
      </c>
      <c r="H25" s="253">
        <v>2943000</v>
      </c>
      <c r="I25" s="253">
        <v>390000</v>
      </c>
      <c r="J25" s="253"/>
      <c r="K25" s="253"/>
      <c r="L25" s="253" t="s">
        <v>67</v>
      </c>
      <c r="M25" s="253" t="s">
        <v>67</v>
      </c>
      <c r="N25" s="236" t="s">
        <v>67</v>
      </c>
      <c r="O25" s="253" t="s">
        <v>67</v>
      </c>
      <c r="P25" s="253" t="s">
        <v>67</v>
      </c>
      <c r="Q25" s="321" t="s">
        <v>67</v>
      </c>
      <c r="R25" s="253" t="s">
        <v>67</v>
      </c>
      <c r="S25" s="253" t="s">
        <v>67</v>
      </c>
      <c r="T25" s="719" t="s">
        <v>192</v>
      </c>
      <c r="U25" s="719" t="s">
        <v>192</v>
      </c>
      <c r="V25" s="719" t="s">
        <v>192</v>
      </c>
      <c r="W25" s="719" t="s">
        <v>192</v>
      </c>
      <c r="X25" s="253"/>
      <c r="Y25" s="253"/>
      <c r="Z25" s="253"/>
      <c r="AA25" s="253"/>
      <c r="AB25" s="372"/>
      <c r="AC25" s="373"/>
      <c r="AD25" s="373"/>
      <c r="AE25" s="373"/>
      <c r="AF25" s="373"/>
      <c r="AG25" s="373"/>
      <c r="AH25" s="373"/>
      <c r="AI25" s="373"/>
      <c r="AJ25" s="373"/>
      <c r="AK25" s="373"/>
      <c r="AL25" s="373"/>
      <c r="AM25" s="373"/>
      <c r="AN25" s="373"/>
      <c r="AO25" s="373"/>
      <c r="AP25" s="373"/>
      <c r="AQ25" s="373"/>
      <c r="AR25" s="373"/>
      <c r="AS25" s="373"/>
      <c r="AT25" s="373"/>
      <c r="AU25" s="373"/>
      <c r="AV25" s="373"/>
      <c r="AW25" s="373"/>
    </row>
    <row r="26" spans="1:49" s="254" customFormat="1" ht="21.75" hidden="1" customHeight="1">
      <c r="A26" s="250">
        <f t="shared" si="0"/>
        <v>16</v>
      </c>
      <c r="B26" s="250"/>
      <c r="C26" s="251" t="s">
        <v>89</v>
      </c>
      <c r="D26" s="252" t="s">
        <v>139</v>
      </c>
      <c r="E26" s="250" t="s">
        <v>105</v>
      </c>
      <c r="F26" s="250"/>
      <c r="G26" s="253">
        <v>3317000</v>
      </c>
      <c r="H26" s="253">
        <v>2943000</v>
      </c>
      <c r="I26" s="253">
        <v>390000</v>
      </c>
      <c r="J26" s="253"/>
      <c r="K26" s="253"/>
      <c r="L26" s="253"/>
      <c r="M26" s="253"/>
      <c r="N26" s="236"/>
      <c r="O26" s="253"/>
      <c r="P26" s="253"/>
      <c r="Q26" s="321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372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  <c r="AW26" s="373"/>
    </row>
    <row r="27" spans="1:49" s="254" customFormat="1" ht="21.75" hidden="1" customHeight="1">
      <c r="A27" s="250">
        <f t="shared" si="0"/>
        <v>17</v>
      </c>
      <c r="B27" s="250"/>
      <c r="C27" s="251" t="s">
        <v>90</v>
      </c>
      <c r="D27" s="252" t="s">
        <v>140</v>
      </c>
      <c r="E27" s="250" t="s">
        <v>105</v>
      </c>
      <c r="F27" s="250"/>
      <c r="G27" s="253">
        <v>3317000</v>
      </c>
      <c r="H27" s="253">
        <v>2943000</v>
      </c>
      <c r="I27" s="253">
        <v>390000</v>
      </c>
      <c r="J27" s="253"/>
      <c r="K27" s="253"/>
      <c r="L27" s="253"/>
      <c r="M27" s="253"/>
      <c r="N27" s="236"/>
      <c r="O27" s="253"/>
      <c r="P27" s="253"/>
      <c r="Q27" s="322"/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372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  <c r="AW27" s="373"/>
    </row>
    <row r="28" spans="1:49" s="254" customFormat="1" ht="21.75" customHeight="1">
      <c r="A28" s="250">
        <f t="shared" si="0"/>
        <v>18</v>
      </c>
      <c r="B28" s="250">
        <v>3800000</v>
      </c>
      <c r="C28" s="251" t="s">
        <v>91</v>
      </c>
      <c r="D28" s="252" t="s">
        <v>141</v>
      </c>
      <c r="E28" s="250" t="s">
        <v>105</v>
      </c>
      <c r="F28" s="253">
        <v>3552000</v>
      </c>
      <c r="G28" s="253">
        <v>3317000</v>
      </c>
      <c r="H28" s="253">
        <v>2943000</v>
      </c>
      <c r="I28" s="253">
        <v>390000</v>
      </c>
      <c r="J28" s="253"/>
      <c r="K28" s="253"/>
      <c r="L28" s="253" t="s">
        <v>67</v>
      </c>
      <c r="M28" s="253" t="s">
        <v>67</v>
      </c>
      <c r="N28" s="236" t="s">
        <v>67</v>
      </c>
      <c r="O28" s="253" t="s">
        <v>67</v>
      </c>
      <c r="P28" s="253" t="s">
        <v>67</v>
      </c>
      <c r="Q28" s="253" t="s">
        <v>67</v>
      </c>
      <c r="R28" s="253" t="s">
        <v>67</v>
      </c>
      <c r="S28" s="253" t="s">
        <v>67</v>
      </c>
      <c r="T28" s="253" t="s">
        <v>67</v>
      </c>
      <c r="U28" s="253" t="s">
        <v>67</v>
      </c>
      <c r="V28" s="253" t="s">
        <v>67</v>
      </c>
      <c r="W28" s="253" t="s">
        <v>67</v>
      </c>
      <c r="X28" s="253"/>
      <c r="Y28" s="253"/>
      <c r="Z28" s="253"/>
      <c r="AA28" s="253"/>
      <c r="AB28" s="372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  <c r="AN28" s="373"/>
      <c r="AO28" s="373"/>
      <c r="AP28" s="373"/>
      <c r="AQ28" s="373"/>
      <c r="AR28" s="373"/>
      <c r="AS28" s="373"/>
      <c r="AT28" s="373"/>
      <c r="AU28" s="373"/>
      <c r="AV28" s="373"/>
      <c r="AW28" s="373"/>
    </row>
    <row r="29" spans="1:49" s="254" customFormat="1" ht="21.75" hidden="1" customHeight="1">
      <c r="A29" s="250">
        <f t="shared" si="0"/>
        <v>19</v>
      </c>
      <c r="B29" s="250"/>
      <c r="C29" s="251" t="s">
        <v>92</v>
      </c>
      <c r="D29" s="252" t="s">
        <v>142</v>
      </c>
      <c r="E29" s="250" t="s">
        <v>105</v>
      </c>
      <c r="F29" s="253"/>
      <c r="G29" s="253">
        <v>3317000</v>
      </c>
      <c r="H29" s="253">
        <v>2943000</v>
      </c>
      <c r="I29" s="253">
        <v>390000</v>
      </c>
      <c r="J29" s="253"/>
      <c r="K29" s="253"/>
      <c r="L29" s="253" t="s">
        <v>190</v>
      </c>
      <c r="M29" s="253" t="s">
        <v>190</v>
      </c>
      <c r="N29" s="253" t="s">
        <v>190</v>
      </c>
      <c r="O29" s="253" t="s">
        <v>190</v>
      </c>
      <c r="P29" s="253" t="s">
        <v>190</v>
      </c>
      <c r="Q29" s="253" t="s">
        <v>206</v>
      </c>
      <c r="R29" s="253" t="s">
        <v>191</v>
      </c>
      <c r="S29" s="253" t="s">
        <v>191</v>
      </c>
      <c r="T29" s="253" t="s">
        <v>191</v>
      </c>
      <c r="U29" s="253" t="s">
        <v>191</v>
      </c>
      <c r="V29" s="253" t="s">
        <v>191</v>
      </c>
      <c r="W29" s="253" t="s">
        <v>191</v>
      </c>
      <c r="X29" s="253"/>
      <c r="Y29" s="253"/>
      <c r="Z29" s="253"/>
      <c r="AA29" s="253"/>
      <c r="AB29" s="372"/>
      <c r="AC29" s="373"/>
      <c r="AD29" s="373"/>
      <c r="AE29" s="373"/>
      <c r="AF29" s="373"/>
      <c r="AG29" s="373"/>
      <c r="AH29" s="373"/>
      <c r="AI29" s="373"/>
      <c r="AJ29" s="373"/>
      <c r="AK29" s="373"/>
      <c r="AL29" s="373"/>
      <c r="AM29" s="373"/>
      <c r="AN29" s="373"/>
      <c r="AO29" s="373"/>
      <c r="AP29" s="373"/>
      <c r="AQ29" s="373"/>
      <c r="AR29" s="373"/>
      <c r="AS29" s="373"/>
      <c r="AT29" s="373"/>
      <c r="AU29" s="373"/>
      <c r="AV29" s="373"/>
      <c r="AW29" s="373"/>
    </row>
    <row r="30" spans="1:49" s="254" customFormat="1" ht="21.75" hidden="1" customHeight="1">
      <c r="A30" s="250">
        <f t="shared" si="0"/>
        <v>20</v>
      </c>
      <c r="B30" s="250"/>
      <c r="C30" s="251" t="s">
        <v>93</v>
      </c>
      <c r="D30" s="252" t="s">
        <v>143</v>
      </c>
      <c r="E30" s="250" t="s">
        <v>105</v>
      </c>
      <c r="F30" s="250"/>
      <c r="G30" s="253">
        <v>3317000</v>
      </c>
      <c r="H30" s="253">
        <v>2943000</v>
      </c>
      <c r="I30" s="253">
        <v>390000</v>
      </c>
      <c r="J30" s="253"/>
      <c r="K30" s="253"/>
      <c r="L30" s="253"/>
      <c r="M30" s="253"/>
      <c r="N30" s="236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17"/>
      <c r="AB30" s="372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  <c r="AW30" s="373"/>
    </row>
    <row r="31" spans="1:49" s="254" customFormat="1" ht="21.75" hidden="1" customHeight="1">
      <c r="A31" s="250">
        <f t="shared" si="0"/>
        <v>21</v>
      </c>
      <c r="B31" s="250">
        <v>3800000</v>
      </c>
      <c r="C31" s="251" t="s">
        <v>94</v>
      </c>
      <c r="D31" s="252" t="s">
        <v>144</v>
      </c>
      <c r="E31" s="250" t="s">
        <v>105</v>
      </c>
      <c r="F31" s="253">
        <v>3552000</v>
      </c>
      <c r="G31" s="253">
        <v>3317000</v>
      </c>
      <c r="H31" s="253">
        <v>2943000</v>
      </c>
      <c r="I31" s="253">
        <v>390000</v>
      </c>
      <c r="J31" s="253"/>
      <c r="K31" s="253"/>
      <c r="L31" s="253" t="s">
        <v>67</v>
      </c>
      <c r="M31" s="253" t="s">
        <v>67</v>
      </c>
      <c r="N31" s="236" t="s">
        <v>67</v>
      </c>
      <c r="O31" s="253" t="s">
        <v>67</v>
      </c>
      <c r="P31" s="253" t="s">
        <v>67</v>
      </c>
      <c r="Q31" s="253" t="s">
        <v>67</v>
      </c>
      <c r="R31" s="253" t="s">
        <v>67</v>
      </c>
      <c r="S31" s="253" t="s">
        <v>191</v>
      </c>
      <c r="T31" s="719" t="s">
        <v>192</v>
      </c>
      <c r="U31" s="719" t="s">
        <v>192</v>
      </c>
      <c r="V31" s="719" t="s">
        <v>192</v>
      </c>
      <c r="W31" s="719" t="s">
        <v>192</v>
      </c>
      <c r="X31" s="719"/>
      <c r="Y31" s="719"/>
      <c r="Z31" s="253"/>
      <c r="AA31" s="17"/>
      <c r="AB31" s="372"/>
      <c r="AC31" s="373"/>
      <c r="AD31" s="373"/>
      <c r="AE31" s="373"/>
      <c r="AF31" s="373"/>
      <c r="AG31" s="373"/>
      <c r="AH31" s="373"/>
      <c r="AI31" s="373"/>
      <c r="AJ31" s="373"/>
      <c r="AK31" s="373"/>
      <c r="AL31" s="373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  <c r="AW31" s="373"/>
    </row>
    <row r="32" spans="1:49" s="254" customFormat="1" ht="21.75" hidden="1" customHeight="1">
      <c r="A32" s="250">
        <f t="shared" si="0"/>
        <v>22</v>
      </c>
      <c r="B32" s="250"/>
      <c r="C32" s="251" t="s">
        <v>95</v>
      </c>
      <c r="D32" s="252" t="s">
        <v>146</v>
      </c>
      <c r="E32" s="250" t="s">
        <v>105</v>
      </c>
      <c r="F32" s="253"/>
      <c r="G32" s="253">
        <v>3317000</v>
      </c>
      <c r="H32" s="253">
        <v>2943000</v>
      </c>
      <c r="I32" s="253">
        <v>390000</v>
      </c>
      <c r="J32" s="253"/>
      <c r="K32" s="253"/>
      <c r="L32" s="17" t="s">
        <v>193</v>
      </c>
      <c r="M32" s="17" t="s">
        <v>191</v>
      </c>
      <c r="N32" s="253" t="s">
        <v>191</v>
      </c>
      <c r="O32" s="253" t="s">
        <v>191</v>
      </c>
      <c r="P32" s="253" t="s">
        <v>191</v>
      </c>
      <c r="Q32" s="253" t="s">
        <v>191</v>
      </c>
      <c r="R32" s="253" t="s">
        <v>191</v>
      </c>
      <c r="S32" s="253" t="s">
        <v>191</v>
      </c>
      <c r="T32" s="253" t="s">
        <v>191</v>
      </c>
      <c r="U32" s="253" t="s">
        <v>191</v>
      </c>
      <c r="V32" s="253" t="s">
        <v>191</v>
      </c>
      <c r="W32" s="253" t="s">
        <v>191</v>
      </c>
      <c r="X32" s="253"/>
      <c r="Y32" s="253"/>
      <c r="Z32" s="253"/>
      <c r="AA32" s="17"/>
      <c r="AB32" s="372"/>
      <c r="AC32" s="373"/>
      <c r="AD32" s="373"/>
      <c r="AE32" s="373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373"/>
      <c r="AR32" s="373"/>
      <c r="AS32" s="373"/>
      <c r="AT32" s="373"/>
      <c r="AU32" s="373"/>
      <c r="AV32" s="373"/>
      <c r="AW32" s="373"/>
    </row>
    <row r="33" spans="1:49" s="254" customFormat="1" ht="21.75" hidden="1" customHeight="1">
      <c r="A33" s="250">
        <f t="shared" si="0"/>
        <v>23</v>
      </c>
      <c r="B33" s="250"/>
      <c r="C33" s="251" t="s">
        <v>96</v>
      </c>
      <c r="D33" s="252" t="s">
        <v>147</v>
      </c>
      <c r="E33" s="250" t="s">
        <v>105</v>
      </c>
      <c r="F33" s="250"/>
      <c r="G33" s="253">
        <v>3317000</v>
      </c>
      <c r="H33" s="253">
        <v>2943000</v>
      </c>
      <c r="I33" s="253">
        <v>390000</v>
      </c>
      <c r="J33" s="253"/>
      <c r="K33" s="253"/>
      <c r="L33" s="253"/>
      <c r="M33" s="253"/>
      <c r="N33" s="236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17"/>
      <c r="AB33" s="372"/>
      <c r="AC33" s="373"/>
      <c r="AD33" s="373"/>
      <c r="AE33" s="373"/>
      <c r="AF33" s="373"/>
      <c r="AG33" s="373"/>
      <c r="AH33" s="373"/>
      <c r="AI33" s="373"/>
      <c r="AJ33" s="373"/>
      <c r="AK33" s="373"/>
      <c r="AL33" s="373"/>
      <c r="AM33" s="373"/>
      <c r="AN33" s="373"/>
      <c r="AO33" s="373"/>
      <c r="AP33" s="373"/>
      <c r="AQ33" s="373"/>
      <c r="AR33" s="373"/>
      <c r="AS33" s="373"/>
      <c r="AT33" s="373"/>
      <c r="AU33" s="373"/>
      <c r="AV33" s="373"/>
      <c r="AW33" s="373"/>
    </row>
    <row r="34" spans="1:49" s="254" customFormat="1" ht="21.75" hidden="1" customHeight="1">
      <c r="A34" s="250">
        <f t="shared" si="0"/>
        <v>24</v>
      </c>
      <c r="B34" s="250"/>
      <c r="C34" s="251" t="s">
        <v>97</v>
      </c>
      <c r="D34" s="252" t="s">
        <v>148</v>
      </c>
      <c r="E34" s="250" t="s">
        <v>105</v>
      </c>
      <c r="F34" s="250"/>
      <c r="G34" s="253">
        <v>3317000</v>
      </c>
      <c r="H34" s="253">
        <v>2943000</v>
      </c>
      <c r="I34" s="253">
        <v>390000</v>
      </c>
      <c r="J34" s="253"/>
      <c r="K34" s="253"/>
      <c r="L34" s="253"/>
      <c r="M34" s="253"/>
      <c r="N34" s="236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390"/>
      <c r="AB34" s="372"/>
      <c r="AC34" s="373"/>
      <c r="AD34" s="373"/>
      <c r="AE34" s="373"/>
      <c r="AF34" s="373"/>
      <c r="AG34" s="373"/>
      <c r="AH34" s="373"/>
      <c r="AI34" s="373"/>
      <c r="AJ34" s="373"/>
      <c r="AK34" s="373"/>
      <c r="AL34" s="373"/>
      <c r="AM34" s="373"/>
      <c r="AN34" s="373"/>
      <c r="AO34" s="373"/>
      <c r="AP34" s="373"/>
      <c r="AQ34" s="373"/>
      <c r="AR34" s="373"/>
      <c r="AS34" s="373"/>
      <c r="AT34" s="373"/>
      <c r="AU34" s="373"/>
      <c r="AV34" s="373"/>
      <c r="AW34" s="373"/>
    </row>
    <row r="35" spans="1:49" s="254" customFormat="1" ht="21.75" hidden="1" customHeight="1">
      <c r="A35" s="250">
        <f t="shared" si="0"/>
        <v>25</v>
      </c>
      <c r="B35" s="250"/>
      <c r="C35" s="251" t="s">
        <v>98</v>
      </c>
      <c r="D35" s="252" t="s">
        <v>149</v>
      </c>
      <c r="E35" s="250" t="s">
        <v>105</v>
      </c>
      <c r="F35" s="250"/>
      <c r="G35" s="253">
        <v>3317000</v>
      </c>
      <c r="H35" s="253">
        <v>2943000</v>
      </c>
      <c r="I35" s="253">
        <v>390000</v>
      </c>
      <c r="J35" s="253"/>
      <c r="K35" s="253"/>
      <c r="L35" s="253"/>
      <c r="M35" s="253"/>
      <c r="N35" s="236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390"/>
      <c r="AB35" s="372"/>
      <c r="AC35" s="373"/>
      <c r="AD35" s="373"/>
      <c r="AE35" s="373"/>
      <c r="AF35" s="373"/>
      <c r="AG35" s="373"/>
      <c r="AH35" s="373"/>
      <c r="AI35" s="373"/>
      <c r="AJ35" s="373"/>
      <c r="AK35" s="373"/>
      <c r="AL35" s="373"/>
      <c r="AM35" s="373"/>
      <c r="AN35" s="373"/>
      <c r="AO35" s="373"/>
      <c r="AP35" s="373"/>
      <c r="AQ35" s="373"/>
      <c r="AR35" s="373"/>
      <c r="AS35" s="373"/>
      <c r="AT35" s="373"/>
      <c r="AU35" s="373"/>
      <c r="AV35" s="373"/>
      <c r="AW35" s="373"/>
    </row>
    <row r="36" spans="1:49" s="254" customFormat="1" ht="21.75" hidden="1" customHeight="1">
      <c r="A36" s="250">
        <f t="shared" si="0"/>
        <v>26</v>
      </c>
      <c r="B36" s="250"/>
      <c r="C36" s="251" t="s">
        <v>99</v>
      </c>
      <c r="D36" s="252" t="s">
        <v>150</v>
      </c>
      <c r="E36" s="250" t="s">
        <v>105</v>
      </c>
      <c r="F36" s="250"/>
      <c r="G36" s="253">
        <v>3317000</v>
      </c>
      <c r="H36" s="253">
        <v>2943000</v>
      </c>
      <c r="I36" s="253">
        <v>390000</v>
      </c>
      <c r="J36" s="253"/>
      <c r="K36" s="253"/>
      <c r="L36" s="253"/>
      <c r="M36" s="253"/>
      <c r="N36" s="236"/>
      <c r="O36" s="253"/>
      <c r="P36" s="253"/>
      <c r="Q36" s="320"/>
      <c r="R36" s="253"/>
      <c r="S36" s="253"/>
      <c r="T36" s="253"/>
      <c r="U36" s="253"/>
      <c r="V36" s="253"/>
      <c r="W36" s="253"/>
      <c r="X36" s="253"/>
      <c r="Y36" s="253"/>
      <c r="Z36" s="253"/>
      <c r="AA36" s="390"/>
      <c r="AB36" s="372"/>
      <c r="AC36" s="373"/>
      <c r="AD36" s="373"/>
      <c r="AE36" s="373"/>
      <c r="AF36" s="373"/>
      <c r="AG36" s="373"/>
      <c r="AH36" s="373"/>
      <c r="AI36" s="373"/>
      <c r="AJ36" s="373"/>
      <c r="AK36" s="373"/>
      <c r="AL36" s="373"/>
      <c r="AM36" s="373"/>
      <c r="AN36" s="373"/>
      <c r="AO36" s="373"/>
      <c r="AP36" s="373"/>
      <c r="AQ36" s="373"/>
      <c r="AR36" s="373"/>
      <c r="AS36" s="373"/>
      <c r="AT36" s="373"/>
      <c r="AU36" s="373"/>
      <c r="AV36" s="373"/>
      <c r="AW36" s="373"/>
    </row>
    <row r="37" spans="1:49" s="254" customFormat="1" ht="21.75" hidden="1" customHeight="1">
      <c r="A37" s="250">
        <f t="shared" si="0"/>
        <v>27</v>
      </c>
      <c r="B37" s="250"/>
      <c r="C37" s="251" t="s">
        <v>100</v>
      </c>
      <c r="D37" s="252" t="s">
        <v>151</v>
      </c>
      <c r="E37" s="250" t="s">
        <v>105</v>
      </c>
      <c r="F37" s="253"/>
      <c r="G37" s="253">
        <v>3317000</v>
      </c>
      <c r="H37" s="253">
        <v>2943000</v>
      </c>
      <c r="I37" s="253">
        <v>390000</v>
      </c>
      <c r="J37" s="253"/>
      <c r="K37" s="253"/>
      <c r="L37" s="236" t="s">
        <v>190</v>
      </c>
      <c r="M37" s="236" t="s">
        <v>190</v>
      </c>
      <c r="N37" s="253" t="s">
        <v>190</v>
      </c>
      <c r="O37" s="253" t="s">
        <v>190</v>
      </c>
      <c r="P37" s="253" t="s">
        <v>190</v>
      </c>
      <c r="Q37" s="253" t="s">
        <v>190</v>
      </c>
      <c r="R37" s="253" t="s">
        <v>206</v>
      </c>
      <c r="S37" s="253" t="s">
        <v>206</v>
      </c>
      <c r="T37" s="253" t="s">
        <v>206</v>
      </c>
      <c r="U37" s="253" t="s">
        <v>206</v>
      </c>
      <c r="V37" s="253" t="s">
        <v>206</v>
      </c>
      <c r="W37" s="253" t="s">
        <v>206</v>
      </c>
      <c r="X37" s="253"/>
      <c r="Y37" s="253"/>
      <c r="Z37" s="253"/>
      <c r="AA37" s="390"/>
      <c r="AB37" s="372"/>
      <c r="AC37" s="373"/>
      <c r="AD37" s="373"/>
      <c r="AE37" s="373"/>
      <c r="AF37" s="373"/>
      <c r="AG37" s="373"/>
      <c r="AH37" s="373"/>
      <c r="AI37" s="373"/>
      <c r="AJ37" s="373"/>
      <c r="AK37" s="373"/>
      <c r="AL37" s="373"/>
      <c r="AM37" s="373"/>
      <c r="AN37" s="373"/>
      <c r="AO37" s="373"/>
      <c r="AP37" s="373"/>
      <c r="AQ37" s="373"/>
      <c r="AR37" s="373"/>
      <c r="AS37" s="373"/>
      <c r="AT37" s="373"/>
      <c r="AU37" s="373"/>
      <c r="AV37" s="373"/>
      <c r="AW37" s="373"/>
    </row>
    <row r="38" spans="1:49" s="254" customFormat="1" ht="36" hidden="1" customHeight="1">
      <c r="A38" s="250">
        <f t="shared" si="0"/>
        <v>28</v>
      </c>
      <c r="B38" s="250">
        <v>3800000</v>
      </c>
      <c r="C38" s="251" t="s">
        <v>101</v>
      </c>
      <c r="D38" s="252" t="s">
        <v>155</v>
      </c>
      <c r="E38" s="250" t="s">
        <v>105</v>
      </c>
      <c r="F38" s="253">
        <v>3552000</v>
      </c>
      <c r="G38" s="253">
        <v>3317000</v>
      </c>
      <c r="H38" s="253">
        <v>2943000</v>
      </c>
      <c r="I38" s="253">
        <v>390000</v>
      </c>
      <c r="J38" s="253"/>
      <c r="K38" s="253"/>
      <c r="L38" s="253" t="s">
        <v>67</v>
      </c>
      <c r="M38" s="253" t="s">
        <v>67</v>
      </c>
      <c r="N38" s="236" t="s">
        <v>67</v>
      </c>
      <c r="O38" s="253" t="s">
        <v>67</v>
      </c>
      <c r="P38" s="253" t="s">
        <v>67</v>
      </c>
      <c r="Q38" s="253" t="s">
        <v>208</v>
      </c>
      <c r="R38" s="253" t="s">
        <v>209</v>
      </c>
      <c r="S38" s="253" t="s">
        <v>193</v>
      </c>
      <c r="T38" s="253" t="s">
        <v>193</v>
      </c>
      <c r="U38" s="253" t="s">
        <v>193</v>
      </c>
      <c r="V38" s="253" t="s">
        <v>193</v>
      </c>
      <c r="W38" s="253" t="s">
        <v>193</v>
      </c>
      <c r="X38" s="253"/>
      <c r="Y38" s="253"/>
      <c r="Z38" s="253"/>
      <c r="AA38" s="236"/>
      <c r="AB38" s="372"/>
      <c r="AC38" s="373"/>
      <c r="AD38" s="373"/>
      <c r="AE38" s="373"/>
      <c r="AF38" s="373"/>
      <c r="AG38" s="373"/>
      <c r="AH38" s="373"/>
      <c r="AI38" s="373"/>
      <c r="AJ38" s="373"/>
      <c r="AK38" s="373"/>
      <c r="AL38" s="373"/>
      <c r="AM38" s="373"/>
      <c r="AN38" s="373"/>
      <c r="AO38" s="373"/>
      <c r="AP38" s="373"/>
      <c r="AQ38" s="373"/>
      <c r="AR38" s="373"/>
      <c r="AS38" s="373"/>
      <c r="AT38" s="373"/>
      <c r="AU38" s="373"/>
      <c r="AV38" s="373"/>
      <c r="AW38" s="373"/>
    </row>
    <row r="39" spans="1:49" s="254" customFormat="1" ht="21.75" customHeight="1">
      <c r="A39" s="250">
        <f t="shared" si="0"/>
        <v>29</v>
      </c>
      <c r="B39" s="250">
        <v>3800000</v>
      </c>
      <c r="C39" s="251" t="s">
        <v>102</v>
      </c>
      <c r="D39" s="252" t="s">
        <v>157</v>
      </c>
      <c r="E39" s="250" t="s">
        <v>105</v>
      </c>
      <c r="F39" s="253">
        <v>3552000</v>
      </c>
      <c r="G39" s="253">
        <v>3317000</v>
      </c>
      <c r="H39" s="253">
        <v>2943000</v>
      </c>
      <c r="I39" s="253">
        <v>390000</v>
      </c>
      <c r="J39" s="253"/>
      <c r="K39" s="253"/>
      <c r="L39" s="253" t="s">
        <v>67</v>
      </c>
      <c r="M39" s="253" t="s">
        <v>67</v>
      </c>
      <c r="N39" s="236" t="s">
        <v>67</v>
      </c>
      <c r="O39" s="253" t="s">
        <v>67</v>
      </c>
      <c r="P39" s="253" t="s">
        <v>67</v>
      </c>
      <c r="Q39" s="253" t="s">
        <v>67</v>
      </c>
      <c r="R39" s="253" t="s">
        <v>67</v>
      </c>
      <c r="S39" s="253" t="s">
        <v>67</v>
      </c>
      <c r="T39" s="253" t="s">
        <v>67</v>
      </c>
      <c r="U39" s="253" t="s">
        <v>67</v>
      </c>
      <c r="V39" s="253" t="s">
        <v>67</v>
      </c>
      <c r="W39" s="253" t="s">
        <v>67</v>
      </c>
      <c r="X39" s="253"/>
      <c r="Y39" s="253"/>
      <c r="Z39" s="253"/>
      <c r="AA39" s="236"/>
      <c r="AB39" s="372"/>
      <c r="AC39" s="373"/>
      <c r="AD39" s="373"/>
      <c r="AE39" s="373"/>
      <c r="AF39" s="373"/>
      <c r="AG39" s="373"/>
      <c r="AH39" s="373"/>
      <c r="AI39" s="373"/>
      <c r="AJ39" s="373"/>
      <c r="AK39" s="373"/>
      <c r="AL39" s="373"/>
      <c r="AM39" s="373"/>
      <c r="AN39" s="373"/>
      <c r="AO39" s="373"/>
      <c r="AP39" s="373"/>
      <c r="AQ39" s="373"/>
      <c r="AR39" s="373"/>
      <c r="AS39" s="373"/>
      <c r="AT39" s="373"/>
      <c r="AU39" s="373"/>
      <c r="AV39" s="373"/>
      <c r="AW39" s="373"/>
    </row>
    <row r="40" spans="1:49" s="254" customFormat="1" ht="21.75" customHeight="1">
      <c r="A40" s="250">
        <f t="shared" si="0"/>
        <v>30</v>
      </c>
      <c r="B40" s="250">
        <v>3800000</v>
      </c>
      <c r="C40" s="251" t="s">
        <v>103</v>
      </c>
      <c r="D40" s="252" t="s">
        <v>162</v>
      </c>
      <c r="E40" s="250" t="s">
        <v>105</v>
      </c>
      <c r="F40" s="253">
        <v>3552000</v>
      </c>
      <c r="G40" s="253">
        <v>3317000</v>
      </c>
      <c r="H40" s="253">
        <v>2943000</v>
      </c>
      <c r="I40" s="253">
        <v>390000</v>
      </c>
      <c r="J40" s="253"/>
      <c r="K40" s="253"/>
      <c r="L40" s="253" t="s">
        <v>67</v>
      </c>
      <c r="M40" s="253" t="s">
        <v>67</v>
      </c>
      <c r="N40" s="236" t="s">
        <v>67</v>
      </c>
      <c r="O40" s="253" t="s">
        <v>67</v>
      </c>
      <c r="P40" s="253" t="s">
        <v>67</v>
      </c>
      <c r="Q40" s="253" t="s">
        <v>67</v>
      </c>
      <c r="R40" s="253" t="s">
        <v>67</v>
      </c>
      <c r="S40" s="253" t="s">
        <v>67</v>
      </c>
      <c r="T40" s="253" t="s">
        <v>67</v>
      </c>
      <c r="U40" s="253" t="s">
        <v>67</v>
      </c>
      <c r="V40" s="253" t="s">
        <v>67</v>
      </c>
      <c r="W40" s="253" t="s">
        <v>67</v>
      </c>
      <c r="X40" s="253"/>
      <c r="Y40" s="253"/>
      <c r="Z40" s="253"/>
      <c r="AA40" s="246"/>
      <c r="AB40" s="372"/>
      <c r="AC40" s="373"/>
      <c r="AD40" s="373"/>
      <c r="AE40" s="373"/>
      <c r="AF40" s="373"/>
      <c r="AG40" s="373"/>
      <c r="AH40" s="373"/>
      <c r="AI40" s="373"/>
      <c r="AJ40" s="373"/>
      <c r="AK40" s="373"/>
      <c r="AL40" s="373"/>
      <c r="AM40" s="373"/>
      <c r="AN40" s="373"/>
      <c r="AO40" s="373"/>
      <c r="AP40" s="373"/>
      <c r="AQ40" s="373"/>
      <c r="AR40" s="373"/>
      <c r="AS40" s="373"/>
      <c r="AT40" s="373"/>
      <c r="AU40" s="373"/>
      <c r="AV40" s="373"/>
      <c r="AW40" s="373"/>
    </row>
    <row r="41" spans="1:49" s="254" customFormat="1" ht="21.75" hidden="1" customHeight="1">
      <c r="A41" s="250">
        <f t="shared" si="0"/>
        <v>31</v>
      </c>
      <c r="B41" s="250">
        <v>3800000</v>
      </c>
      <c r="C41" s="251" t="s">
        <v>104</v>
      </c>
      <c r="D41" s="252" t="s">
        <v>170</v>
      </c>
      <c r="E41" s="250" t="s">
        <v>105</v>
      </c>
      <c r="F41" s="253">
        <v>3552000</v>
      </c>
      <c r="G41" s="253">
        <v>3317000</v>
      </c>
      <c r="H41" s="253">
        <v>2943000</v>
      </c>
      <c r="I41" s="253">
        <v>390000</v>
      </c>
      <c r="J41" s="253"/>
      <c r="K41" s="253"/>
      <c r="L41" s="253" t="s">
        <v>67</v>
      </c>
      <c r="M41" s="253" t="s">
        <v>67</v>
      </c>
      <c r="N41" s="236" t="s">
        <v>67</v>
      </c>
      <c r="O41" s="253" t="s">
        <v>67</v>
      </c>
      <c r="P41" s="253" t="s">
        <v>67</v>
      </c>
      <c r="Q41" s="253" t="s">
        <v>207</v>
      </c>
      <c r="R41" s="253" t="s">
        <v>209</v>
      </c>
      <c r="S41" s="253" t="s">
        <v>193</v>
      </c>
      <c r="T41" s="253" t="s">
        <v>193</v>
      </c>
      <c r="U41" s="253" t="s">
        <v>193</v>
      </c>
      <c r="V41" s="253" t="s">
        <v>193</v>
      </c>
      <c r="W41" s="253" t="s">
        <v>206</v>
      </c>
      <c r="X41" s="253"/>
      <c r="Y41" s="253"/>
      <c r="Z41" s="253"/>
      <c r="AA41" s="246"/>
      <c r="AB41" s="372"/>
      <c r="AC41" s="373"/>
      <c r="AD41" s="373"/>
      <c r="AE41" s="373"/>
      <c r="AF41" s="373"/>
      <c r="AG41" s="373"/>
      <c r="AH41" s="373"/>
      <c r="AI41" s="373"/>
      <c r="AJ41" s="373"/>
      <c r="AK41" s="373"/>
      <c r="AL41" s="373"/>
      <c r="AM41" s="373"/>
      <c r="AN41" s="373"/>
      <c r="AO41" s="373"/>
      <c r="AP41" s="373"/>
      <c r="AQ41" s="373"/>
      <c r="AR41" s="373"/>
      <c r="AS41" s="373"/>
      <c r="AT41" s="373"/>
      <c r="AU41" s="373"/>
      <c r="AV41" s="373"/>
      <c r="AW41" s="373"/>
    </row>
    <row r="42" spans="1:49" ht="21.75" customHeight="1">
      <c r="A42" s="16">
        <f t="shared" si="0"/>
        <v>32</v>
      </c>
      <c r="B42" s="16">
        <v>4402000</v>
      </c>
      <c r="C42" s="16" t="s">
        <v>107</v>
      </c>
      <c r="D42" s="79" t="s">
        <v>117</v>
      </c>
      <c r="E42" s="126" t="s">
        <v>105</v>
      </c>
      <c r="F42" s="36">
        <v>3776000</v>
      </c>
      <c r="G42" s="17">
        <v>3549000</v>
      </c>
      <c r="H42" s="17">
        <v>3237000</v>
      </c>
      <c r="I42" s="17">
        <v>390000</v>
      </c>
      <c r="J42" s="17"/>
      <c r="K42" s="17"/>
      <c r="L42" s="17" t="s">
        <v>67</v>
      </c>
      <c r="M42" s="17" t="s">
        <v>67</v>
      </c>
      <c r="N42" s="236" t="s">
        <v>67</v>
      </c>
      <c r="O42" s="17" t="s">
        <v>67</v>
      </c>
      <c r="P42" s="17" t="s">
        <v>67</v>
      </c>
      <c r="Q42" s="17" t="s">
        <v>67</v>
      </c>
      <c r="R42" s="17" t="s">
        <v>67</v>
      </c>
      <c r="S42" s="17" t="s">
        <v>67</v>
      </c>
      <c r="T42" s="17" t="s">
        <v>67</v>
      </c>
      <c r="U42" s="17" t="s">
        <v>67</v>
      </c>
      <c r="V42" s="17" t="s">
        <v>67</v>
      </c>
      <c r="W42" s="17" t="s">
        <v>67</v>
      </c>
      <c r="X42" s="17"/>
      <c r="Y42" s="17"/>
      <c r="Z42" s="17"/>
      <c r="AA42" s="246"/>
    </row>
    <row r="43" spans="1:49" ht="21.75" hidden="1" customHeight="1">
      <c r="A43" s="16">
        <f t="shared" si="0"/>
        <v>33</v>
      </c>
      <c r="B43" s="16"/>
      <c r="C43" s="16" t="s">
        <v>108</v>
      </c>
      <c r="D43" s="79" t="s">
        <v>118</v>
      </c>
      <c r="E43" s="126" t="s">
        <v>105</v>
      </c>
      <c r="F43" s="126"/>
      <c r="G43" s="17">
        <v>3317000</v>
      </c>
      <c r="H43" s="17">
        <v>2943000</v>
      </c>
      <c r="I43" s="17">
        <v>390000</v>
      </c>
      <c r="J43" s="17"/>
      <c r="K43" s="17"/>
      <c r="L43" s="17"/>
      <c r="M43" s="17"/>
      <c r="N43" s="236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246"/>
    </row>
    <row r="44" spans="1:49" ht="21.75" hidden="1" customHeight="1">
      <c r="A44" s="16">
        <f t="shared" si="0"/>
        <v>34</v>
      </c>
      <c r="B44" s="16"/>
      <c r="C44" s="16" t="s">
        <v>109</v>
      </c>
      <c r="D44" s="79" t="s">
        <v>119</v>
      </c>
      <c r="E44" s="126" t="s">
        <v>105</v>
      </c>
      <c r="F44" s="126"/>
      <c r="G44" s="17">
        <v>3317000</v>
      </c>
      <c r="H44" s="17">
        <v>2943000</v>
      </c>
      <c r="I44" s="17">
        <v>390000</v>
      </c>
      <c r="J44" s="17"/>
      <c r="K44" s="17"/>
      <c r="L44" s="17"/>
      <c r="M44" s="17"/>
      <c r="N44" s="236"/>
      <c r="O44" s="17"/>
      <c r="P44" s="17"/>
      <c r="Q44" s="323"/>
      <c r="R44" s="17"/>
      <c r="S44" s="17"/>
      <c r="T44" s="17"/>
      <c r="U44" s="17"/>
      <c r="V44" s="17"/>
      <c r="W44" s="17"/>
      <c r="X44" s="17"/>
      <c r="Y44" s="17"/>
      <c r="Z44" s="17"/>
      <c r="AA44" s="246"/>
    </row>
    <row r="45" spans="1:49" ht="21.75" hidden="1" customHeight="1">
      <c r="A45" s="16">
        <f t="shared" si="0"/>
        <v>35</v>
      </c>
      <c r="B45" s="16"/>
      <c r="C45" s="16" t="s">
        <v>110</v>
      </c>
      <c r="D45" s="79" t="s">
        <v>169</v>
      </c>
      <c r="E45" s="126" t="s">
        <v>105</v>
      </c>
      <c r="F45" s="126"/>
      <c r="G45" s="17">
        <v>3317000</v>
      </c>
      <c r="H45" s="17">
        <v>2943000</v>
      </c>
      <c r="I45" s="17">
        <v>390000</v>
      </c>
      <c r="J45" s="17"/>
      <c r="K45" s="17"/>
      <c r="L45" s="17"/>
      <c r="M45" s="17"/>
      <c r="N45" s="236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246"/>
    </row>
    <row r="46" spans="1:49" ht="21.75" hidden="1" customHeight="1">
      <c r="A46" s="16">
        <f t="shared" si="0"/>
        <v>36</v>
      </c>
      <c r="B46" s="16"/>
      <c r="C46" s="16" t="s">
        <v>111</v>
      </c>
      <c r="D46" s="79" t="s">
        <v>121</v>
      </c>
      <c r="E46" s="126" t="s">
        <v>105</v>
      </c>
      <c r="F46" s="126"/>
      <c r="G46" s="17">
        <v>3317000</v>
      </c>
      <c r="H46" s="17">
        <v>2943000</v>
      </c>
      <c r="I46" s="17">
        <v>390000</v>
      </c>
      <c r="J46" s="17"/>
      <c r="K46" s="17"/>
      <c r="L46" s="17"/>
      <c r="M46" s="17"/>
      <c r="N46" s="236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246"/>
    </row>
    <row r="47" spans="1:49" ht="21.75" customHeight="1">
      <c r="A47" s="16">
        <f t="shared" si="0"/>
        <v>37</v>
      </c>
      <c r="B47" s="16">
        <v>3800000</v>
      </c>
      <c r="C47" s="16" t="s">
        <v>112</v>
      </c>
      <c r="D47" s="79" t="s">
        <v>156</v>
      </c>
      <c r="E47" s="126" t="s">
        <v>105</v>
      </c>
      <c r="F47" s="36">
        <v>3552000</v>
      </c>
      <c r="G47" s="17">
        <v>3317000</v>
      </c>
      <c r="H47" s="17">
        <v>2943000</v>
      </c>
      <c r="I47" s="17">
        <v>390000</v>
      </c>
      <c r="J47" s="17"/>
      <c r="K47" s="17"/>
      <c r="L47" s="17" t="s">
        <v>67</v>
      </c>
      <c r="M47" s="17" t="s">
        <v>67</v>
      </c>
      <c r="N47" s="236" t="s">
        <v>67</v>
      </c>
      <c r="O47" s="17" t="s">
        <v>67</v>
      </c>
      <c r="P47" s="17" t="s">
        <v>67</v>
      </c>
      <c r="Q47" s="17" t="s">
        <v>67</v>
      </c>
      <c r="R47" s="17" t="s">
        <v>67</v>
      </c>
      <c r="S47" s="17" t="s">
        <v>67</v>
      </c>
      <c r="T47" s="17" t="s">
        <v>67</v>
      </c>
      <c r="U47" s="17" t="s">
        <v>67</v>
      </c>
      <c r="V47" s="17" t="s">
        <v>67</v>
      </c>
      <c r="W47" s="17" t="s">
        <v>67</v>
      </c>
      <c r="X47" s="17"/>
      <c r="Y47" s="17"/>
      <c r="Z47" s="17"/>
      <c r="AA47" s="253"/>
    </row>
    <row r="48" spans="1:49" ht="21.75" customHeight="1">
      <c r="A48" s="16">
        <f t="shared" si="0"/>
        <v>38</v>
      </c>
      <c r="B48" s="16">
        <v>3800000</v>
      </c>
      <c r="C48" s="16" t="s">
        <v>113</v>
      </c>
      <c r="D48" s="79" t="s">
        <v>163</v>
      </c>
      <c r="E48" s="126" t="s">
        <v>105</v>
      </c>
      <c r="F48" s="36">
        <v>3552000</v>
      </c>
      <c r="G48" s="17">
        <v>3317000</v>
      </c>
      <c r="H48" s="17">
        <v>2943000</v>
      </c>
      <c r="I48" s="17">
        <v>390000</v>
      </c>
      <c r="J48" s="17"/>
      <c r="K48" s="17"/>
      <c r="L48" s="17" t="s">
        <v>67</v>
      </c>
      <c r="M48" s="17" t="s">
        <v>67</v>
      </c>
      <c r="N48" s="236" t="s">
        <v>67</v>
      </c>
      <c r="O48" s="17" t="s">
        <v>67</v>
      </c>
      <c r="P48" s="17" t="s">
        <v>67</v>
      </c>
      <c r="Q48" s="17" t="s">
        <v>67</v>
      </c>
      <c r="R48" s="17" t="s">
        <v>67</v>
      </c>
      <c r="S48" s="17" t="s">
        <v>67</v>
      </c>
      <c r="T48" s="17" t="s">
        <v>67</v>
      </c>
      <c r="U48" s="17" t="s">
        <v>67</v>
      </c>
      <c r="V48" s="17" t="s">
        <v>67</v>
      </c>
      <c r="W48" s="17" t="s">
        <v>67</v>
      </c>
      <c r="X48" s="17"/>
      <c r="Y48" s="17"/>
      <c r="Z48" s="17"/>
      <c r="AA48" s="253"/>
    </row>
    <row r="49" spans="1:49" ht="21.75" hidden="1" customHeight="1">
      <c r="A49" s="16">
        <f t="shared" si="0"/>
        <v>39</v>
      </c>
      <c r="B49" s="16"/>
      <c r="C49" s="16" t="s">
        <v>114</v>
      </c>
      <c r="D49" s="79" t="s">
        <v>164</v>
      </c>
      <c r="E49" s="126" t="s">
        <v>105</v>
      </c>
      <c r="F49" s="126"/>
      <c r="G49" s="17">
        <v>3317000</v>
      </c>
      <c r="H49" s="17">
        <v>2943000</v>
      </c>
      <c r="I49" s="17">
        <v>390000</v>
      </c>
      <c r="J49" s="17"/>
      <c r="K49" s="17"/>
      <c r="L49" s="17"/>
      <c r="M49" s="17" t="s">
        <v>187</v>
      </c>
      <c r="N49" s="236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253"/>
    </row>
    <row r="50" spans="1:49" ht="21.75" hidden="1" customHeight="1">
      <c r="A50" s="16">
        <f t="shared" si="0"/>
        <v>40</v>
      </c>
      <c r="B50" s="16"/>
      <c r="C50" s="16" t="s">
        <v>115</v>
      </c>
      <c r="D50" s="79" t="s">
        <v>165</v>
      </c>
      <c r="E50" s="126" t="s">
        <v>105</v>
      </c>
      <c r="F50" s="126"/>
      <c r="G50" s="17">
        <v>3317000</v>
      </c>
      <c r="H50" s="17">
        <v>2943000</v>
      </c>
      <c r="I50" s="17">
        <v>390000</v>
      </c>
      <c r="J50" s="17"/>
      <c r="K50" s="17"/>
      <c r="L50" s="17"/>
      <c r="M50" s="17"/>
      <c r="N50" s="236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253"/>
    </row>
    <row r="51" spans="1:49" ht="21.75" customHeight="1">
      <c r="A51" s="16">
        <f t="shared" si="0"/>
        <v>41</v>
      </c>
      <c r="B51" s="16">
        <v>3800000</v>
      </c>
      <c r="C51" s="16" t="s">
        <v>116</v>
      </c>
      <c r="D51" s="79" t="s">
        <v>166</v>
      </c>
      <c r="E51" s="126" t="s">
        <v>105</v>
      </c>
      <c r="F51" s="36">
        <v>3552000</v>
      </c>
      <c r="G51" s="17">
        <v>3317000</v>
      </c>
      <c r="H51" s="17">
        <v>2943000</v>
      </c>
      <c r="I51" s="17">
        <v>390000</v>
      </c>
      <c r="J51" s="17"/>
      <c r="K51" s="17"/>
      <c r="L51" s="17" t="s">
        <v>67</v>
      </c>
      <c r="M51" s="17" t="s">
        <v>67</v>
      </c>
      <c r="N51" s="350" t="s">
        <v>67</v>
      </c>
      <c r="O51" s="17" t="s">
        <v>67</v>
      </c>
      <c r="P51" s="17" t="s">
        <v>67</v>
      </c>
      <c r="Q51" s="17" t="s">
        <v>67</v>
      </c>
      <c r="R51" s="17" t="s">
        <v>67</v>
      </c>
      <c r="S51" s="17" t="s">
        <v>67</v>
      </c>
      <c r="T51" s="17" t="s">
        <v>67</v>
      </c>
      <c r="U51" s="17" t="s">
        <v>67</v>
      </c>
      <c r="V51" s="17" t="s">
        <v>67</v>
      </c>
      <c r="W51" s="17" t="s">
        <v>67</v>
      </c>
      <c r="X51" s="17"/>
      <c r="Y51" s="17"/>
      <c r="Z51" s="17"/>
      <c r="AA51" s="253"/>
    </row>
    <row r="52" spans="1:49" s="335" customFormat="1" ht="21.75" hidden="1" customHeight="1">
      <c r="A52" s="386">
        <f t="shared" si="0"/>
        <v>42</v>
      </c>
      <c r="B52" s="386"/>
      <c r="C52" s="387" t="s">
        <v>200</v>
      </c>
      <c r="D52" s="388" t="s">
        <v>195</v>
      </c>
      <c r="E52" s="389" t="s">
        <v>184</v>
      </c>
      <c r="F52" s="390">
        <v>4362000</v>
      </c>
      <c r="G52" s="390"/>
      <c r="H52" s="390"/>
      <c r="I52" s="390"/>
      <c r="J52" s="390"/>
      <c r="K52" s="390"/>
      <c r="L52" s="390"/>
      <c r="M52" s="390"/>
      <c r="N52" s="394" t="s">
        <v>67</v>
      </c>
      <c r="O52" s="390" t="s">
        <v>67</v>
      </c>
      <c r="P52" s="390" t="s">
        <v>67</v>
      </c>
      <c r="Q52" s="390" t="s">
        <v>67</v>
      </c>
      <c r="R52" s="390" t="s">
        <v>67</v>
      </c>
      <c r="S52" s="390" t="s">
        <v>67</v>
      </c>
      <c r="T52" s="390" t="s">
        <v>705</v>
      </c>
      <c r="U52" s="390" t="s">
        <v>705</v>
      </c>
      <c r="V52" s="390" t="s">
        <v>705</v>
      </c>
      <c r="W52" s="390" t="s">
        <v>705</v>
      </c>
      <c r="X52" s="390"/>
      <c r="Y52" s="390"/>
      <c r="Z52" s="390"/>
      <c r="AA52" s="253"/>
      <c r="AB52" s="363"/>
    </row>
    <row r="53" spans="1:49" s="335" customFormat="1" ht="15">
      <c r="A53" s="386">
        <f t="shared" si="0"/>
        <v>43</v>
      </c>
      <c r="B53" s="386">
        <v>4362000</v>
      </c>
      <c r="C53" s="386" t="s">
        <v>199</v>
      </c>
      <c r="D53" s="392" t="s">
        <v>196</v>
      </c>
      <c r="E53" s="389" t="s">
        <v>184</v>
      </c>
      <c r="F53" s="390">
        <v>4362000</v>
      </c>
      <c r="G53" s="390"/>
      <c r="H53" s="390"/>
      <c r="I53" s="390"/>
      <c r="J53" s="390"/>
      <c r="K53" s="390"/>
      <c r="L53" s="390"/>
      <c r="M53" s="390"/>
      <c r="N53" s="394" t="s">
        <v>67</v>
      </c>
      <c r="O53" s="390" t="s">
        <v>67</v>
      </c>
      <c r="P53" s="390" t="s">
        <v>67</v>
      </c>
      <c r="Q53" s="390" t="s">
        <v>67</v>
      </c>
      <c r="R53" s="390" t="s">
        <v>67</v>
      </c>
      <c r="S53" s="390" t="s">
        <v>67</v>
      </c>
      <c r="T53" s="390" t="s">
        <v>67</v>
      </c>
      <c r="U53" s="390" t="s">
        <v>67</v>
      </c>
      <c r="V53" s="390" t="s">
        <v>67</v>
      </c>
      <c r="W53" s="390" t="s">
        <v>67</v>
      </c>
      <c r="X53" s="390"/>
      <c r="Y53" s="390"/>
      <c r="Z53" s="390"/>
      <c r="AA53" s="253"/>
      <c r="AB53" s="363"/>
    </row>
    <row r="54" spans="1:49" s="335" customFormat="1" ht="25.5">
      <c r="A54" s="386">
        <f t="shared" si="0"/>
        <v>44</v>
      </c>
      <c r="B54" s="386">
        <v>3800000</v>
      </c>
      <c r="C54" s="386" t="s">
        <v>203</v>
      </c>
      <c r="D54" s="388" t="s">
        <v>204</v>
      </c>
      <c r="E54" s="386" t="s">
        <v>105</v>
      </c>
      <c r="F54" s="390">
        <v>3552000</v>
      </c>
      <c r="G54" s="390"/>
      <c r="H54" s="390"/>
      <c r="I54" s="390"/>
      <c r="J54" s="390"/>
      <c r="K54" s="390"/>
      <c r="L54" s="390"/>
      <c r="M54" s="390"/>
      <c r="N54" s="391"/>
      <c r="O54" s="395" t="s">
        <v>67</v>
      </c>
      <c r="P54" s="390" t="s">
        <v>67</v>
      </c>
      <c r="Q54" s="390" t="s">
        <v>67</v>
      </c>
      <c r="R54" s="390" t="s">
        <v>67</v>
      </c>
      <c r="S54" s="390" t="s">
        <v>67</v>
      </c>
      <c r="T54" s="390" t="s">
        <v>67</v>
      </c>
      <c r="U54" s="390" t="s">
        <v>67</v>
      </c>
      <c r="V54" s="390" t="s">
        <v>67</v>
      </c>
      <c r="W54" s="390" t="s">
        <v>67</v>
      </c>
      <c r="X54" s="390"/>
      <c r="Y54" s="390"/>
      <c r="Z54" s="390"/>
      <c r="AA54" s="253"/>
      <c r="AB54" s="363"/>
    </row>
    <row r="55" spans="1:49" s="335" customFormat="1" ht="21.75" customHeight="1">
      <c r="A55" s="386">
        <f t="shared" si="0"/>
        <v>45</v>
      </c>
      <c r="B55" s="386">
        <v>3800000</v>
      </c>
      <c r="C55" s="386" t="s">
        <v>198</v>
      </c>
      <c r="D55" s="388" t="s">
        <v>197</v>
      </c>
      <c r="E55" s="386" t="s">
        <v>105</v>
      </c>
      <c r="F55" s="390">
        <v>3552000</v>
      </c>
      <c r="G55" s="390"/>
      <c r="H55" s="390"/>
      <c r="I55" s="390"/>
      <c r="J55" s="390"/>
      <c r="K55" s="390"/>
      <c r="L55" s="390"/>
      <c r="M55" s="390"/>
      <c r="N55" s="394" t="s">
        <v>67</v>
      </c>
      <c r="O55" s="390" t="s">
        <v>67</v>
      </c>
      <c r="P55" s="390" t="s">
        <v>67</v>
      </c>
      <c r="Q55" s="390" t="s">
        <v>67</v>
      </c>
      <c r="R55" s="390" t="s">
        <v>67</v>
      </c>
      <c r="S55" s="390" t="s">
        <v>67</v>
      </c>
      <c r="T55" s="390" t="s">
        <v>67</v>
      </c>
      <c r="U55" s="390" t="s">
        <v>67</v>
      </c>
      <c r="V55" s="390" t="s">
        <v>67</v>
      </c>
      <c r="W55" s="390" t="s">
        <v>67</v>
      </c>
      <c r="X55" s="390"/>
      <c r="Y55" s="390"/>
      <c r="Z55" s="390"/>
      <c r="AA55" s="253"/>
      <c r="AB55" s="363"/>
    </row>
    <row r="56" spans="1:49" s="335" customFormat="1" ht="25.5">
      <c r="A56" s="386">
        <f t="shared" si="0"/>
        <v>46</v>
      </c>
      <c r="B56" s="386">
        <v>3800000</v>
      </c>
      <c r="C56" s="386" t="s">
        <v>202</v>
      </c>
      <c r="D56" s="388" t="s">
        <v>201</v>
      </c>
      <c r="E56" s="386" t="s">
        <v>105</v>
      </c>
      <c r="F56" s="390">
        <v>3552000</v>
      </c>
      <c r="G56" s="390"/>
      <c r="H56" s="390"/>
      <c r="I56" s="390"/>
      <c r="J56" s="390"/>
      <c r="K56" s="390"/>
      <c r="L56" s="390"/>
      <c r="M56" s="390"/>
      <c r="N56" s="393" t="s">
        <v>67</v>
      </c>
      <c r="O56" s="390" t="s">
        <v>67</v>
      </c>
      <c r="P56" s="390" t="s">
        <v>67</v>
      </c>
      <c r="Q56" s="390" t="s">
        <v>67</v>
      </c>
      <c r="R56" s="390" t="s">
        <v>67</v>
      </c>
      <c r="S56" s="390" t="s">
        <v>67</v>
      </c>
      <c r="T56" s="390" t="s">
        <v>67</v>
      </c>
      <c r="U56" s="390" t="s">
        <v>67</v>
      </c>
      <c r="V56" s="390" t="s">
        <v>67</v>
      </c>
      <c r="W56" s="390" t="s">
        <v>67</v>
      </c>
      <c r="X56" s="390"/>
      <c r="Y56" s="390"/>
      <c r="Z56" s="390"/>
      <c r="AA56" s="253"/>
      <c r="AB56" s="363"/>
    </row>
    <row r="57" spans="1:49" hidden="1">
      <c r="A57" s="807" t="s">
        <v>25</v>
      </c>
      <c r="B57" s="808"/>
      <c r="C57" s="808"/>
      <c r="D57" s="808"/>
      <c r="E57" s="238" t="s">
        <v>152</v>
      </c>
      <c r="F57" s="294">
        <f>SUM(F11:F56)</f>
        <v>118941000</v>
      </c>
      <c r="G57" s="235">
        <f>SUM(G11:G56)</f>
        <v>152620000</v>
      </c>
      <c r="H57" s="235">
        <f>SUM(H11:H56)</f>
        <v>137582000</v>
      </c>
      <c r="I57" s="235">
        <f>SUM(I11:I56)</f>
        <v>15990000</v>
      </c>
      <c r="J57" s="235">
        <f>SUM(J11:J56)</f>
        <v>0</v>
      </c>
      <c r="K57" s="235"/>
      <c r="L57" s="235">
        <f>SUMIF(L$11:L$56,"x",$F$11:$F$56)</f>
        <v>99561000</v>
      </c>
      <c r="M57" s="235">
        <f t="shared" ref="M57:W57" si="1">SUMIF(M$11:M$56,"x",$F$11:$F$56)</f>
        <v>95993000</v>
      </c>
      <c r="N57" s="235">
        <f t="shared" si="1"/>
        <v>111821000</v>
      </c>
      <c r="O57" s="235">
        <f t="shared" si="1"/>
        <v>115373000</v>
      </c>
      <c r="P57" s="235">
        <f t="shared" si="1"/>
        <v>115373000</v>
      </c>
      <c r="Q57" s="235">
        <f t="shared" si="1"/>
        <v>108269000</v>
      </c>
      <c r="R57" s="235">
        <f t="shared" si="1"/>
        <v>108269000</v>
      </c>
      <c r="S57" s="235">
        <f t="shared" si="1"/>
        <v>104717000</v>
      </c>
      <c r="T57" s="235">
        <f t="shared" si="1"/>
        <v>96803000</v>
      </c>
      <c r="U57" s="235">
        <f t="shared" si="1"/>
        <v>96803000</v>
      </c>
      <c r="V57" s="235">
        <f t="shared" si="1"/>
        <v>96803000</v>
      </c>
      <c r="W57" s="235">
        <f t="shared" si="1"/>
        <v>96803000</v>
      </c>
      <c r="X57" s="235"/>
      <c r="Y57" s="235"/>
      <c r="Z57" s="235"/>
      <c r="AA57" s="17"/>
    </row>
    <row r="58" spans="1:49" hidden="1">
      <c r="A58" s="809"/>
      <c r="B58" s="810"/>
      <c r="C58" s="810"/>
      <c r="D58" s="810"/>
      <c r="E58" s="238" t="s">
        <v>153</v>
      </c>
      <c r="F58" s="294"/>
      <c r="G58" s="235"/>
      <c r="H58" s="235"/>
      <c r="I58" s="235"/>
      <c r="J58" s="235"/>
      <c r="K58" s="235"/>
      <c r="L58" s="235">
        <f t="array" ref="L58">SUM((L$11:L$56="x")*1)</f>
        <v>24</v>
      </c>
      <c r="M58" s="235">
        <f t="array" ref="M58">SUM((M$11:M$56="x")*1)</f>
        <v>23</v>
      </c>
      <c r="N58" s="235">
        <f t="array" ref="N58">SUM((N$11:N$56="x")*1)</f>
        <v>27</v>
      </c>
      <c r="O58" s="235">
        <f t="array" ref="O58">SUM((O$11:O$56="x")*1)</f>
        <v>28</v>
      </c>
      <c r="P58" s="235">
        <f t="array" ref="P58">SUM((P$11:P$56="x")*1)</f>
        <v>28</v>
      </c>
      <c r="Q58" s="235">
        <f t="array" ref="Q58">SUM((Q$11:Q$56="x")*1)</f>
        <v>26</v>
      </c>
      <c r="R58" s="235">
        <f t="array" ref="R58">SUM((R$11:R$56="x")*1)</f>
        <v>26</v>
      </c>
      <c r="S58" s="235">
        <f t="array" ref="S58">SUM((S$11:S$56="x")*1)</f>
        <v>25</v>
      </c>
      <c r="T58" s="235">
        <f t="array" ref="T58">SUM((T$11:T$56="x")*1)</f>
        <v>23</v>
      </c>
      <c r="U58" s="235">
        <f t="array" ref="U58">SUM((U$11:U$56="x")*1)</f>
        <v>23</v>
      </c>
      <c r="V58" s="235">
        <f t="array" ref="V58">SUM((V$11:V$56="x")*1)</f>
        <v>23</v>
      </c>
      <c r="W58" s="235">
        <f t="array" ref="W58">SUM((W$11:W$56="x")*1)</f>
        <v>23</v>
      </c>
      <c r="X58" s="235">
        <v>113084089</v>
      </c>
      <c r="Y58" s="235" t="s">
        <v>707</v>
      </c>
      <c r="Z58" s="235"/>
      <c r="AA58" s="17"/>
    </row>
    <row r="59" spans="1:49" s="57" customFormat="1" hidden="1">
      <c r="A59" s="811"/>
      <c r="B59" s="812"/>
      <c r="C59" s="812"/>
      <c r="D59" s="812"/>
      <c r="E59" s="238" t="s">
        <v>154</v>
      </c>
      <c r="F59" s="294"/>
      <c r="G59" s="351"/>
      <c r="H59" s="351"/>
      <c r="I59" s="351"/>
      <c r="J59" s="351"/>
      <c r="K59" s="351"/>
      <c r="L59" s="351">
        <f>L57*32.5%</f>
        <v>32357325</v>
      </c>
      <c r="M59" s="405">
        <f>M57*32.5%</f>
        <v>31197725</v>
      </c>
      <c r="N59" s="405">
        <f>$N57*32.5%</f>
        <v>36341825</v>
      </c>
      <c r="O59" s="405">
        <f>O57*32.5%</f>
        <v>37496225</v>
      </c>
      <c r="P59" s="405">
        <f t="shared" ref="P59" si="2">P57*32.5%</f>
        <v>37496225</v>
      </c>
      <c r="Q59" s="405">
        <f>Q57*32%</f>
        <v>34646080</v>
      </c>
      <c r="R59" s="405">
        <f>R57*32%</f>
        <v>34646080</v>
      </c>
      <c r="S59" s="405">
        <f>S57*32%</f>
        <v>33509440</v>
      </c>
      <c r="T59" s="405">
        <f>T57*32%</f>
        <v>30976960</v>
      </c>
      <c r="U59" s="405">
        <f>U57*32%</f>
        <v>30976960</v>
      </c>
      <c r="V59" s="405">
        <f t="shared" ref="V59:W59" si="3">V57*32%</f>
        <v>30976960</v>
      </c>
      <c r="W59" s="405">
        <f t="shared" si="3"/>
        <v>30976960</v>
      </c>
      <c r="X59" s="351">
        <f>SUM(L59:W59)</f>
        <v>401598765</v>
      </c>
      <c r="Y59" s="351">
        <v>501107151</v>
      </c>
      <c r="Z59" s="351"/>
      <c r="AA59" s="17"/>
      <c r="AB59" s="374"/>
      <c r="AC59" s="336"/>
      <c r="AD59" s="336"/>
      <c r="AE59" s="336"/>
      <c r="AF59" s="336"/>
      <c r="AG59" s="336"/>
      <c r="AH59" s="336"/>
      <c r="AI59" s="336"/>
      <c r="AJ59" s="336"/>
      <c r="AK59" s="336"/>
      <c r="AL59" s="336"/>
      <c r="AM59" s="336"/>
      <c r="AN59" s="336"/>
      <c r="AO59" s="336"/>
      <c r="AP59" s="336"/>
      <c r="AQ59" s="336"/>
      <c r="AR59" s="336"/>
      <c r="AS59" s="336"/>
      <c r="AT59" s="336"/>
      <c r="AU59" s="336"/>
      <c r="AV59" s="336"/>
      <c r="AW59" s="336"/>
    </row>
    <row r="60" spans="1:49" s="740" customFormat="1" hidden="1">
      <c r="A60" s="734"/>
      <c r="B60" s="734"/>
      <c r="C60" s="734"/>
      <c r="D60" s="735"/>
      <c r="E60" s="735" t="s">
        <v>706</v>
      </c>
      <c r="F60" s="735"/>
      <c r="G60" s="735"/>
      <c r="H60" s="735"/>
      <c r="I60" s="736"/>
      <c r="J60" s="736"/>
      <c r="K60" s="735"/>
      <c r="L60" s="735">
        <v>745362</v>
      </c>
      <c r="M60" s="735">
        <v>1330775</v>
      </c>
      <c r="N60" s="735">
        <v>1740101</v>
      </c>
      <c r="O60" s="736">
        <v>306115</v>
      </c>
      <c r="P60" s="736">
        <v>746358</v>
      </c>
      <c r="Q60" s="736">
        <v>1180916</v>
      </c>
      <c r="R60" s="736">
        <v>412986</v>
      </c>
      <c r="S60" s="736"/>
      <c r="T60" s="736">
        <v>418928</v>
      </c>
      <c r="U60" s="736">
        <v>845166</v>
      </c>
      <c r="V60" s="736">
        <v>799827</v>
      </c>
      <c r="W60" s="736">
        <v>872152</v>
      </c>
      <c r="X60" s="736">
        <f>SUM(L60:W60)</f>
        <v>9398686</v>
      </c>
      <c r="Y60" s="736">
        <f>X61-Y59</f>
        <v>22974389</v>
      </c>
      <c r="Z60" s="736"/>
      <c r="AA60" s="737"/>
      <c r="AB60" s="738"/>
      <c r="AC60" s="739"/>
      <c r="AD60" s="739"/>
      <c r="AE60" s="739"/>
      <c r="AF60" s="739"/>
      <c r="AG60" s="739"/>
      <c r="AH60" s="739"/>
      <c r="AI60" s="739"/>
      <c r="AJ60" s="739"/>
      <c r="AK60" s="739"/>
      <c r="AL60" s="739"/>
      <c r="AM60" s="739"/>
      <c r="AN60" s="739"/>
      <c r="AO60" s="739"/>
      <c r="AP60" s="739"/>
      <c r="AQ60" s="739"/>
      <c r="AR60" s="739"/>
      <c r="AS60" s="739"/>
      <c r="AT60" s="739"/>
      <c r="AU60" s="739"/>
      <c r="AV60" s="739"/>
      <c r="AW60" s="739"/>
    </row>
    <row r="61" spans="1:49" s="740" customFormat="1" hidden="1">
      <c r="A61" s="734"/>
      <c r="B61" s="734"/>
      <c r="C61" s="734"/>
      <c r="D61" s="735"/>
      <c r="E61" s="735"/>
      <c r="F61" s="735"/>
      <c r="G61" s="735"/>
      <c r="H61" s="735"/>
      <c r="I61" s="736"/>
      <c r="J61" s="736"/>
      <c r="K61" s="735"/>
      <c r="L61" s="735"/>
      <c r="M61" s="735"/>
      <c r="N61" s="735">
        <f>3552000*4.5%</f>
        <v>159840</v>
      </c>
      <c r="O61" s="736"/>
      <c r="P61" s="736"/>
      <c r="Q61" s="736"/>
      <c r="R61" s="736"/>
      <c r="S61" s="736"/>
      <c r="T61" s="736">
        <f>(4362000+3552000)*4.5%</f>
        <v>356130</v>
      </c>
      <c r="U61" s="736">
        <f>(4362000+3552000)*4.5%</f>
        <v>356130</v>
      </c>
      <c r="V61" s="736"/>
      <c r="W61" s="736"/>
      <c r="X61" s="736">
        <f>SUM(X58:X60)</f>
        <v>524081540</v>
      </c>
      <c r="Y61" s="736">
        <f>23841759</f>
        <v>23841759</v>
      </c>
      <c r="Z61" s="736"/>
      <c r="AA61" s="741"/>
      <c r="AB61" s="738">
        <f>3552000*4.5%</f>
        <v>159840</v>
      </c>
      <c r="AC61" s="739"/>
      <c r="AD61" s="739"/>
      <c r="AE61" s="739"/>
      <c r="AF61" s="739"/>
      <c r="AG61" s="739"/>
      <c r="AH61" s="739"/>
      <c r="AI61" s="739"/>
      <c r="AJ61" s="739"/>
      <c r="AK61" s="739"/>
      <c r="AL61" s="739"/>
      <c r="AM61" s="739"/>
      <c r="AN61" s="739"/>
      <c r="AO61" s="739"/>
      <c r="AP61" s="739"/>
      <c r="AQ61" s="739"/>
      <c r="AR61" s="739"/>
      <c r="AS61" s="739"/>
      <c r="AT61" s="739"/>
      <c r="AU61" s="739"/>
      <c r="AV61" s="739"/>
      <c r="AW61" s="739"/>
    </row>
    <row r="62" spans="1:49" s="740" customFormat="1" hidden="1">
      <c r="A62" s="734"/>
      <c r="B62" s="734"/>
      <c r="C62" s="734"/>
      <c r="D62" s="735"/>
      <c r="E62" s="735"/>
      <c r="F62" s="735"/>
      <c r="G62" s="735"/>
      <c r="H62" s="735"/>
      <c r="I62" s="736"/>
      <c r="J62" s="736"/>
      <c r="K62" s="735"/>
      <c r="L62" s="735"/>
      <c r="M62" s="735"/>
      <c r="N62" s="735"/>
      <c r="O62" s="736"/>
      <c r="P62" s="736"/>
      <c r="Q62" s="736"/>
      <c r="R62" s="736"/>
      <c r="S62" s="736"/>
      <c r="T62" s="736"/>
      <c r="U62" s="736"/>
      <c r="V62" s="736"/>
      <c r="W62" s="736"/>
      <c r="X62" s="736"/>
      <c r="Y62" s="736"/>
      <c r="Z62" s="736"/>
      <c r="AA62" s="741"/>
      <c r="AB62" s="738">
        <f>3552000*32.5%</f>
        <v>1154400</v>
      </c>
      <c r="AC62" s="739"/>
      <c r="AD62" s="739"/>
      <c r="AE62" s="739"/>
      <c r="AF62" s="739"/>
      <c r="AG62" s="739"/>
      <c r="AH62" s="739"/>
      <c r="AI62" s="739"/>
      <c r="AJ62" s="739"/>
      <c r="AK62" s="739"/>
      <c r="AL62" s="739"/>
      <c r="AM62" s="739"/>
      <c r="AN62" s="739"/>
      <c r="AO62" s="739"/>
      <c r="AP62" s="739"/>
      <c r="AQ62" s="739"/>
      <c r="AR62" s="739"/>
      <c r="AS62" s="739"/>
      <c r="AT62" s="739"/>
      <c r="AU62" s="739"/>
      <c r="AV62" s="739"/>
      <c r="AW62" s="739"/>
    </row>
    <row r="63" spans="1:49" s="740" customFormat="1" hidden="1">
      <c r="A63" s="734"/>
      <c r="B63" s="734"/>
      <c r="C63" s="734"/>
      <c r="D63" s="735"/>
      <c r="E63" s="735"/>
      <c r="F63" s="735"/>
      <c r="G63" s="735"/>
      <c r="H63" s="735"/>
      <c r="I63" s="736"/>
      <c r="J63" s="736"/>
      <c r="K63" s="735"/>
      <c r="L63" s="735"/>
      <c r="M63" s="735"/>
      <c r="N63" s="735"/>
      <c r="O63" s="736">
        <f>3293626-1621647</f>
        <v>1671979</v>
      </c>
      <c r="P63" s="736"/>
      <c r="Q63" s="736"/>
      <c r="R63" s="736"/>
      <c r="S63" s="736"/>
      <c r="T63" s="736"/>
      <c r="U63" s="736"/>
      <c r="V63" s="736"/>
      <c r="W63" s="736"/>
      <c r="X63" s="736"/>
      <c r="Y63" s="736">
        <f>Y61-Y60</f>
        <v>867370</v>
      </c>
      <c r="Z63" s="736">
        <v>159840</v>
      </c>
      <c r="AA63" s="741"/>
      <c r="AB63" s="738"/>
      <c r="AC63" s="739"/>
      <c r="AD63" s="739"/>
      <c r="AE63" s="739"/>
      <c r="AF63" s="739"/>
      <c r="AG63" s="739"/>
      <c r="AH63" s="739"/>
      <c r="AI63" s="739"/>
      <c r="AJ63" s="739"/>
      <c r="AK63" s="739"/>
      <c r="AL63" s="739"/>
      <c r="AM63" s="739"/>
      <c r="AN63" s="739"/>
      <c r="AO63" s="739"/>
      <c r="AP63" s="739"/>
      <c r="AQ63" s="739"/>
      <c r="AR63" s="739"/>
      <c r="AS63" s="739"/>
      <c r="AT63" s="739"/>
      <c r="AU63" s="739"/>
      <c r="AV63" s="739"/>
      <c r="AW63" s="739"/>
    </row>
    <row r="64" spans="1:49" s="740" customFormat="1" hidden="1">
      <c r="A64" s="734"/>
      <c r="B64" s="734"/>
      <c r="C64" s="734"/>
      <c r="D64" s="735"/>
      <c r="E64" s="735"/>
      <c r="F64" s="735"/>
      <c r="G64" s="735"/>
      <c r="H64" s="735"/>
      <c r="I64" s="736"/>
      <c r="J64" s="736"/>
      <c r="K64" s="735"/>
      <c r="L64" s="735"/>
      <c r="M64" s="735"/>
      <c r="N64" s="735"/>
      <c r="O64" s="736"/>
      <c r="P64" s="736"/>
      <c r="Q64" s="736"/>
      <c r="R64" s="736"/>
      <c r="S64" s="736"/>
      <c r="T64" s="736"/>
      <c r="U64" s="736"/>
      <c r="V64" s="736"/>
      <c r="W64" s="736"/>
      <c r="X64" s="736"/>
      <c r="Y64" s="736">
        <v>872100</v>
      </c>
      <c r="Z64" s="736"/>
      <c r="AA64" s="741"/>
      <c r="AB64" s="738"/>
      <c r="AC64" s="739"/>
      <c r="AD64" s="739"/>
      <c r="AE64" s="739"/>
      <c r="AF64" s="739"/>
      <c r="AG64" s="739"/>
      <c r="AH64" s="739"/>
      <c r="AI64" s="739"/>
      <c r="AJ64" s="739"/>
      <c r="AK64" s="739"/>
      <c r="AL64" s="739"/>
      <c r="AM64" s="739"/>
      <c r="AN64" s="739"/>
      <c r="AO64" s="739"/>
      <c r="AP64" s="739"/>
      <c r="AQ64" s="739"/>
      <c r="AR64" s="739"/>
      <c r="AS64" s="739"/>
      <c r="AT64" s="739"/>
      <c r="AU64" s="739"/>
      <c r="AV64" s="739"/>
      <c r="AW64" s="739"/>
    </row>
    <row r="65" spans="1:49" s="740" customFormat="1" hidden="1">
      <c r="A65" s="734"/>
      <c r="B65" s="734"/>
      <c r="C65" s="734"/>
      <c r="D65" s="735"/>
      <c r="E65" s="735"/>
      <c r="F65" s="735"/>
      <c r="G65" s="735"/>
      <c r="H65" s="735"/>
      <c r="I65" s="736"/>
      <c r="J65" s="736"/>
      <c r="K65" s="735"/>
      <c r="L65" s="735"/>
      <c r="M65" s="735"/>
      <c r="N65" s="735"/>
      <c r="O65" s="736"/>
      <c r="P65" s="736"/>
      <c r="Q65" s="736"/>
      <c r="R65" s="736"/>
      <c r="S65" s="736"/>
      <c r="T65" s="736"/>
      <c r="U65" s="736"/>
      <c r="V65" s="736"/>
      <c r="W65" s="736"/>
      <c r="X65" s="736"/>
      <c r="Y65" s="736">
        <f>Y63-Y64</f>
        <v>-4730</v>
      </c>
      <c r="Z65" s="736"/>
      <c r="AA65" s="741"/>
      <c r="AB65" s="738"/>
      <c r="AC65" s="739"/>
      <c r="AD65" s="739"/>
      <c r="AE65" s="739"/>
      <c r="AF65" s="739"/>
      <c r="AG65" s="739"/>
      <c r="AH65" s="739"/>
      <c r="AI65" s="739"/>
      <c r="AJ65" s="739"/>
      <c r="AK65" s="739"/>
      <c r="AL65" s="739"/>
      <c r="AM65" s="739"/>
      <c r="AN65" s="739"/>
      <c r="AO65" s="739"/>
      <c r="AP65" s="739"/>
      <c r="AQ65" s="739"/>
      <c r="AR65" s="739"/>
      <c r="AS65" s="739"/>
      <c r="AT65" s="739"/>
      <c r="AU65" s="739"/>
      <c r="AV65" s="739"/>
      <c r="AW65" s="739"/>
    </row>
    <row r="66" spans="1:49" s="740" customFormat="1" hidden="1">
      <c r="A66" s="734"/>
      <c r="B66" s="734"/>
      <c r="C66" s="734"/>
      <c r="D66" s="735"/>
      <c r="E66" s="735"/>
      <c r="F66" s="735"/>
      <c r="G66" s="735"/>
      <c r="H66" s="735"/>
      <c r="I66" s="736"/>
      <c r="J66" s="736"/>
      <c r="K66" s="735"/>
      <c r="L66" s="735"/>
      <c r="M66" s="735"/>
      <c r="N66" s="735"/>
      <c r="O66" s="736"/>
      <c r="P66" s="736"/>
      <c r="Q66" s="736"/>
      <c r="R66" s="736"/>
      <c r="S66" s="736"/>
      <c r="T66" s="736"/>
      <c r="U66" s="736"/>
      <c r="V66" s="736"/>
      <c r="W66" s="736"/>
      <c r="X66" s="736"/>
      <c r="Y66" s="736"/>
      <c r="Z66" s="736"/>
      <c r="AA66" s="741"/>
      <c r="AB66" s="738"/>
      <c r="AC66" s="739"/>
      <c r="AD66" s="739"/>
      <c r="AE66" s="739"/>
      <c r="AF66" s="739"/>
      <c r="AG66" s="739"/>
      <c r="AH66" s="739"/>
      <c r="AI66" s="739"/>
      <c r="AJ66" s="739"/>
      <c r="AK66" s="739"/>
      <c r="AL66" s="739"/>
      <c r="AM66" s="739"/>
      <c r="AN66" s="739"/>
      <c r="AO66" s="739"/>
      <c r="AP66" s="739"/>
      <c r="AQ66" s="739"/>
      <c r="AR66" s="739"/>
      <c r="AS66" s="739"/>
      <c r="AT66" s="739"/>
      <c r="AU66" s="739"/>
      <c r="AV66" s="739"/>
      <c r="AW66" s="739"/>
    </row>
    <row r="67" spans="1:49" s="740" customFormat="1" hidden="1">
      <c r="A67" s="734"/>
      <c r="B67" s="734"/>
      <c r="C67" s="734"/>
      <c r="D67" s="735"/>
      <c r="E67" s="735"/>
      <c r="F67" s="735"/>
      <c r="G67" s="735"/>
      <c r="H67" s="735"/>
      <c r="I67" s="736"/>
      <c r="J67" s="736"/>
      <c r="K67" s="735"/>
      <c r="L67" s="735"/>
      <c r="M67" s="735"/>
      <c r="N67" s="735"/>
      <c r="O67" s="736"/>
      <c r="P67" s="736"/>
      <c r="Q67" s="736"/>
      <c r="R67" s="736"/>
      <c r="S67" s="736"/>
      <c r="T67" s="736"/>
      <c r="U67" s="736"/>
      <c r="V67" s="736"/>
      <c r="W67" s="736"/>
      <c r="X67" s="736"/>
      <c r="Y67" s="736"/>
      <c r="Z67" s="736"/>
      <c r="AA67" s="741"/>
      <c r="AB67" s="738"/>
      <c r="AC67" s="739"/>
      <c r="AD67" s="739"/>
      <c r="AE67" s="739"/>
      <c r="AF67" s="739"/>
      <c r="AG67" s="739"/>
      <c r="AH67" s="739"/>
      <c r="AI67" s="739"/>
      <c r="AJ67" s="739"/>
      <c r="AK67" s="739"/>
      <c r="AL67" s="739"/>
      <c r="AM67" s="739"/>
      <c r="AN67" s="739"/>
      <c r="AO67" s="739"/>
      <c r="AP67" s="739"/>
      <c r="AQ67" s="739"/>
      <c r="AR67" s="739"/>
      <c r="AS67" s="739"/>
      <c r="AT67" s="739"/>
      <c r="AU67" s="739"/>
      <c r="AV67" s="739"/>
      <c r="AW67" s="739"/>
    </row>
    <row r="68" spans="1:49" s="740" customFormat="1" hidden="1">
      <c r="A68" s="734"/>
      <c r="B68" s="734"/>
      <c r="C68" s="734"/>
      <c r="D68" s="735"/>
      <c r="E68" s="735"/>
      <c r="F68" s="735"/>
      <c r="G68" s="735"/>
      <c r="H68" s="735"/>
      <c r="I68" s="736"/>
      <c r="J68" s="736"/>
      <c r="K68" s="735"/>
      <c r="L68" s="735"/>
      <c r="M68" s="735"/>
      <c r="N68" s="735"/>
      <c r="O68" s="736"/>
      <c r="P68" s="736"/>
      <c r="Q68" s="736"/>
      <c r="R68" s="736"/>
      <c r="S68" s="736"/>
      <c r="T68" s="736"/>
      <c r="U68" s="736"/>
      <c r="V68" s="736"/>
      <c r="W68" s="736"/>
      <c r="X68" s="736"/>
      <c r="Y68" s="736"/>
      <c r="Z68" s="736"/>
      <c r="AA68" s="741"/>
      <c r="AB68" s="738"/>
      <c r="AC68" s="739"/>
      <c r="AD68" s="739"/>
      <c r="AE68" s="739"/>
      <c r="AF68" s="739"/>
      <c r="AG68" s="739"/>
      <c r="AH68" s="739"/>
      <c r="AI68" s="739"/>
      <c r="AJ68" s="739"/>
      <c r="AK68" s="739"/>
      <c r="AL68" s="739"/>
      <c r="AM68" s="739"/>
      <c r="AN68" s="739"/>
      <c r="AO68" s="739"/>
      <c r="AP68" s="739"/>
      <c r="AQ68" s="739"/>
      <c r="AR68" s="739"/>
      <c r="AS68" s="739"/>
      <c r="AT68" s="739"/>
      <c r="AU68" s="739"/>
      <c r="AV68" s="739"/>
      <c r="AW68" s="739"/>
    </row>
    <row r="69" spans="1:49" s="740" customFormat="1" hidden="1">
      <c r="A69" s="734"/>
      <c r="B69" s="734"/>
      <c r="C69" s="734"/>
      <c r="D69" s="735"/>
      <c r="E69" s="735"/>
      <c r="F69" s="735"/>
      <c r="G69" s="735"/>
      <c r="H69" s="735"/>
      <c r="I69" s="736"/>
      <c r="J69" s="736"/>
      <c r="K69" s="735"/>
      <c r="L69" s="735"/>
      <c r="M69" s="735"/>
      <c r="N69" s="735"/>
      <c r="O69" s="736"/>
      <c r="P69" s="736"/>
      <c r="Q69" s="736"/>
      <c r="R69" s="736"/>
      <c r="S69" s="736"/>
      <c r="T69" s="736"/>
      <c r="U69" s="736"/>
      <c r="V69" s="736"/>
      <c r="W69" s="736"/>
      <c r="X69" s="736"/>
      <c r="Y69" s="736"/>
      <c r="Z69" s="736"/>
      <c r="AA69" s="741"/>
      <c r="AB69" s="738"/>
      <c r="AC69" s="739"/>
      <c r="AD69" s="739"/>
      <c r="AE69" s="739"/>
      <c r="AF69" s="739"/>
      <c r="AG69" s="739"/>
      <c r="AH69" s="739"/>
      <c r="AI69" s="739"/>
      <c r="AJ69" s="739"/>
      <c r="AK69" s="739"/>
      <c r="AL69" s="739"/>
      <c r="AM69" s="739"/>
      <c r="AN69" s="739"/>
      <c r="AO69" s="739"/>
      <c r="AP69" s="739"/>
      <c r="AQ69" s="739"/>
      <c r="AR69" s="739"/>
      <c r="AS69" s="739"/>
      <c r="AT69" s="739"/>
      <c r="AU69" s="739"/>
      <c r="AV69" s="739"/>
      <c r="AW69" s="739"/>
    </row>
    <row r="70" spans="1:49" hidden="1">
      <c r="A70" s="18"/>
      <c r="B70" s="18"/>
      <c r="C70" s="18"/>
      <c r="D70" s="21"/>
      <c r="E70" s="21"/>
      <c r="F70" s="21"/>
      <c r="G70" s="21"/>
      <c r="H70" s="21"/>
      <c r="I70" s="68"/>
      <c r="J70" s="68"/>
      <c r="K70" s="21"/>
      <c r="L70" s="29"/>
      <c r="M70" s="29"/>
      <c r="N70" s="29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97" t="s">
        <v>55</v>
      </c>
      <c r="Z70" s="68"/>
      <c r="AA70" s="390"/>
    </row>
    <row r="71" spans="1:49" hidden="1">
      <c r="A71" s="18"/>
      <c r="B71" s="18"/>
      <c r="C71" s="18"/>
      <c r="D71" s="21" t="s">
        <v>14</v>
      </c>
      <c r="E71" s="21"/>
      <c r="F71" s="21"/>
      <c r="G71" s="21"/>
      <c r="H71" s="21"/>
      <c r="I71" s="29"/>
      <c r="J71" s="29"/>
      <c r="K71" s="22"/>
      <c r="L71" s="22"/>
      <c r="M71" s="22">
        <v>146766694</v>
      </c>
      <c r="N71" s="22">
        <f>M71-M59-N59-O59-P59</f>
        <v>4234694</v>
      </c>
      <c r="O71" s="22"/>
      <c r="P71" s="22"/>
      <c r="Q71" s="22">
        <v>146766694</v>
      </c>
      <c r="R71" s="22"/>
      <c r="S71" s="22"/>
      <c r="T71" s="22"/>
      <c r="U71" s="22"/>
      <c r="V71" s="22"/>
      <c r="W71" s="22"/>
      <c r="X71" s="22"/>
      <c r="Y71" s="41" t="s">
        <v>22</v>
      </c>
      <c r="Z71" s="41"/>
      <c r="AA71" s="390"/>
    </row>
    <row r="72" spans="1:49" ht="11.25" customHeight="1">
      <c r="A72" s="18"/>
      <c r="B72" s="18"/>
      <c r="C72" s="18"/>
      <c r="D72" s="19"/>
      <c r="E72" s="20"/>
      <c r="F72" s="21"/>
      <c r="G72" s="21"/>
      <c r="H72" s="29"/>
      <c r="I72" s="29"/>
      <c r="J72" s="29"/>
      <c r="K72" s="22"/>
      <c r="L72" s="22">
        <f>32277700/32.5%</f>
        <v>99316000</v>
      </c>
      <c r="M72" s="22">
        <v>111004000</v>
      </c>
      <c r="N72" s="22">
        <v>112748700</v>
      </c>
      <c r="O72" s="22"/>
      <c r="P72" s="22"/>
      <c r="Q72" s="22">
        <f>Q59+Q71</f>
        <v>181412774</v>
      </c>
      <c r="R72" s="22"/>
      <c r="S72" s="22"/>
      <c r="T72" s="22"/>
      <c r="U72" s="22"/>
      <c r="V72" s="22"/>
      <c r="W72" s="22"/>
      <c r="X72" s="22"/>
      <c r="Y72" s="41"/>
      <c r="Z72" s="41"/>
      <c r="AA72" s="390"/>
    </row>
    <row r="73" spans="1:49" ht="11.25" customHeight="1">
      <c r="A73" s="18"/>
      <c r="B73" s="18"/>
      <c r="C73" s="18"/>
      <c r="D73" s="19"/>
      <c r="E73" s="20"/>
      <c r="F73" s="21"/>
      <c r="G73" s="21"/>
      <c r="H73" s="29"/>
      <c r="I73" s="29"/>
      <c r="J73" s="29"/>
      <c r="K73" s="22"/>
      <c r="L73" s="22"/>
      <c r="M73" s="22"/>
      <c r="N73" s="22">
        <f>N72-N57</f>
        <v>927700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41"/>
      <c r="Z73" s="41"/>
      <c r="AA73" s="390"/>
    </row>
    <row r="74" spans="1:49" ht="11.25" customHeight="1">
      <c r="A74" s="18"/>
      <c r="B74" s="18"/>
      <c r="C74" s="18"/>
      <c r="D74" s="19"/>
      <c r="E74" s="20"/>
      <c r="F74" s="21"/>
      <c r="G74" s="21"/>
      <c r="H74" s="29"/>
      <c r="I74" s="29"/>
      <c r="J74" s="29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41"/>
      <c r="Z74" s="41"/>
    </row>
    <row r="75" spans="1:49" ht="11.25" customHeight="1">
      <c r="A75" s="18"/>
      <c r="B75" s="18"/>
      <c r="C75" s="18"/>
      <c r="D75" s="19"/>
      <c r="E75" s="20"/>
      <c r="F75" s="21"/>
      <c r="G75" s="21"/>
      <c r="H75" s="29"/>
      <c r="I75" s="29"/>
      <c r="J75" s="29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41"/>
      <c r="Z75" s="41"/>
    </row>
    <row r="76" spans="1:49" ht="11.25" customHeight="1">
      <c r="A76" s="18"/>
      <c r="B76" s="18"/>
      <c r="C76" s="18"/>
      <c r="D76" s="19"/>
      <c r="E76" s="20"/>
      <c r="F76" s="21"/>
      <c r="G76" s="21"/>
      <c r="H76" s="29"/>
      <c r="I76" s="29"/>
      <c r="J76" s="29"/>
      <c r="K76" s="22"/>
      <c r="L76" s="22">
        <f>99316+3517-3317</f>
        <v>99516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41"/>
      <c r="Z76" s="41"/>
    </row>
    <row r="77" spans="1:49" ht="15" customHeight="1">
      <c r="A77" s="23"/>
      <c r="B77" s="23"/>
      <c r="C77" s="23"/>
      <c r="D77" s="28" t="s">
        <v>21</v>
      </c>
      <c r="E77" s="20"/>
      <c r="F77" s="21"/>
      <c r="G77" s="21"/>
      <c r="H77" s="29"/>
      <c r="I77" s="29"/>
      <c r="J77" s="29"/>
      <c r="K77" s="22"/>
      <c r="L77" s="24">
        <v>99</v>
      </c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69"/>
      <c r="Z77" s="42"/>
      <c r="AT77" s="731"/>
    </row>
    <row r="78" spans="1:49" ht="15.75" customHeight="1">
      <c r="D78" s="39"/>
      <c r="E78" s="39"/>
      <c r="F78" s="44"/>
      <c r="G78" s="21"/>
      <c r="H78" s="43"/>
      <c r="I78" s="43"/>
      <c r="J78" s="43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44"/>
      <c r="Z78" s="44"/>
      <c r="AT78" s="732"/>
    </row>
    <row r="79" spans="1:49">
      <c r="G79" s="21"/>
    </row>
    <row r="80" spans="1:49">
      <c r="G80" s="21"/>
      <c r="N80" s="338"/>
      <c r="P80" s="57"/>
    </row>
    <row r="82" spans="4:45">
      <c r="AP82" s="335">
        <v>501107151</v>
      </c>
    </row>
    <row r="84" spans="4:45">
      <c r="D84" s="237"/>
      <c r="I84" s="730"/>
      <c r="J84" s="43"/>
      <c r="P84" s="795"/>
      <c r="AS84" s="733"/>
    </row>
    <row r="85" spans="4:45">
      <c r="D85" s="237"/>
      <c r="I85" s="730"/>
      <c r="J85" s="43"/>
      <c r="P85" s="795"/>
    </row>
    <row r="86" spans="4:45">
      <c r="D86" s="237"/>
      <c r="I86" s="730"/>
      <c r="J86" s="43"/>
      <c r="P86" s="795"/>
    </row>
    <row r="87" spans="4:45">
      <c r="D87" s="237"/>
      <c r="I87" s="730"/>
      <c r="J87" s="43"/>
      <c r="P87" s="795"/>
    </row>
    <row r="88" spans="4:45">
      <c r="D88" s="237"/>
      <c r="I88" s="730"/>
      <c r="J88" s="43"/>
      <c r="P88" s="795"/>
    </row>
    <row r="89" spans="4:45">
      <c r="D89" s="237"/>
      <c r="I89" s="730"/>
      <c r="J89" s="43"/>
      <c r="P89" s="795"/>
    </row>
    <row r="90" spans="4:45">
      <c r="D90" s="237"/>
      <c r="H90" s="30">
        <f>401598765</f>
        <v>401598765</v>
      </c>
      <c r="I90" s="730"/>
      <c r="J90" s="43"/>
      <c r="P90" s="795"/>
    </row>
    <row r="91" spans="4:45">
      <c r="D91" s="237"/>
      <c r="I91" s="730"/>
      <c r="J91" s="43"/>
      <c r="P91" s="795"/>
    </row>
    <row r="92" spans="4:45">
      <c r="D92" s="237"/>
      <c r="I92" s="730"/>
      <c r="J92" s="43"/>
      <c r="P92" s="795"/>
    </row>
    <row r="93" spans="4:45">
      <c r="D93" s="237"/>
      <c r="I93" s="730"/>
      <c r="J93" s="43"/>
      <c r="P93" s="795"/>
    </row>
    <row r="94" spans="4:45">
      <c r="D94" s="237"/>
      <c r="I94" s="730"/>
      <c r="J94" s="43"/>
      <c r="P94" s="795"/>
    </row>
    <row r="95" spans="4:45">
      <c r="D95" s="237"/>
      <c r="I95" s="730"/>
      <c r="J95" s="43"/>
      <c r="P95" s="795"/>
    </row>
    <row r="96" spans="4:45">
      <c r="D96" s="237"/>
      <c r="I96" s="730"/>
      <c r="J96" s="43"/>
      <c r="P96" s="795"/>
    </row>
    <row r="97" spans="4:16">
      <c r="D97" s="237"/>
      <c r="I97" s="730"/>
      <c r="J97" s="43"/>
      <c r="P97" s="795"/>
    </row>
    <row r="98" spans="4:16">
      <c r="D98" s="237"/>
      <c r="I98" s="730"/>
      <c r="J98" s="43"/>
      <c r="P98" s="795"/>
    </row>
    <row r="99" spans="4:16">
      <c r="D99" s="237"/>
      <c r="I99" s="730"/>
      <c r="J99" s="43"/>
      <c r="P99" s="795"/>
    </row>
    <row r="100" spans="4:16">
      <c r="D100" s="237"/>
      <c r="I100" s="730"/>
      <c r="J100" s="43"/>
      <c r="P100" s="795"/>
    </row>
    <row r="101" spans="4:16">
      <c r="D101" s="237"/>
      <c r="I101" s="730"/>
      <c r="J101" s="43"/>
      <c r="P101" s="795"/>
    </row>
    <row r="102" spans="4:16">
      <c r="D102" s="237"/>
      <c r="I102" s="730"/>
      <c r="J102" s="43"/>
      <c r="P102" s="795"/>
    </row>
    <row r="103" spans="4:16">
      <c r="D103" s="237"/>
      <c r="I103" s="730"/>
      <c r="J103" s="43"/>
      <c r="P103" s="795"/>
    </row>
    <row r="104" spans="4:16">
      <c r="D104" s="237"/>
      <c r="I104" s="730"/>
      <c r="J104" s="43"/>
      <c r="P104" s="795"/>
    </row>
    <row r="105" spans="4:16">
      <c r="D105" s="237"/>
      <c r="I105" s="730"/>
      <c r="J105" s="43"/>
      <c r="P105" s="795"/>
    </row>
    <row r="106" spans="4:16">
      <c r="D106" s="237"/>
      <c r="I106" s="730"/>
      <c r="J106" s="43"/>
      <c r="P106" s="795"/>
    </row>
    <row r="107" spans="4:16">
      <c r="D107" s="237"/>
      <c r="I107" s="39"/>
      <c r="J107" s="43"/>
      <c r="P107" s="795"/>
    </row>
    <row r="108" spans="4:16">
      <c r="D108" s="237"/>
      <c r="I108" s="39"/>
      <c r="J108" s="43"/>
      <c r="P108" s="795"/>
    </row>
    <row r="109" spans="4:16">
      <c r="D109" s="237"/>
      <c r="I109" s="39"/>
      <c r="J109" s="43"/>
      <c r="P109" s="795"/>
    </row>
    <row r="110" spans="4:16">
      <c r="D110" s="237"/>
      <c r="I110" s="39"/>
      <c r="J110" s="43"/>
      <c r="P110" s="795"/>
    </row>
    <row r="111" spans="4:16">
      <c r="D111" s="237"/>
      <c r="I111" s="39"/>
      <c r="J111" s="43"/>
      <c r="P111" s="795"/>
    </row>
    <row r="112" spans="4:16">
      <c r="D112" s="237"/>
      <c r="I112" s="39"/>
      <c r="J112" s="43"/>
      <c r="P112" s="795"/>
    </row>
    <row r="113" spans="4:16">
      <c r="D113" s="237"/>
      <c r="I113" s="39"/>
      <c r="J113" s="43"/>
      <c r="P113" s="795"/>
    </row>
    <row r="114" spans="4:16">
      <c r="D114" s="237"/>
      <c r="I114" s="39"/>
      <c r="J114" s="43"/>
      <c r="P114" s="795"/>
    </row>
    <row r="115" spans="4:16">
      <c r="D115" s="237"/>
      <c r="I115" s="39"/>
      <c r="J115" s="43"/>
      <c r="P115" s="795"/>
    </row>
    <row r="116" spans="4:16">
      <c r="D116" s="237"/>
      <c r="I116" s="43"/>
      <c r="J116" s="43"/>
      <c r="P116" s="795"/>
    </row>
    <row r="117" spans="4:16">
      <c r="D117" s="237"/>
      <c r="I117" s="43"/>
      <c r="J117" s="43"/>
      <c r="P117" s="795"/>
    </row>
    <row r="118" spans="4:16">
      <c r="D118" s="237"/>
      <c r="I118" s="43"/>
      <c r="J118" s="43"/>
      <c r="P118" s="795"/>
    </row>
    <row r="119" spans="4:16">
      <c r="D119" s="237"/>
      <c r="I119" s="43"/>
      <c r="J119" s="43"/>
      <c r="P119" s="795"/>
    </row>
    <row r="120" spans="4:16">
      <c r="D120" s="237"/>
      <c r="I120" s="43"/>
      <c r="J120" s="43"/>
      <c r="P120" s="795"/>
    </row>
    <row r="121" spans="4:16">
      <c r="D121" s="237"/>
      <c r="I121" s="43"/>
      <c r="J121" s="43"/>
      <c r="P121" s="795"/>
    </row>
    <row r="122" spans="4:16">
      <c r="D122" s="237"/>
      <c r="P122" s="795"/>
    </row>
    <row r="123" spans="4:16">
      <c r="D123" s="237"/>
      <c r="P123" s="795"/>
    </row>
    <row r="124" spans="4:16">
      <c r="D124" s="237"/>
      <c r="P124" s="795"/>
    </row>
    <row r="125" spans="4:16">
      <c r="D125" s="237"/>
      <c r="P125" s="795"/>
    </row>
    <row r="126" spans="4:16">
      <c r="D126" s="237"/>
      <c r="P126" s="795"/>
    </row>
    <row r="127" spans="4:16">
      <c r="D127" s="237"/>
      <c r="P127" s="795"/>
    </row>
    <row r="128" spans="4:16">
      <c r="D128" s="237"/>
      <c r="P128" s="795"/>
    </row>
    <row r="129" spans="4:16">
      <c r="D129" s="237"/>
      <c r="P129" s="795"/>
    </row>
    <row r="130" spans="4:16">
      <c r="D130" s="237"/>
      <c r="P130" s="795"/>
    </row>
    <row r="131" spans="4:16">
      <c r="D131" s="237"/>
      <c r="P131" s="795"/>
    </row>
    <row r="132" spans="4:16">
      <c r="D132" s="237"/>
      <c r="P132" s="795"/>
    </row>
    <row r="133" spans="4:16">
      <c r="D133" s="237"/>
      <c r="P133" s="795"/>
    </row>
    <row r="134" spans="4:16">
      <c r="D134" s="237"/>
      <c r="P134" s="795"/>
    </row>
    <row r="135" spans="4:16">
      <c r="D135" s="237"/>
      <c r="P135" s="795"/>
    </row>
    <row r="136" spans="4:16">
      <c r="D136" s="237"/>
      <c r="P136" s="795"/>
    </row>
    <row r="137" spans="4:16">
      <c r="D137" s="237"/>
      <c r="P137" s="795"/>
    </row>
    <row r="138" spans="4:16">
      <c r="D138" s="237"/>
      <c r="P138" s="795"/>
    </row>
    <row r="139" spans="4:16">
      <c r="D139" s="237"/>
      <c r="P139" s="795"/>
    </row>
    <row r="140" spans="4:16">
      <c r="D140" s="237"/>
      <c r="P140" s="795"/>
    </row>
    <row r="141" spans="4:16">
      <c r="D141" s="237"/>
      <c r="P141" s="795"/>
    </row>
    <row r="142" spans="4:16">
      <c r="D142" s="237"/>
      <c r="P142" s="795"/>
    </row>
    <row r="143" spans="4:16">
      <c r="D143" s="237"/>
      <c r="P143" s="795"/>
    </row>
    <row r="144" spans="4:16">
      <c r="D144" s="237"/>
      <c r="P144" s="795"/>
    </row>
    <row r="145" spans="4:16">
      <c r="D145" s="237"/>
      <c r="P145" s="795"/>
    </row>
  </sheetData>
  <protectedRanges>
    <protectedRange password="CC78" sqref="X13:JI30 Y8:Y9 H135:O135 AA8:JI12 H84 J84:L84 N84:JI84 N85:N111 H122:N134 P85:JI135 O85:O114 H136:JI65373 M112:N121 H85:L105 H107:L121 H106 J106:L106 H8:J8 F10:Z10 G11:J11 I13:J20 M11:Z11 O12:Z12 F9 M12:N19 G12:I12 J12:J19 G21:J55 L11:L19 N56:JI56 E60:F69 N21:N28 N33:N36 N30:N31 N38:N55 H78:JI83 C60:C65373 G81:G65373 F56:J56 L56 A8:B65373 F42:F55 X32:JI55 Z31:JI31 E42:E56 D57:J59 D78:F65373 C8:E10 L57:JI59" name="Range1"/>
    <protectedRange password="CC78" sqref="D71:D76 G78:G80 Y71:JI76 E71:J77" name="Range1_1_1"/>
    <protectedRange password="CC78" sqref="D77 Y77:JI77" name="Range1_3_1"/>
    <protectedRange password="CC78" sqref="A5:JI7" name="Range1_2"/>
    <protectedRange password="CC78" sqref="K8:X9 K11:K59" name="Range1_3"/>
    <protectedRange password="CC78" sqref="C42:C51 C53:C59" name="Range1_1"/>
    <protectedRange password="CC78" sqref="F8 G9:H9" name="Range1_4"/>
    <protectedRange password="CC78" sqref="F13:F19 D13:E20" name="Range1_8"/>
    <protectedRange password="CC78" sqref="C13:C20" name="Range1_1_1_1"/>
    <protectedRange password="CC78" sqref="G13:H20 F20" name="Range1_9"/>
    <protectedRange password="CC78" sqref="C21:C41" name="Range1_6"/>
    <protectedRange password="CC78" sqref="E21:F41" name="Range1_7"/>
    <protectedRange password="CC78" sqref="L11:W30 L31:Y31 L32:W50 N51:W55" name="Range1_11"/>
    <protectedRange password="CC78" sqref="C52" name="Range1_5"/>
    <protectedRange password="CC78" sqref="C52" name="Range1_3_2"/>
  </protectedRanges>
  <autoFilter ref="A10:AB71">
    <filterColumn colId="1"/>
    <filterColumn colId="13"/>
    <filterColumn colId="14"/>
    <filterColumn colId="15"/>
    <filterColumn colId="16"/>
    <filterColumn colId="17"/>
    <filterColumn colId="22">
      <filters>
        <filter val="x"/>
      </filters>
    </filterColumn>
  </autoFilter>
  <mergeCells count="46">
    <mergeCell ref="P128:P129"/>
    <mergeCell ref="P130:P131"/>
    <mergeCell ref="P132:P133"/>
    <mergeCell ref="A57:D59"/>
    <mergeCell ref="P104:P105"/>
    <mergeCell ref="P106:P107"/>
    <mergeCell ref="P108:P109"/>
    <mergeCell ref="P110:P111"/>
    <mergeCell ref="P84:P85"/>
    <mergeCell ref="P86:P87"/>
    <mergeCell ref="P88:P89"/>
    <mergeCell ref="P90:P91"/>
    <mergeCell ref="P92:P93"/>
    <mergeCell ref="P94:P95"/>
    <mergeCell ref="P96:P97"/>
    <mergeCell ref="P98:P99"/>
    <mergeCell ref="P126:P127"/>
    <mergeCell ref="P100:P101"/>
    <mergeCell ref="P102:P103"/>
    <mergeCell ref="A5:Z5"/>
    <mergeCell ref="A6:Z6"/>
    <mergeCell ref="C8:C9"/>
    <mergeCell ref="A8:A9"/>
    <mergeCell ref="D8:D9"/>
    <mergeCell ref="Z8:Z9"/>
    <mergeCell ref="Y8:Y9"/>
    <mergeCell ref="K8:K9"/>
    <mergeCell ref="E8:E9"/>
    <mergeCell ref="I8:J8"/>
    <mergeCell ref="F8:H8"/>
    <mergeCell ref="AA8:AA10"/>
    <mergeCell ref="P140:P141"/>
    <mergeCell ref="P142:P143"/>
    <mergeCell ref="P144:P145"/>
    <mergeCell ref="L8:W8"/>
    <mergeCell ref="X8:X9"/>
    <mergeCell ref="P112:P113"/>
    <mergeCell ref="P114:P115"/>
    <mergeCell ref="P116:P117"/>
    <mergeCell ref="P118:P119"/>
    <mergeCell ref="P120:P121"/>
    <mergeCell ref="P122:P123"/>
    <mergeCell ref="P136:P137"/>
    <mergeCell ref="P138:P139"/>
    <mergeCell ref="P134:P135"/>
    <mergeCell ref="P124:P12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0"/>
  <sheetViews>
    <sheetView zoomScaleNormal="115" workbookViewId="0">
      <pane xSplit="3" ySplit="6" topLeftCell="I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86" sqref="A86:XFD87"/>
    </sheetView>
  </sheetViews>
  <sheetFormatPr defaultColWidth="3.7109375" defaultRowHeight="15" customHeight="1"/>
  <cols>
    <col min="1" max="1" width="2.5703125" style="2" customWidth="1"/>
    <col min="2" max="2" width="9.28515625" style="2" customWidth="1"/>
    <col min="3" max="3" width="17.28515625" style="2" customWidth="1"/>
    <col min="4" max="4" width="6.85546875" style="28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325">
        <v>42736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42736</v>
      </c>
      <c r="G5" s="105">
        <f t="shared" ref="G5:AG5" si="0">F5+1</f>
        <v>42737</v>
      </c>
      <c r="H5" s="105">
        <f t="shared" si="0"/>
        <v>42738</v>
      </c>
      <c r="I5" s="105">
        <f t="shared" si="0"/>
        <v>42739</v>
      </c>
      <c r="J5" s="105">
        <f t="shared" si="0"/>
        <v>42740</v>
      </c>
      <c r="K5" s="105">
        <f t="shared" si="0"/>
        <v>42741</v>
      </c>
      <c r="L5" s="105">
        <f t="shared" si="0"/>
        <v>42742</v>
      </c>
      <c r="M5" s="105">
        <f t="shared" si="0"/>
        <v>42743</v>
      </c>
      <c r="N5" s="105">
        <f t="shared" si="0"/>
        <v>42744</v>
      </c>
      <c r="O5" s="105">
        <f t="shared" si="0"/>
        <v>42745</v>
      </c>
      <c r="P5" s="105">
        <f t="shared" si="0"/>
        <v>42746</v>
      </c>
      <c r="Q5" s="105">
        <f t="shared" si="0"/>
        <v>42747</v>
      </c>
      <c r="R5" s="105">
        <f t="shared" si="0"/>
        <v>42748</v>
      </c>
      <c r="S5" s="105">
        <f t="shared" si="0"/>
        <v>42749</v>
      </c>
      <c r="T5" s="105">
        <f t="shared" si="0"/>
        <v>42750</v>
      </c>
      <c r="U5" s="105">
        <f t="shared" si="0"/>
        <v>42751</v>
      </c>
      <c r="V5" s="105">
        <f t="shared" si="0"/>
        <v>42752</v>
      </c>
      <c r="W5" s="105">
        <f t="shared" si="0"/>
        <v>42753</v>
      </c>
      <c r="X5" s="105">
        <f t="shared" si="0"/>
        <v>42754</v>
      </c>
      <c r="Y5" s="105">
        <f t="shared" si="0"/>
        <v>42755</v>
      </c>
      <c r="Z5" s="105">
        <f t="shared" si="0"/>
        <v>42756</v>
      </c>
      <c r="AA5" s="105">
        <f t="shared" si="0"/>
        <v>42757</v>
      </c>
      <c r="AB5" s="105">
        <f t="shared" si="0"/>
        <v>42758</v>
      </c>
      <c r="AC5" s="105">
        <f t="shared" si="0"/>
        <v>42759</v>
      </c>
      <c r="AD5" s="105">
        <f t="shared" si="0"/>
        <v>42760</v>
      </c>
      <c r="AE5" s="105">
        <f t="shared" si="0"/>
        <v>42761</v>
      </c>
      <c r="AF5" s="105">
        <f t="shared" si="0"/>
        <v>42762</v>
      </c>
      <c r="AG5" s="105">
        <f t="shared" si="0"/>
        <v>42763</v>
      </c>
      <c r="AH5" s="105">
        <f>AG5+1</f>
        <v>42764</v>
      </c>
      <c r="AI5" s="105">
        <f>AH5+1</f>
        <v>42765</v>
      </c>
      <c r="AJ5" s="105">
        <v>31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C.Nhật</v>
      </c>
      <c r="G6" s="263" t="str">
        <f t="shared" ref="G6:AI6" si="1">CHOOSE(WEEKDAY(G5),"C.Nhật","T.Hai","T.Ba","T.Tư","T.Năm","T.Sáu","T.Bảy")</f>
        <v>T.Hai</v>
      </c>
      <c r="H6" s="263" t="str">
        <f t="shared" si="1"/>
        <v>T.Ba</v>
      </c>
      <c r="I6" s="263" t="str">
        <f t="shared" si="1"/>
        <v>T.Tư</v>
      </c>
      <c r="J6" s="263" t="str">
        <f t="shared" si="1"/>
        <v>T.Năm</v>
      </c>
      <c r="K6" s="263" t="str">
        <f t="shared" si="1"/>
        <v>T.Sáu</v>
      </c>
      <c r="L6" s="263" t="str">
        <f t="shared" si="1"/>
        <v>T.Bảy</v>
      </c>
      <c r="M6" s="263" t="str">
        <f t="shared" si="1"/>
        <v>C.Nhật</v>
      </c>
      <c r="N6" s="263" t="str">
        <f t="shared" si="1"/>
        <v>T.Hai</v>
      </c>
      <c r="O6" s="263" t="str">
        <f t="shared" si="1"/>
        <v>T.Ba</v>
      </c>
      <c r="P6" s="263" t="str">
        <f t="shared" si="1"/>
        <v>T.Tư</v>
      </c>
      <c r="Q6" s="263" t="str">
        <f t="shared" si="1"/>
        <v>T.Năm</v>
      </c>
      <c r="R6" s="263" t="str">
        <f t="shared" si="1"/>
        <v>T.Sáu</v>
      </c>
      <c r="S6" s="263" t="str">
        <f t="shared" si="1"/>
        <v>T.Bảy</v>
      </c>
      <c r="T6" s="263" t="str">
        <f t="shared" si="1"/>
        <v>C.Nhật</v>
      </c>
      <c r="U6" s="263" t="str">
        <f t="shared" si="1"/>
        <v>T.Hai</v>
      </c>
      <c r="V6" s="263" t="str">
        <f t="shared" si="1"/>
        <v>T.Ba</v>
      </c>
      <c r="W6" s="263" t="str">
        <f t="shared" si="1"/>
        <v>T.Tư</v>
      </c>
      <c r="X6" s="263" t="str">
        <f t="shared" si="1"/>
        <v>T.Năm</v>
      </c>
      <c r="Y6" s="263" t="str">
        <f t="shared" si="1"/>
        <v>T.Sáu</v>
      </c>
      <c r="Z6" s="263" t="str">
        <f t="shared" si="1"/>
        <v>T.Bảy</v>
      </c>
      <c r="AA6" s="263" t="str">
        <f t="shared" si="1"/>
        <v>C.Nhật</v>
      </c>
      <c r="AB6" s="263" t="str">
        <f t="shared" si="1"/>
        <v>T.Hai</v>
      </c>
      <c r="AC6" s="263" t="str">
        <f t="shared" si="1"/>
        <v>T.Ba</v>
      </c>
      <c r="AD6" s="263" t="str">
        <f t="shared" si="1"/>
        <v>T.Tư</v>
      </c>
      <c r="AE6" s="263" t="str">
        <f t="shared" si="1"/>
        <v>T.Năm</v>
      </c>
      <c r="AF6" s="263" t="str">
        <f t="shared" si="1"/>
        <v>T.Sáu</v>
      </c>
      <c r="AG6" s="263" t="str">
        <f t="shared" si="1"/>
        <v>T.Bảy</v>
      </c>
      <c r="AH6" s="263" t="str">
        <f t="shared" si="1"/>
        <v>C.Nhật</v>
      </c>
      <c r="AI6" s="263" t="str">
        <f t="shared" si="1"/>
        <v>T.Hai</v>
      </c>
      <c r="AJ6" s="263" t="s">
        <v>188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2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1" customHeight="1">
      <c r="A8" s="267" t="s">
        <v>176</v>
      </c>
      <c r="B8" s="324" t="s">
        <v>177</v>
      </c>
      <c r="C8" s="267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817">
        <v>1</v>
      </c>
      <c r="B9" s="817" t="s">
        <v>61</v>
      </c>
      <c r="C9" s="840" t="str">
        <f>VLOOKUP(B9,DS,2,0)</f>
        <v>Mai Út Hiền</v>
      </c>
      <c r="D9" s="820" t="str">
        <f>VLOOKUP(B9,DS,3,0)</f>
        <v>Cơ Điện</v>
      </c>
      <c r="E9" s="58" t="s">
        <v>32</v>
      </c>
      <c r="F9" s="153"/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>
        <v>8</v>
      </c>
      <c r="M9" s="153"/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/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/>
      <c r="AB9" s="153">
        <v>8</v>
      </c>
      <c r="AC9" s="153">
        <v>8</v>
      </c>
      <c r="AD9" s="153"/>
      <c r="AE9" s="153"/>
      <c r="AF9" s="153"/>
      <c r="AG9" s="153"/>
      <c r="AH9" s="153"/>
      <c r="AI9" s="153"/>
      <c r="AJ9" s="153"/>
      <c r="AK9" s="822">
        <f>((SUM(F9:AJ9))/8)-(SUMIF($F$6:$AJ$6,"C.Nhật",F9:AJ9)/8)</f>
        <v>20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20</v>
      </c>
      <c r="AO9" s="826">
        <v>0</v>
      </c>
      <c r="AP9" s="813"/>
      <c r="AQ9" s="813"/>
      <c r="AR9" s="813"/>
      <c r="AS9" s="815"/>
      <c r="AT9" s="2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817"/>
      <c r="B10" s="817"/>
      <c r="C10" s="840"/>
      <c r="D10" s="821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2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817">
        <f>A9+1</f>
        <v>2</v>
      </c>
      <c r="B11" s="817" t="s">
        <v>62</v>
      </c>
      <c r="C11" s="840" t="str">
        <f>VLOOKUP(B11,DS,2,0)</f>
        <v>Nguyễn Thị Xuân Thảo</v>
      </c>
      <c r="D11" s="820" t="str">
        <f>VLOOKUP(B11,DS,3,0)</f>
        <v>KCS</v>
      </c>
      <c r="E11" s="58" t="s">
        <v>32</v>
      </c>
      <c r="F11" s="153"/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>
        <v>8</v>
      </c>
      <c r="M11" s="153"/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/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/>
      <c r="AB11" s="153">
        <v>8</v>
      </c>
      <c r="AC11" s="153">
        <v>8</v>
      </c>
      <c r="AD11" s="153"/>
      <c r="AE11" s="153"/>
      <c r="AF11" s="153"/>
      <c r="AG11" s="153"/>
      <c r="AH11" s="153"/>
      <c r="AI11" s="153"/>
      <c r="AJ11" s="153"/>
      <c r="AK11" s="822">
        <f>((SUM(F11:AJ11))/8)-(SUMIF($F$6:$AJ$6,"C.Nhật",F11:AJ11)/8)</f>
        <v>20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20</v>
      </c>
      <c r="AO11" s="826">
        <v>0</v>
      </c>
      <c r="AP11" s="813"/>
      <c r="AQ11" s="813"/>
      <c r="AR11" s="813"/>
      <c r="AS11" s="815"/>
      <c r="AT11" s="28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817"/>
      <c r="B12" s="817"/>
      <c r="C12" s="840"/>
      <c r="D12" s="821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28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1" customHeight="1">
      <c r="A13" s="267" t="s">
        <v>178</v>
      </c>
      <c r="B13" s="324" t="s">
        <v>179</v>
      </c>
      <c r="C13" s="267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817">
        <v>3</v>
      </c>
      <c r="B14" s="817" t="s">
        <v>85</v>
      </c>
      <c r="C14" s="840" t="str">
        <f>VLOOKUP(B14,DS,2,0)</f>
        <v>Huỳnh Thị Hường</v>
      </c>
      <c r="D14" s="820" t="str">
        <f>VLOOKUP(B14,DS,3,0)</f>
        <v>Công nhân</v>
      </c>
      <c r="E14" s="58" t="s">
        <v>32</v>
      </c>
      <c r="F14" s="153"/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>
        <v>8</v>
      </c>
      <c r="M14" s="153"/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/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/>
      <c r="AB14" s="153">
        <v>8</v>
      </c>
      <c r="AC14" s="153">
        <v>8</v>
      </c>
      <c r="AD14" s="153"/>
      <c r="AE14" s="153"/>
      <c r="AF14" s="153"/>
      <c r="AG14" s="153"/>
      <c r="AH14" s="153"/>
      <c r="AI14" s="153"/>
      <c r="AJ14" s="153"/>
      <c r="AK14" s="822">
        <f>((SUM(F14:AJ14))/8)-(SUMIF($F$6:$AJ$6,"C.Nhật",F14:AJ14)/8)</f>
        <v>20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20</v>
      </c>
      <c r="AO14" s="826">
        <v>0</v>
      </c>
      <c r="AP14" s="813"/>
      <c r="AQ14" s="813"/>
      <c r="AR14" s="813"/>
      <c r="AS14" s="815"/>
      <c r="AT14" s="28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817"/>
      <c r="B15" s="817"/>
      <c r="C15" s="840"/>
      <c r="D15" s="821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28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817">
        <f>A14+1</f>
        <v>4</v>
      </c>
      <c r="B16" s="817" t="s">
        <v>86</v>
      </c>
      <c r="C16" s="840" t="str">
        <f>VLOOKUP(B16,DS,2,0)</f>
        <v>Nguyễn Thị Rong</v>
      </c>
      <c r="D16" s="820" t="str">
        <f>VLOOKUP(B16,DS,3,0)</f>
        <v>Công nhân</v>
      </c>
      <c r="E16" s="58" t="s">
        <v>32</v>
      </c>
      <c r="F16" s="153"/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>
        <v>8</v>
      </c>
      <c r="M16" s="153"/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/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/>
      <c r="AB16" s="153">
        <v>8</v>
      </c>
      <c r="AC16" s="153">
        <v>8</v>
      </c>
      <c r="AD16" s="153"/>
      <c r="AE16" s="153"/>
      <c r="AF16" s="153"/>
      <c r="AG16" s="153"/>
      <c r="AH16" s="153"/>
      <c r="AI16" s="153"/>
      <c r="AJ16" s="153"/>
      <c r="AK16" s="822">
        <f>((SUM(F16:AJ16))/8)-(SUMIF($F$6:$AJ$6,"C.Nhật",F16:AJ16)/8)</f>
        <v>20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20</v>
      </c>
      <c r="AO16" s="826">
        <v>0</v>
      </c>
      <c r="AP16" s="813"/>
      <c r="AQ16" s="813"/>
      <c r="AR16" s="813"/>
      <c r="AS16" s="815"/>
      <c r="AT16" s="28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817"/>
      <c r="B17" s="817"/>
      <c r="C17" s="840"/>
      <c r="D17" s="821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28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817">
        <f t="shared" ref="A18" si="2">A16+1</f>
        <v>5</v>
      </c>
      <c r="B18" s="817" t="s">
        <v>87</v>
      </c>
      <c r="C18" s="840" t="str">
        <f>VLOOKUP(B18,DS,2,0)</f>
        <v>Sơn Thị Nil</v>
      </c>
      <c r="D18" s="820" t="str">
        <f>VLOOKUP(B18,DS,3,0)</f>
        <v>Công nhân</v>
      </c>
      <c r="E18" s="58" t="s">
        <v>32</v>
      </c>
      <c r="F18" s="153"/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>
        <v>8</v>
      </c>
      <c r="M18" s="153"/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/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/>
      <c r="AB18" s="153">
        <v>8</v>
      </c>
      <c r="AC18" s="153">
        <v>8</v>
      </c>
      <c r="AD18" s="153"/>
      <c r="AE18" s="153"/>
      <c r="AF18" s="153"/>
      <c r="AG18" s="153"/>
      <c r="AH18" s="153"/>
      <c r="AI18" s="153"/>
      <c r="AJ18" s="153"/>
      <c r="AK18" s="822">
        <f>((SUM(F18:AJ18))/8)-(SUMIF($F$6:$AJ$6,"C.Nhật",F18:AJ18)/8)</f>
        <v>20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20</v>
      </c>
      <c r="AO18" s="826">
        <v>0</v>
      </c>
      <c r="AP18" s="813"/>
      <c r="AQ18" s="813"/>
      <c r="AR18" s="813"/>
      <c r="AS18" s="815"/>
      <c r="AT18" s="28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817"/>
      <c r="B19" s="817"/>
      <c r="C19" s="840"/>
      <c r="D19" s="821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28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817">
        <f>A18+1</f>
        <v>6</v>
      </c>
      <c r="B20" s="817" t="s">
        <v>91</v>
      </c>
      <c r="C20" s="840" t="str">
        <f>VLOOKUP(B20,DS,2,0)</f>
        <v>Nguyễn Thị Lựu</v>
      </c>
      <c r="D20" s="820" t="str">
        <f>VLOOKUP(B20,DS,3,0)</f>
        <v>Công nhân</v>
      </c>
      <c r="E20" s="58" t="s">
        <v>32</v>
      </c>
      <c r="F20" s="153"/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>
        <v>8</v>
      </c>
      <c r="M20" s="153"/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/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/>
      <c r="AB20" s="153">
        <v>8</v>
      </c>
      <c r="AC20" s="153">
        <v>8</v>
      </c>
      <c r="AD20" s="153"/>
      <c r="AE20" s="153"/>
      <c r="AF20" s="153"/>
      <c r="AG20" s="153"/>
      <c r="AH20" s="153"/>
      <c r="AI20" s="153"/>
      <c r="AJ20" s="153"/>
      <c r="AK20" s="822">
        <f>((SUM(F20:AJ20))/8)-(SUMIF($F$6:$AJ$6,"C.Nhật",F20:AJ20)/8)</f>
        <v>20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20</v>
      </c>
      <c r="AO20" s="826">
        <v>0</v>
      </c>
      <c r="AP20" s="813"/>
      <c r="AQ20" s="813"/>
      <c r="AR20" s="813"/>
      <c r="AS20" s="815"/>
      <c r="AT20" s="28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817"/>
      <c r="B21" s="817"/>
      <c r="C21" s="840"/>
      <c r="D21" s="821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28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817">
        <v>7</v>
      </c>
      <c r="B22" s="817" t="s">
        <v>94</v>
      </c>
      <c r="C22" s="840" t="str">
        <f>VLOOKUP(B22,DS,2,0)</f>
        <v>Trà Thị Soi</v>
      </c>
      <c r="D22" s="820" t="str">
        <f>VLOOKUP(B22,DS,3,0)</f>
        <v>Công nhân</v>
      </c>
      <c r="E22" s="58" t="s">
        <v>32</v>
      </c>
      <c r="F22" s="153"/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>
        <v>8</v>
      </c>
      <c r="M22" s="153"/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/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/>
      <c r="AB22" s="153">
        <v>8</v>
      </c>
      <c r="AC22" s="153">
        <v>8</v>
      </c>
      <c r="AD22" s="153"/>
      <c r="AE22" s="153"/>
      <c r="AF22" s="153"/>
      <c r="AG22" s="153"/>
      <c r="AH22" s="153"/>
      <c r="AI22" s="153"/>
      <c r="AJ22" s="153"/>
      <c r="AK22" s="822">
        <f>((SUM(F22:AJ22))/8)-(SUMIF($F$6:$AJ$6,"C.Nhật",F22:AJ22)/8)</f>
        <v>20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20</v>
      </c>
      <c r="AO22" s="826">
        <v>0</v>
      </c>
      <c r="AP22" s="813"/>
      <c r="AQ22" s="813"/>
      <c r="AR22" s="813"/>
      <c r="AS22" s="815"/>
      <c r="AT22" s="28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817"/>
      <c r="B23" s="817"/>
      <c r="C23" s="840"/>
      <c r="D23" s="821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28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817">
        <f t="shared" ref="A24" si="3">A22+1</f>
        <v>8</v>
      </c>
      <c r="B24" s="817" t="s">
        <v>101</v>
      </c>
      <c r="C24" s="840" t="str">
        <f>VLOOKUP(B24,DS,2,0)</f>
        <v>Trần Thị Bích Phượng</v>
      </c>
      <c r="D24" s="820" t="str">
        <f>VLOOKUP(B24,DS,3,0)</f>
        <v>Công nhân</v>
      </c>
      <c r="E24" s="58" t="s">
        <v>32</v>
      </c>
      <c r="F24" s="153"/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>
        <v>8</v>
      </c>
      <c r="M24" s="153"/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/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/>
      <c r="AB24" s="153">
        <v>8</v>
      </c>
      <c r="AC24" s="153">
        <v>8</v>
      </c>
      <c r="AD24" s="153"/>
      <c r="AE24" s="153"/>
      <c r="AF24" s="153"/>
      <c r="AG24" s="153"/>
      <c r="AH24" s="153"/>
      <c r="AI24" s="153"/>
      <c r="AJ24" s="153"/>
      <c r="AK24" s="822">
        <f>((SUM(F24:AJ24))/8)-(SUMIF($F$6:$AJ$6,"C.Nhật",F24:AJ24)/8)</f>
        <v>20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20</v>
      </c>
      <c r="AO24" s="826">
        <v>0</v>
      </c>
      <c r="AP24" s="813"/>
      <c r="AQ24" s="813"/>
      <c r="AR24" s="813"/>
      <c r="AS24" s="815"/>
      <c r="AT24" s="28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817"/>
      <c r="B25" s="817"/>
      <c r="C25" s="840"/>
      <c r="D25" s="821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28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817">
        <v>9</v>
      </c>
      <c r="B26" s="817" t="s">
        <v>102</v>
      </c>
      <c r="C26" s="840" t="str">
        <f>VLOOKUP(B26,DS,2,0)</f>
        <v>Sơn Thị Trường Sa</v>
      </c>
      <c r="D26" s="820" t="str">
        <f>VLOOKUP(B26,DS,3,0)</f>
        <v>Công nhân</v>
      </c>
      <c r="E26" s="58" t="s">
        <v>32</v>
      </c>
      <c r="F26" s="153"/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>
        <v>8</v>
      </c>
      <c r="M26" s="153"/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/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/>
      <c r="AB26" s="153">
        <v>8</v>
      </c>
      <c r="AC26" s="153">
        <v>8</v>
      </c>
      <c r="AD26" s="153"/>
      <c r="AE26" s="153"/>
      <c r="AF26" s="153"/>
      <c r="AG26" s="153"/>
      <c r="AH26" s="153"/>
      <c r="AI26" s="153"/>
      <c r="AJ26" s="153"/>
      <c r="AK26" s="822">
        <f>((SUM(F26:AJ26))/8)-(SUMIF($F$6:$AJ$6,"C.Nhật",F26:AJ26)/8)</f>
        <v>20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20</v>
      </c>
      <c r="AO26" s="826">
        <v>0</v>
      </c>
      <c r="AP26" s="813"/>
      <c r="AQ26" s="813"/>
      <c r="AR26" s="813"/>
      <c r="AS26" s="815"/>
      <c r="AT26" s="28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817"/>
      <c r="B27" s="817"/>
      <c r="C27" s="840"/>
      <c r="D27" s="821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827"/>
      <c r="AP27" s="814"/>
      <c r="AQ27" s="814"/>
      <c r="AR27" s="814"/>
      <c r="AS27" s="816"/>
      <c r="AT27" s="28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817">
        <v>10</v>
      </c>
      <c r="B28" s="817" t="s">
        <v>103</v>
      </c>
      <c r="C28" s="840" t="str">
        <f>VLOOKUP(B28,DS,2,0)</f>
        <v>Lý Thị Sà Kha</v>
      </c>
      <c r="D28" s="820" t="str">
        <f>VLOOKUP(B28,DS,3,0)</f>
        <v>Công nhân</v>
      </c>
      <c r="E28" s="58" t="s">
        <v>32</v>
      </c>
      <c r="F28" s="153"/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>
        <v>8</v>
      </c>
      <c r="M28" s="153"/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/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/>
      <c r="AB28" s="153">
        <v>8</v>
      </c>
      <c r="AC28" s="153">
        <v>8</v>
      </c>
      <c r="AD28" s="153"/>
      <c r="AE28" s="153"/>
      <c r="AF28" s="153"/>
      <c r="AG28" s="153"/>
      <c r="AH28" s="153"/>
      <c r="AI28" s="153"/>
      <c r="AJ28" s="153"/>
      <c r="AK28" s="822">
        <f>((SUM(F28:AJ28))/8)-(SUMIF($F$6:$AJ$6,"C.Nhật",F28:AJ28)/8)</f>
        <v>20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20</v>
      </c>
      <c r="AO28" s="826">
        <v>0</v>
      </c>
      <c r="AP28" s="813"/>
      <c r="AQ28" s="813"/>
      <c r="AR28" s="813"/>
      <c r="AS28" s="815"/>
      <c r="AT28" s="28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817"/>
      <c r="B29" s="817"/>
      <c r="C29" s="840"/>
      <c r="D29" s="821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823"/>
      <c r="AL29" s="823"/>
      <c r="AM29" s="825"/>
      <c r="AN29" s="814"/>
      <c r="AO29" s="827"/>
      <c r="AP29" s="814"/>
      <c r="AQ29" s="814"/>
      <c r="AR29" s="814"/>
      <c r="AS29" s="816"/>
      <c r="AT29" s="28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817">
        <v>11</v>
      </c>
      <c r="B30" s="817" t="s">
        <v>104</v>
      </c>
      <c r="C30" s="840" t="str">
        <f>VLOOKUP(B30,DS,2,0)</f>
        <v xml:space="preserve"> Lâm Thị Mộng Thường</v>
      </c>
      <c r="D30" s="820" t="str">
        <f>VLOOKUP(B30,DS,3,0)</f>
        <v>Công nhân</v>
      </c>
      <c r="E30" s="58" t="s">
        <v>32</v>
      </c>
      <c r="F30" s="153"/>
      <c r="G30" s="153">
        <v>8</v>
      </c>
      <c r="H30" s="153">
        <v>8</v>
      </c>
      <c r="I30" s="153">
        <v>8</v>
      </c>
      <c r="J30" s="153">
        <v>8</v>
      </c>
      <c r="K30" s="153">
        <v>8</v>
      </c>
      <c r="L30" s="153">
        <v>8</v>
      </c>
      <c r="M30" s="153"/>
      <c r="N30" s="153">
        <v>8</v>
      </c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/>
      <c r="U30" s="153">
        <v>8</v>
      </c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/>
      <c r="AB30" s="153">
        <v>8</v>
      </c>
      <c r="AC30" s="153">
        <v>8</v>
      </c>
      <c r="AD30" s="153"/>
      <c r="AE30" s="153"/>
      <c r="AF30" s="153"/>
      <c r="AG30" s="153"/>
      <c r="AH30" s="153"/>
      <c r="AI30" s="153"/>
      <c r="AJ30" s="153"/>
      <c r="AK30" s="822">
        <f>((SUM(F30:AJ30))/8)-(SUMIF($F$6:$AJ$6,"C.Nhật",F30:AJ30)/8)</f>
        <v>20</v>
      </c>
      <c r="AL30" s="822">
        <f>SUM(F31:AI31)/8*1.5</f>
        <v>0</v>
      </c>
      <c r="AM30" s="824">
        <f>SUMIF($F$6:$AI$6,"C.Nhật",$F30:$AI31)/8*2</f>
        <v>0</v>
      </c>
      <c r="AN30" s="813">
        <f>SUM(AK30:AM31)</f>
        <v>20</v>
      </c>
      <c r="AO30" s="826">
        <v>0</v>
      </c>
      <c r="AP30" s="813"/>
      <c r="AQ30" s="813"/>
      <c r="AR30" s="813"/>
      <c r="AS30" s="815"/>
      <c r="AT30" s="28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817"/>
      <c r="B31" s="817"/>
      <c r="C31" s="840"/>
      <c r="D31" s="821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823"/>
      <c r="AL31" s="823"/>
      <c r="AM31" s="825"/>
      <c r="AN31" s="814"/>
      <c r="AO31" s="827"/>
      <c r="AP31" s="814"/>
      <c r="AQ31" s="814"/>
      <c r="AR31" s="814"/>
      <c r="AS31" s="816"/>
      <c r="AT31" s="28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817">
        <v>12</v>
      </c>
      <c r="B32" s="818" t="s">
        <v>88</v>
      </c>
      <c r="C32" s="819" t="s">
        <v>138</v>
      </c>
      <c r="D32" s="820" t="str">
        <f>VLOOKUP(B32,DS,3,0)</f>
        <v>Công nhân</v>
      </c>
      <c r="E32" s="58" t="s">
        <v>32</v>
      </c>
      <c r="F32" s="153"/>
      <c r="G32" s="153"/>
      <c r="H32" s="153"/>
      <c r="I32" s="153"/>
      <c r="J32" s="153"/>
      <c r="K32" s="153"/>
      <c r="L32" s="153">
        <v>8</v>
      </c>
      <c r="M32" s="153"/>
      <c r="N32" s="153">
        <v>8</v>
      </c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/>
      <c r="U32" s="153">
        <v>8</v>
      </c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/>
      <c r="AB32" s="153">
        <v>8</v>
      </c>
      <c r="AC32" s="153">
        <v>8</v>
      </c>
      <c r="AD32" s="153"/>
      <c r="AE32" s="153"/>
      <c r="AF32" s="153"/>
      <c r="AG32" s="153"/>
      <c r="AH32" s="153"/>
      <c r="AI32" s="153"/>
      <c r="AJ32" s="153"/>
      <c r="AK32" s="822">
        <f>((SUM(F32:AJ32))/8)-(SUMIF($F$6:$AJ$6,"C.Nhật",F32:AJ32)/8)</f>
        <v>15</v>
      </c>
      <c r="AL32" s="822">
        <f>SUM(F33:AI33)/8*1.5</f>
        <v>0</v>
      </c>
      <c r="AM32" s="824">
        <f>SUMIF($F$6:$AI$6,"C.Nhật",$F32:$AI33)/8*2</f>
        <v>0</v>
      </c>
      <c r="AN32" s="813">
        <f>SUM(AK32:AM33)</f>
        <v>15</v>
      </c>
      <c r="AO32" s="826">
        <v>1</v>
      </c>
      <c r="AP32" s="813"/>
      <c r="AQ32" s="813"/>
      <c r="AR32" s="813"/>
      <c r="AS32" s="815"/>
      <c r="AT32" s="2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817"/>
      <c r="B33" s="818"/>
      <c r="C33" s="819"/>
      <c r="D33" s="821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823"/>
      <c r="AL33" s="823"/>
      <c r="AM33" s="825"/>
      <c r="AN33" s="814"/>
      <c r="AO33" s="827"/>
      <c r="AP33" s="814"/>
      <c r="AQ33" s="814"/>
      <c r="AR33" s="814"/>
      <c r="AS33" s="816"/>
      <c r="AT33" s="2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24" customHeight="1">
      <c r="A34" s="267" t="s">
        <v>180</v>
      </c>
      <c r="B34" s="324" t="s">
        <v>181</v>
      </c>
      <c r="C34" s="267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817">
        <v>13</v>
      </c>
      <c r="B35" s="817" t="s">
        <v>107</v>
      </c>
      <c r="C35" s="840" t="str">
        <f>VLOOKUP(B35,DS,2,0)</f>
        <v>Nguyễn Văn Bé Hai</v>
      </c>
      <c r="D35" s="820" t="str">
        <f>VLOOKUP(B35,DS,3,0)</f>
        <v>Công nhân</v>
      </c>
      <c r="E35" s="58" t="s">
        <v>32</v>
      </c>
      <c r="F35" s="153"/>
      <c r="G35" s="153">
        <v>8</v>
      </c>
      <c r="H35" s="153">
        <v>8</v>
      </c>
      <c r="I35" s="153">
        <v>8</v>
      </c>
      <c r="J35" s="153">
        <v>8</v>
      </c>
      <c r="K35" s="153">
        <v>8</v>
      </c>
      <c r="L35" s="153">
        <v>8</v>
      </c>
      <c r="M35" s="153"/>
      <c r="N35" s="153">
        <v>8</v>
      </c>
      <c r="O35" s="153">
        <v>8</v>
      </c>
      <c r="P35" s="153">
        <v>8</v>
      </c>
      <c r="Q35" s="153">
        <v>8</v>
      </c>
      <c r="R35" s="153">
        <v>8</v>
      </c>
      <c r="S35" s="153">
        <v>8</v>
      </c>
      <c r="T35" s="153"/>
      <c r="U35" s="153">
        <v>8</v>
      </c>
      <c r="V35" s="153">
        <v>8</v>
      </c>
      <c r="W35" s="153">
        <v>8</v>
      </c>
      <c r="X35" s="153">
        <v>8</v>
      </c>
      <c r="Y35" s="153">
        <v>8</v>
      </c>
      <c r="Z35" s="153">
        <v>8</v>
      </c>
      <c r="AA35" s="153"/>
      <c r="AB35" s="153">
        <v>8</v>
      </c>
      <c r="AC35" s="153">
        <v>8</v>
      </c>
      <c r="AD35" s="153"/>
      <c r="AE35" s="153"/>
      <c r="AF35" s="153"/>
      <c r="AG35" s="153"/>
      <c r="AH35" s="153"/>
      <c r="AI35" s="153"/>
      <c r="AJ35" s="153"/>
      <c r="AK35" s="822">
        <f>((SUM(F35:AJ35))/8)-(SUMIF($F$6:$AJ$6,"C.Nhật",F35:AJ35)/8)</f>
        <v>20</v>
      </c>
      <c r="AL35" s="822">
        <f>SUM(F36:AI36)/8*1.5</f>
        <v>0</v>
      </c>
      <c r="AM35" s="824">
        <f>SUMIF($F$6:$AI$6,"C.Nhật",$F35:$AI36)/8*2</f>
        <v>0</v>
      </c>
      <c r="AN35" s="813">
        <f>SUM(AK35:AM36)</f>
        <v>20</v>
      </c>
      <c r="AO35" s="826">
        <v>0</v>
      </c>
      <c r="AP35" s="813"/>
      <c r="AQ35" s="813"/>
      <c r="AR35" s="813"/>
      <c r="AS35" s="815"/>
      <c r="AT35" s="28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817"/>
      <c r="B36" s="817"/>
      <c r="C36" s="840"/>
      <c r="D36" s="821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823"/>
      <c r="AL36" s="823"/>
      <c r="AM36" s="825"/>
      <c r="AN36" s="814"/>
      <c r="AO36" s="827"/>
      <c r="AP36" s="814"/>
      <c r="AQ36" s="814"/>
      <c r="AR36" s="814"/>
      <c r="AS36" s="816"/>
      <c r="AT36" s="28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8" customHeight="1">
      <c r="A37" s="817">
        <v>14</v>
      </c>
      <c r="B37" s="817" t="s">
        <v>112</v>
      </c>
      <c r="C37" s="840" t="str">
        <f>VLOOKUP(B37,DS,2,0)</f>
        <v>Trần Nhiên</v>
      </c>
      <c r="D37" s="820" t="str">
        <f>VLOOKUP(B37,DS,3,0)</f>
        <v>Công nhân</v>
      </c>
      <c r="E37" s="58" t="s">
        <v>32</v>
      </c>
      <c r="F37" s="153"/>
      <c r="G37" s="153">
        <v>8</v>
      </c>
      <c r="H37" s="153">
        <v>8</v>
      </c>
      <c r="I37" s="153">
        <v>8</v>
      </c>
      <c r="J37" s="153">
        <v>8</v>
      </c>
      <c r="K37" s="153">
        <v>8</v>
      </c>
      <c r="L37" s="153">
        <v>8</v>
      </c>
      <c r="M37" s="153"/>
      <c r="N37" s="153">
        <v>8</v>
      </c>
      <c r="O37" s="153">
        <v>8</v>
      </c>
      <c r="P37" s="153">
        <v>8</v>
      </c>
      <c r="Q37" s="153">
        <v>8</v>
      </c>
      <c r="R37" s="153">
        <v>8</v>
      </c>
      <c r="S37" s="153">
        <v>8</v>
      </c>
      <c r="T37" s="153"/>
      <c r="U37" s="153">
        <v>8</v>
      </c>
      <c r="V37" s="153">
        <v>8</v>
      </c>
      <c r="W37" s="153">
        <v>8</v>
      </c>
      <c r="X37" s="153">
        <v>8</v>
      </c>
      <c r="Y37" s="153">
        <v>8</v>
      </c>
      <c r="Z37" s="153">
        <v>8</v>
      </c>
      <c r="AA37" s="153"/>
      <c r="AB37" s="153">
        <v>8</v>
      </c>
      <c r="AC37" s="153">
        <v>8</v>
      </c>
      <c r="AD37" s="153"/>
      <c r="AE37" s="153"/>
      <c r="AF37" s="153"/>
      <c r="AG37" s="153"/>
      <c r="AH37" s="153"/>
      <c r="AI37" s="153"/>
      <c r="AJ37" s="153"/>
      <c r="AK37" s="822">
        <f>((SUM(F37:AJ37))/8)-(SUMIF($F$6:$AJ$6,"C.Nhật",F37:AJ37)/8)</f>
        <v>20</v>
      </c>
      <c r="AL37" s="822">
        <f>SUM(F38:AI38)/8*1.5</f>
        <v>0</v>
      </c>
      <c r="AM37" s="824">
        <f>SUMIF($F$6:$AI$6,"C.Nhật",$F37:$AI38)/8*2</f>
        <v>0</v>
      </c>
      <c r="AN37" s="813">
        <f>SUM(AK37:AM38)</f>
        <v>20</v>
      </c>
      <c r="AO37" s="826">
        <v>0</v>
      </c>
      <c r="AP37" s="813"/>
      <c r="AQ37" s="813"/>
      <c r="AR37" s="813"/>
      <c r="AS37" s="815"/>
      <c r="AT37" s="284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817"/>
      <c r="B38" s="817"/>
      <c r="C38" s="840"/>
      <c r="D38" s="821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823"/>
      <c r="AL38" s="823"/>
      <c r="AM38" s="825"/>
      <c r="AN38" s="814"/>
      <c r="AO38" s="827"/>
      <c r="AP38" s="814"/>
      <c r="AQ38" s="814"/>
      <c r="AR38" s="814"/>
      <c r="AS38" s="816"/>
      <c r="AT38" s="284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57" customFormat="1" ht="18" customHeight="1">
      <c r="A39" s="817">
        <v>15</v>
      </c>
      <c r="B39" s="817" t="s">
        <v>113</v>
      </c>
      <c r="C39" s="840" t="str">
        <f>VLOOKUP(B39,DS,2,0)</f>
        <v>Thạch Giang</v>
      </c>
      <c r="D39" s="820" t="str">
        <f>VLOOKUP(B39,DS,3,0)</f>
        <v>Công nhân</v>
      </c>
      <c r="E39" s="58" t="s">
        <v>32</v>
      </c>
      <c r="F39" s="153"/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>
        <v>8</v>
      </c>
      <c r="M39" s="153"/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>
        <v>8</v>
      </c>
      <c r="T39" s="153"/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>
        <v>8</v>
      </c>
      <c r="AA39" s="153"/>
      <c r="AB39" s="153">
        <v>8</v>
      </c>
      <c r="AC39" s="153">
        <v>8</v>
      </c>
      <c r="AD39" s="153"/>
      <c r="AE39" s="153"/>
      <c r="AF39" s="153"/>
      <c r="AG39" s="153"/>
      <c r="AH39" s="153"/>
      <c r="AI39" s="153"/>
      <c r="AJ39" s="153"/>
      <c r="AK39" s="822">
        <f>((SUM(F39:AJ39))/8)-(SUMIF($F$6:$AJ$6,"C.Nhật",F39:AJ39)/8)</f>
        <v>20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20</v>
      </c>
      <c r="AO39" s="826">
        <v>0</v>
      </c>
      <c r="AP39" s="813"/>
      <c r="AQ39" s="813"/>
      <c r="AR39" s="813"/>
      <c r="AS39" s="815"/>
      <c r="AT39" s="28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817"/>
      <c r="B40" s="817"/>
      <c r="C40" s="840"/>
      <c r="D40" s="821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28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817">
        <v>16</v>
      </c>
      <c r="B41" s="817" t="s">
        <v>116</v>
      </c>
      <c r="C41" s="840" t="str">
        <f>VLOOKUP(B41,DS,2,0)</f>
        <v>Lâm Chanh Đa Ra</v>
      </c>
      <c r="D41" s="820" t="str">
        <f>VLOOKUP(B41,DS,3,0)</f>
        <v>Công nhân</v>
      </c>
      <c r="E41" s="58" t="s">
        <v>32</v>
      </c>
      <c r="F41" s="153"/>
      <c r="G41" s="153">
        <v>8</v>
      </c>
      <c r="H41" s="153">
        <v>8</v>
      </c>
      <c r="I41" s="153">
        <v>8</v>
      </c>
      <c r="J41" s="153">
        <v>8</v>
      </c>
      <c r="K41" s="153">
        <v>8</v>
      </c>
      <c r="L41" s="153">
        <v>8</v>
      </c>
      <c r="M41" s="153"/>
      <c r="N41" s="153">
        <v>8</v>
      </c>
      <c r="O41" s="153">
        <v>8</v>
      </c>
      <c r="P41" s="153">
        <v>8</v>
      </c>
      <c r="Q41" s="153">
        <v>8</v>
      </c>
      <c r="R41" s="153">
        <v>8</v>
      </c>
      <c r="S41" s="153">
        <v>8</v>
      </c>
      <c r="T41" s="153"/>
      <c r="U41" s="153">
        <v>8</v>
      </c>
      <c r="V41" s="153">
        <v>8</v>
      </c>
      <c r="W41" s="153">
        <v>8</v>
      </c>
      <c r="X41" s="153">
        <v>8</v>
      </c>
      <c r="Y41" s="153">
        <v>8</v>
      </c>
      <c r="Z41" s="153">
        <v>8</v>
      </c>
      <c r="AA41" s="153"/>
      <c r="AB41" s="153">
        <v>8</v>
      </c>
      <c r="AC41" s="153">
        <v>8</v>
      </c>
      <c r="AD41" s="153"/>
      <c r="AE41" s="153"/>
      <c r="AF41" s="153"/>
      <c r="AG41" s="153"/>
      <c r="AH41" s="153"/>
      <c r="AI41" s="153"/>
      <c r="AJ41" s="153"/>
      <c r="AK41" s="822">
        <f>((SUM(F41:AJ41))/8)-(SUMIF($F$6:$AJ$6,"C.Nhật",F41:AJ41)/8)</f>
        <v>20</v>
      </c>
      <c r="AL41" s="822">
        <f>SUM(F42:AI42)/8*1.5</f>
        <v>0</v>
      </c>
      <c r="AM41" s="824">
        <f>SUMIF($F$6:$AI$6,"C.Nhật",$F41:$AI42)/8*2</f>
        <v>0</v>
      </c>
      <c r="AN41" s="813">
        <f>SUM(AK41:AM42)</f>
        <v>20</v>
      </c>
      <c r="AO41" s="826">
        <v>0</v>
      </c>
      <c r="AP41" s="813"/>
      <c r="AQ41" s="813"/>
      <c r="AR41" s="813"/>
      <c r="AS41" s="815"/>
      <c r="AT41" s="28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817"/>
      <c r="B42" s="817"/>
      <c r="C42" s="840"/>
      <c r="D42" s="821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823"/>
      <c r="AL42" s="823"/>
      <c r="AM42" s="825"/>
      <c r="AN42" s="814"/>
      <c r="AO42" s="827"/>
      <c r="AP42" s="814"/>
      <c r="AQ42" s="814"/>
      <c r="AR42" s="814"/>
      <c r="AS42" s="816"/>
      <c r="AT42" s="28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3" customFormat="1" ht="81.75" customHeight="1">
      <c r="A43" s="11"/>
      <c r="B43" s="11"/>
      <c r="C43" s="3"/>
      <c r="D43" s="101"/>
      <c r="E43" s="3" t="s">
        <v>194</v>
      </c>
      <c r="F43" s="318"/>
      <c r="G43" s="318"/>
      <c r="H43" s="319"/>
      <c r="I43" s="319"/>
      <c r="J43" s="319"/>
      <c r="K43" s="318"/>
      <c r="L43" s="319"/>
      <c r="M43" s="318"/>
      <c r="N43" s="318"/>
      <c r="O43" s="318"/>
      <c r="P43" s="318"/>
      <c r="Q43" s="318"/>
      <c r="R43" s="318"/>
      <c r="S43" s="318"/>
      <c r="T43" s="318"/>
      <c r="U43" s="318"/>
      <c r="V43" s="318"/>
      <c r="W43" s="318"/>
      <c r="X43" s="318"/>
      <c r="Y43" s="318"/>
      <c r="Z43" s="318"/>
      <c r="AA43" s="318"/>
      <c r="AB43" s="318"/>
      <c r="AC43" s="318"/>
      <c r="AD43" s="319"/>
      <c r="AE43" s="318"/>
      <c r="AF43" s="318"/>
      <c r="AG43" s="318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0" s="63" customFormat="1" ht="18" customHeight="1">
      <c r="A44" s="9"/>
      <c r="B44" s="9"/>
      <c r="C44" s="13"/>
      <c r="D44" s="102"/>
      <c r="E44" s="67"/>
      <c r="F44" s="107"/>
      <c r="G44" s="109"/>
      <c r="H44" s="62"/>
      <c r="I44" s="62"/>
      <c r="J44" s="62"/>
      <c r="K44" s="109"/>
      <c r="L44" s="62"/>
      <c r="M44" s="109"/>
      <c r="N44" s="109"/>
      <c r="O44" s="109"/>
      <c r="P44" s="109"/>
      <c r="Q44" s="62"/>
      <c r="R44" s="107"/>
      <c r="S44" s="109"/>
      <c r="T44" s="109"/>
      <c r="U44" s="62"/>
      <c r="V44" s="109"/>
      <c r="W44" s="109"/>
      <c r="X44" s="62"/>
      <c r="Y44" s="109"/>
      <c r="Z44" s="109"/>
      <c r="AA44" s="109"/>
      <c r="AB44" s="109"/>
      <c r="AC44" s="109"/>
      <c r="AD44" s="62"/>
      <c r="AE44" s="109"/>
      <c r="AF44" s="109"/>
      <c r="AG44" s="109"/>
      <c r="AH44" s="109"/>
      <c r="AI44" s="109"/>
      <c r="AJ44" s="109"/>
      <c r="AK44" s="67"/>
      <c r="AM44" s="89"/>
      <c r="AN44" s="9"/>
      <c r="AO44" s="9"/>
      <c r="AP44" s="9"/>
      <c r="AQ44" s="9"/>
      <c r="AR44" s="9"/>
      <c r="AS44" s="13"/>
      <c r="AT44" s="3"/>
    </row>
    <row r="45" spans="1:90" s="63" customFormat="1" ht="18" customHeight="1">
      <c r="A45" s="2"/>
      <c r="B45" s="2" t="s">
        <v>0</v>
      </c>
      <c r="C45" s="2"/>
      <c r="D45" s="282"/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0" s="63" customFormat="1" ht="18" customHeight="1">
      <c r="A46" s="2"/>
      <c r="B46" s="2"/>
      <c r="C46" s="2" t="s">
        <v>46</v>
      </c>
      <c r="D46" s="282"/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0" ht="18" customHeight="1">
      <c r="C47" s="2" t="s">
        <v>47</v>
      </c>
    </row>
    <row r="48" spans="1:90" ht="18" customHeight="1">
      <c r="C48" s="2" t="s">
        <v>48</v>
      </c>
    </row>
    <row r="49" spans="3:3" ht="18" customHeight="1">
      <c r="C49" s="2" t="s">
        <v>49</v>
      </c>
    </row>
    <row r="50" spans="3:3" ht="18" customHeight="1">
      <c r="C50" s="2" t="s">
        <v>50</v>
      </c>
    </row>
    <row r="51" spans="3:3" ht="18" customHeight="1">
      <c r="C51" s="2" t="s">
        <v>51</v>
      </c>
    </row>
    <row r="52" spans="3:3" ht="18" customHeight="1">
      <c r="C52" s="2" t="s">
        <v>52</v>
      </c>
    </row>
    <row r="53" spans="3:3" ht="18" customHeight="1">
      <c r="C53" s="2" t="s">
        <v>53</v>
      </c>
    </row>
    <row r="54" spans="3:3" ht="15" customHeight="1">
      <c r="C54" s="2" t="s">
        <v>54</v>
      </c>
    </row>
    <row r="65" spans="1:91" s="133" customFormat="1" ht="20.25">
      <c r="A65" s="124"/>
      <c r="B65" s="127"/>
      <c r="C65" s="127"/>
      <c r="D65" s="128"/>
      <c r="E65" s="127"/>
      <c r="F65" s="128"/>
      <c r="G65" s="128"/>
      <c r="H65" s="128"/>
      <c r="I65" s="128"/>
      <c r="J65" s="128"/>
      <c r="K65" s="129"/>
      <c r="L65" s="129"/>
      <c r="M65" s="129"/>
      <c r="N65" s="129"/>
      <c r="O65" s="129"/>
      <c r="P65" s="129"/>
      <c r="Q65" s="129"/>
      <c r="R65" s="129"/>
      <c r="S65" s="130" t="str">
        <f>S1</f>
        <v>BẢNG CHẤM CÔNG THÁNG 01 NĂM 2017</v>
      </c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841" t="s">
        <v>106</v>
      </c>
      <c r="AN65" s="842"/>
      <c r="AO65" s="842"/>
      <c r="AP65" s="842"/>
      <c r="AQ65" s="842"/>
      <c r="AR65" s="842"/>
      <c r="AS65" s="843"/>
      <c r="AT65" s="132"/>
    </row>
    <row r="66" spans="1:91" s="133" customFormat="1" ht="20.25">
      <c r="A66" s="124" t="str">
        <f>$A$2</f>
        <v>Công ty TNHH Hải sản An Lạc</v>
      </c>
      <c r="B66" s="128"/>
      <c r="C66" s="128"/>
      <c r="D66" s="128"/>
      <c r="E66" s="128"/>
      <c r="F66" s="128"/>
      <c r="G66" s="128"/>
      <c r="H66" s="128"/>
      <c r="I66" s="128"/>
      <c r="J66" s="128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31"/>
      <c r="AL66" s="131"/>
      <c r="AM66" s="134"/>
      <c r="AN66" s="135"/>
      <c r="AO66" s="135"/>
      <c r="AP66" s="135"/>
      <c r="AQ66" s="135"/>
      <c r="AR66" s="135"/>
      <c r="AS66" s="136"/>
      <c r="AT66" s="136"/>
    </row>
    <row r="67" spans="1:91" s="133" customFormat="1" ht="21" customHeight="1">
      <c r="A67" s="124" t="str">
        <f>$A$3</f>
        <v>Địa chỉ: Lô A14, đường 4A, KCN Hải Sơn, Đức Hòa, Long An</v>
      </c>
      <c r="B67" s="137"/>
      <c r="C67" s="137"/>
      <c r="D67" s="138"/>
      <c r="E67" s="138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134"/>
      <c r="AN67" s="132"/>
      <c r="AO67" s="132"/>
      <c r="AP67" s="132"/>
      <c r="AQ67" s="132"/>
      <c r="AR67" s="132"/>
      <c r="AS67" s="139"/>
      <c r="AT67" s="139"/>
    </row>
    <row r="68" spans="1:91" s="133" customFormat="1" ht="14.25" customHeight="1">
      <c r="A68" s="140"/>
      <c r="B68" s="140"/>
      <c r="C68" s="141"/>
      <c r="D68" s="142"/>
      <c r="E68" s="143">
        <f>$E$4</f>
        <v>42736</v>
      </c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5"/>
      <c r="AI68" s="145"/>
      <c r="AJ68" s="145"/>
      <c r="AK68" s="140"/>
      <c r="AL68" s="140"/>
      <c r="AM68" s="146"/>
      <c r="AN68" s="140"/>
      <c r="AO68" s="140"/>
      <c r="AP68" s="140"/>
      <c r="AQ68" s="140"/>
      <c r="AR68" s="140"/>
      <c r="AS68" s="140"/>
      <c r="AT68" s="147"/>
    </row>
    <row r="69" spans="1:91" s="149" customFormat="1" ht="18.75" customHeight="1">
      <c r="A69" s="844" t="s">
        <v>28</v>
      </c>
      <c r="B69" s="844" t="s">
        <v>3</v>
      </c>
      <c r="C69" s="844" t="s">
        <v>1</v>
      </c>
      <c r="D69" s="846" t="s">
        <v>29</v>
      </c>
      <c r="E69" s="844" t="s">
        <v>30</v>
      </c>
      <c r="F69" s="148">
        <f>+E68</f>
        <v>42736</v>
      </c>
      <c r="G69" s="148">
        <f t="shared" ref="G69:AG69" si="4">F69+1</f>
        <v>42737</v>
      </c>
      <c r="H69" s="148">
        <f t="shared" si="4"/>
        <v>42738</v>
      </c>
      <c r="I69" s="148">
        <f t="shared" si="4"/>
        <v>42739</v>
      </c>
      <c r="J69" s="148">
        <f t="shared" si="4"/>
        <v>42740</v>
      </c>
      <c r="K69" s="148">
        <f t="shared" si="4"/>
        <v>42741</v>
      </c>
      <c r="L69" s="148">
        <f t="shared" si="4"/>
        <v>42742</v>
      </c>
      <c r="M69" s="148">
        <f t="shared" si="4"/>
        <v>42743</v>
      </c>
      <c r="N69" s="148">
        <f t="shared" si="4"/>
        <v>42744</v>
      </c>
      <c r="O69" s="148">
        <f t="shared" si="4"/>
        <v>42745</v>
      </c>
      <c r="P69" s="148">
        <f t="shared" si="4"/>
        <v>42746</v>
      </c>
      <c r="Q69" s="148">
        <f t="shared" si="4"/>
        <v>42747</v>
      </c>
      <c r="R69" s="148">
        <f t="shared" si="4"/>
        <v>42748</v>
      </c>
      <c r="S69" s="148">
        <f t="shared" si="4"/>
        <v>42749</v>
      </c>
      <c r="T69" s="148">
        <f t="shared" si="4"/>
        <v>42750</v>
      </c>
      <c r="U69" s="148">
        <f t="shared" si="4"/>
        <v>42751</v>
      </c>
      <c r="V69" s="148">
        <f t="shared" si="4"/>
        <v>42752</v>
      </c>
      <c r="W69" s="148">
        <f t="shared" si="4"/>
        <v>42753</v>
      </c>
      <c r="X69" s="148">
        <f t="shared" si="4"/>
        <v>42754</v>
      </c>
      <c r="Y69" s="148">
        <f t="shared" si="4"/>
        <v>42755</v>
      </c>
      <c r="Z69" s="148">
        <f t="shared" si="4"/>
        <v>42756</v>
      </c>
      <c r="AA69" s="148">
        <f t="shared" si="4"/>
        <v>42757</v>
      </c>
      <c r="AB69" s="148">
        <f t="shared" si="4"/>
        <v>42758</v>
      </c>
      <c r="AC69" s="148">
        <f t="shared" si="4"/>
        <v>42759</v>
      </c>
      <c r="AD69" s="148">
        <f t="shared" si="4"/>
        <v>42760</v>
      </c>
      <c r="AE69" s="148">
        <f t="shared" si="4"/>
        <v>42761</v>
      </c>
      <c r="AF69" s="148">
        <f t="shared" si="4"/>
        <v>42762</v>
      </c>
      <c r="AG69" s="148">
        <f t="shared" si="4"/>
        <v>42763</v>
      </c>
      <c r="AH69" s="148">
        <f>AG69+1</f>
        <v>42764</v>
      </c>
      <c r="AI69" s="148">
        <f>AH69+1</f>
        <v>42765</v>
      </c>
      <c r="AJ69" s="148"/>
      <c r="AK69" s="854" t="s">
        <v>15</v>
      </c>
      <c r="AL69" s="855"/>
      <c r="AM69" s="856"/>
      <c r="AN69" s="857" t="s">
        <v>45</v>
      </c>
      <c r="AO69" s="857" t="s">
        <v>41</v>
      </c>
      <c r="AP69" s="857" t="s">
        <v>42</v>
      </c>
      <c r="AQ69" s="857" t="s">
        <v>43</v>
      </c>
      <c r="AR69" s="857" t="s">
        <v>44</v>
      </c>
      <c r="AS69" s="846" t="s">
        <v>0</v>
      </c>
      <c r="AT69" s="847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43.5" customHeight="1">
      <c r="A70" s="845"/>
      <c r="B70" s="845"/>
      <c r="C70" s="845"/>
      <c r="D70" s="845"/>
      <c r="E70" s="845"/>
      <c r="F70" s="278" t="str">
        <f>CHOOSE(WEEKDAY(F69),"C.Nhật","T.Hai","T.Ba","T.Tư","T.Năm","T.Sáu","T.Bảy")</f>
        <v>C.Nhật</v>
      </c>
      <c r="G70" s="278" t="str">
        <f t="shared" ref="G70:AI70" si="5">CHOOSE(WEEKDAY(G69),"C.Nhật","T.Hai","T.Ba","T.Tư","T.Năm","T.Sáu","T.Bảy")</f>
        <v>T.Hai</v>
      </c>
      <c r="H70" s="278" t="str">
        <f t="shared" si="5"/>
        <v>T.Ba</v>
      </c>
      <c r="I70" s="278" t="str">
        <f t="shared" si="5"/>
        <v>T.Tư</v>
      </c>
      <c r="J70" s="278" t="str">
        <f t="shared" si="5"/>
        <v>T.Năm</v>
      </c>
      <c r="K70" s="150" t="str">
        <f t="shared" si="5"/>
        <v>T.Sáu</v>
      </c>
      <c r="L70" s="150" t="str">
        <f t="shared" si="5"/>
        <v>T.Bảy</v>
      </c>
      <c r="M70" s="150" t="str">
        <f t="shared" si="5"/>
        <v>C.Nhật</v>
      </c>
      <c r="N70" s="150" t="str">
        <f t="shared" si="5"/>
        <v>T.Hai</v>
      </c>
      <c r="O70" s="150" t="str">
        <f t="shared" si="5"/>
        <v>T.Ba</v>
      </c>
      <c r="P70" s="150" t="str">
        <f t="shared" si="5"/>
        <v>T.Tư</v>
      </c>
      <c r="Q70" s="150" t="str">
        <f t="shared" si="5"/>
        <v>T.Năm</v>
      </c>
      <c r="R70" s="150" t="str">
        <f t="shared" si="5"/>
        <v>T.Sáu</v>
      </c>
      <c r="S70" s="150" t="str">
        <f t="shared" si="5"/>
        <v>T.Bảy</v>
      </c>
      <c r="T70" s="150" t="str">
        <f t="shared" si="5"/>
        <v>C.Nhật</v>
      </c>
      <c r="U70" s="150" t="str">
        <f t="shared" si="5"/>
        <v>T.Hai</v>
      </c>
      <c r="V70" s="150" t="str">
        <f t="shared" si="5"/>
        <v>T.Ba</v>
      </c>
      <c r="W70" s="150" t="str">
        <f t="shared" si="5"/>
        <v>T.Tư</v>
      </c>
      <c r="X70" s="150" t="str">
        <f t="shared" si="5"/>
        <v>T.Năm</v>
      </c>
      <c r="Y70" s="150" t="str">
        <f t="shared" si="5"/>
        <v>T.Sáu</v>
      </c>
      <c r="Z70" s="150" t="str">
        <f t="shared" si="5"/>
        <v>T.Bảy</v>
      </c>
      <c r="AA70" s="150" t="str">
        <f t="shared" si="5"/>
        <v>C.Nhật</v>
      </c>
      <c r="AB70" s="150" t="str">
        <f t="shared" si="5"/>
        <v>T.Hai</v>
      </c>
      <c r="AC70" s="150" t="str">
        <f t="shared" si="5"/>
        <v>T.Ba</v>
      </c>
      <c r="AD70" s="150" t="str">
        <f t="shared" si="5"/>
        <v>T.Tư</v>
      </c>
      <c r="AE70" s="150" t="str">
        <f t="shared" si="5"/>
        <v>T.Năm</v>
      </c>
      <c r="AF70" s="150" t="str">
        <f t="shared" si="5"/>
        <v>T.Sáu</v>
      </c>
      <c r="AG70" s="150" t="str">
        <f t="shared" si="5"/>
        <v>T.Bảy</v>
      </c>
      <c r="AH70" s="150" t="str">
        <f t="shared" si="5"/>
        <v>C.Nhật</v>
      </c>
      <c r="AI70" s="150" t="str">
        <f t="shared" si="5"/>
        <v>T.Hai</v>
      </c>
      <c r="AJ70" s="150"/>
      <c r="AK70" s="151" t="s">
        <v>16</v>
      </c>
      <c r="AL70" s="151" t="s">
        <v>31</v>
      </c>
      <c r="AM70" s="152" t="s">
        <v>17</v>
      </c>
      <c r="AN70" s="858"/>
      <c r="AO70" s="858"/>
      <c r="AP70" s="858"/>
      <c r="AQ70" s="858"/>
      <c r="AR70" s="858"/>
      <c r="AS70" s="845"/>
      <c r="AT70" s="847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2.75" customHeight="1">
      <c r="A71" s="279">
        <v>1</v>
      </c>
      <c r="B71" s="279">
        <v>2</v>
      </c>
      <c r="C71" s="279">
        <v>3</v>
      </c>
      <c r="D71" s="279">
        <v>4</v>
      </c>
      <c r="E71" s="279">
        <v>5</v>
      </c>
      <c r="F71" s="279">
        <v>6</v>
      </c>
      <c r="G71" s="279">
        <v>7</v>
      </c>
      <c r="H71" s="279">
        <v>8</v>
      </c>
      <c r="I71" s="279">
        <v>9</v>
      </c>
      <c r="J71" s="279">
        <v>10</v>
      </c>
      <c r="K71" s="279">
        <v>11</v>
      </c>
      <c r="L71" s="279">
        <v>12</v>
      </c>
      <c r="M71" s="279">
        <v>13</v>
      </c>
      <c r="N71" s="279">
        <v>14</v>
      </c>
      <c r="O71" s="279">
        <v>15</v>
      </c>
      <c r="P71" s="279">
        <v>16</v>
      </c>
      <c r="Q71" s="279">
        <v>17</v>
      </c>
      <c r="R71" s="279">
        <v>18</v>
      </c>
      <c r="S71" s="279">
        <v>19</v>
      </c>
      <c r="T71" s="279">
        <v>20</v>
      </c>
      <c r="U71" s="279">
        <v>21</v>
      </c>
      <c r="V71" s="279">
        <v>22</v>
      </c>
      <c r="W71" s="279">
        <v>23</v>
      </c>
      <c r="X71" s="279">
        <v>24</v>
      </c>
      <c r="Y71" s="279">
        <v>25</v>
      </c>
      <c r="Z71" s="279">
        <v>26</v>
      </c>
      <c r="AA71" s="279">
        <v>27</v>
      </c>
      <c r="AB71" s="279">
        <v>28</v>
      </c>
      <c r="AC71" s="279">
        <v>29</v>
      </c>
      <c r="AD71" s="279">
        <v>30</v>
      </c>
      <c r="AE71" s="279">
        <v>31</v>
      </c>
      <c r="AF71" s="279">
        <v>32</v>
      </c>
      <c r="AG71" s="279">
        <v>33</v>
      </c>
      <c r="AH71" s="279">
        <v>34</v>
      </c>
      <c r="AI71" s="279">
        <v>35</v>
      </c>
      <c r="AJ71" s="279">
        <v>36</v>
      </c>
      <c r="AK71" s="279">
        <v>37</v>
      </c>
      <c r="AL71" s="279">
        <v>38</v>
      </c>
      <c r="AM71" s="279">
        <v>39</v>
      </c>
      <c r="AN71" s="279">
        <v>40</v>
      </c>
      <c r="AO71" s="279">
        <v>41</v>
      </c>
      <c r="AP71" s="279">
        <v>42</v>
      </c>
      <c r="AQ71" s="279">
        <v>43</v>
      </c>
      <c r="AR71" s="279">
        <v>44</v>
      </c>
      <c r="AS71" s="279">
        <v>45</v>
      </c>
      <c r="AT71" s="285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848">
        <v>1</v>
      </c>
      <c r="B72" s="848" t="s">
        <v>68</v>
      </c>
      <c r="C72" s="850" t="str">
        <f>VLOOKUP(B72,DS,2,0)</f>
        <v>Nguyễn Thiện Duy</v>
      </c>
      <c r="D72" s="852" t="str">
        <f>VLOOKUP(B72,DS,3,0)</f>
        <v>Giám đốc</v>
      </c>
      <c r="E72" s="58" t="s">
        <v>32</v>
      </c>
      <c r="F72" s="153"/>
      <c r="G72" s="153">
        <v>8</v>
      </c>
      <c r="H72" s="153">
        <v>8</v>
      </c>
      <c r="I72" s="153">
        <v>8</v>
      </c>
      <c r="J72" s="153">
        <v>8</v>
      </c>
      <c r="K72" s="153">
        <v>8</v>
      </c>
      <c r="L72" s="153"/>
      <c r="M72" s="153"/>
      <c r="N72" s="153">
        <v>8</v>
      </c>
      <c r="O72" s="153">
        <v>8</v>
      </c>
      <c r="P72" s="153">
        <v>8</v>
      </c>
      <c r="Q72" s="153">
        <v>8</v>
      </c>
      <c r="R72" s="153">
        <v>8</v>
      </c>
      <c r="S72" s="153"/>
      <c r="T72" s="153"/>
      <c r="U72" s="153">
        <v>8</v>
      </c>
      <c r="V72" s="153">
        <v>8</v>
      </c>
      <c r="W72" s="153">
        <v>8</v>
      </c>
      <c r="X72" s="153">
        <v>8</v>
      </c>
      <c r="Y72" s="153">
        <v>8</v>
      </c>
      <c r="Z72" s="153"/>
      <c r="AA72" s="153"/>
      <c r="AB72" s="153">
        <v>8</v>
      </c>
      <c r="AC72" s="153">
        <v>8</v>
      </c>
      <c r="AD72" s="153"/>
      <c r="AE72" s="153"/>
      <c r="AF72" s="153"/>
      <c r="AG72" s="153"/>
      <c r="AH72" s="153"/>
      <c r="AI72" s="153"/>
      <c r="AJ72" s="153"/>
      <c r="AK72" s="822">
        <f>((SUM(F72:AJ72))/8)-(SUMIF($F$6:$AJ$6,"C.Nhật",F72:AJ72)/8)</f>
        <v>17</v>
      </c>
      <c r="AL72" s="822">
        <f>SUM(F73:AI73)/8*1.5</f>
        <v>0</v>
      </c>
      <c r="AM72" s="824">
        <f>SUMIF($F$6:$AI$6,"C.Nhật",$F72:$AI73)/8*2</f>
        <v>0</v>
      </c>
      <c r="AN72" s="813">
        <f>SUM(AK72:AM73)</f>
        <v>17</v>
      </c>
      <c r="AO72" s="859">
        <v>0</v>
      </c>
      <c r="AP72" s="861"/>
      <c r="AQ72" s="861"/>
      <c r="AR72" s="861"/>
      <c r="AS72" s="863"/>
      <c r="AT72" s="285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849"/>
      <c r="B73" s="849"/>
      <c r="C73" s="851"/>
      <c r="D73" s="853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823"/>
      <c r="AL73" s="823"/>
      <c r="AM73" s="825"/>
      <c r="AN73" s="814"/>
      <c r="AO73" s="860"/>
      <c r="AP73" s="862"/>
      <c r="AQ73" s="862"/>
      <c r="AR73" s="862"/>
      <c r="AS73" s="864"/>
      <c r="AT73" s="285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848">
        <f>A72+1</f>
        <v>2</v>
      </c>
      <c r="B74" s="848" t="s">
        <v>70</v>
      </c>
      <c r="C74" s="850" t="str">
        <f>VLOOKUP(B74,DS,2,0)</f>
        <v>Nguyễn Văn Sẽ</v>
      </c>
      <c r="D74" s="852" t="str">
        <f>VLOOKUP(B74,DS,3,0)</f>
        <v>Kỹ Thuật</v>
      </c>
      <c r="E74" s="58" t="s">
        <v>32</v>
      </c>
      <c r="F74" s="153"/>
      <c r="G74" s="153">
        <v>8</v>
      </c>
      <c r="H74" s="153">
        <v>8</v>
      </c>
      <c r="I74" s="153">
        <v>8</v>
      </c>
      <c r="J74" s="153">
        <v>8</v>
      </c>
      <c r="K74" s="153">
        <v>8</v>
      </c>
      <c r="L74" s="153">
        <v>8</v>
      </c>
      <c r="M74" s="153"/>
      <c r="N74" s="153">
        <v>8</v>
      </c>
      <c r="O74" s="153">
        <v>8</v>
      </c>
      <c r="P74" s="153">
        <v>8</v>
      </c>
      <c r="Q74" s="153">
        <v>8</v>
      </c>
      <c r="R74" s="153">
        <v>8</v>
      </c>
      <c r="S74" s="153">
        <v>8</v>
      </c>
      <c r="T74" s="153"/>
      <c r="U74" s="153">
        <v>8</v>
      </c>
      <c r="V74" s="153">
        <v>8</v>
      </c>
      <c r="W74" s="153">
        <v>8</v>
      </c>
      <c r="X74" s="153">
        <v>8</v>
      </c>
      <c r="Y74" s="153">
        <v>8</v>
      </c>
      <c r="Z74" s="153">
        <v>8</v>
      </c>
      <c r="AA74" s="153"/>
      <c r="AB74" s="153">
        <v>8</v>
      </c>
      <c r="AC74" s="153">
        <v>8</v>
      </c>
      <c r="AD74" s="153"/>
      <c r="AE74" s="153"/>
      <c r="AF74" s="153"/>
      <c r="AG74" s="153"/>
      <c r="AH74" s="153"/>
      <c r="AI74" s="153"/>
      <c r="AJ74" s="153"/>
      <c r="AK74" s="822">
        <f>((SUM(F74:AJ74))/8)-(SUMIF($F$6:$AJ$6,"C.Nhật",F74:AJ74)/8)</f>
        <v>20</v>
      </c>
      <c r="AL74" s="822">
        <f>SUM(F75:AI75)/8*1.5</f>
        <v>0</v>
      </c>
      <c r="AM74" s="824">
        <f>SUMIF($F$6:$AI$6,"C.Nhật",$F74:$AI75)/8*2</f>
        <v>0</v>
      </c>
      <c r="AN74" s="813">
        <f>SUM(AK74:AM75)</f>
        <v>20</v>
      </c>
      <c r="AO74" s="859">
        <v>0</v>
      </c>
      <c r="AP74" s="861"/>
      <c r="AQ74" s="861"/>
      <c r="AR74" s="861"/>
      <c r="AS74" s="863"/>
      <c r="AT74" s="285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849"/>
      <c r="B75" s="849"/>
      <c r="C75" s="851"/>
      <c r="D75" s="853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823"/>
      <c r="AL75" s="823"/>
      <c r="AM75" s="825"/>
      <c r="AN75" s="814"/>
      <c r="AO75" s="860"/>
      <c r="AP75" s="862"/>
      <c r="AQ75" s="862"/>
      <c r="AR75" s="862"/>
      <c r="AS75" s="864"/>
      <c r="AT75" s="285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65">
        <f>A74+1</f>
        <v>3</v>
      </c>
      <c r="B76" s="865" t="s">
        <v>72</v>
      </c>
      <c r="C76" s="850" t="str">
        <f>VLOOKUP(B76,DS,2,0)</f>
        <v>Võ Uyên Phương</v>
      </c>
      <c r="D76" s="852" t="str">
        <f>VLOOKUP(B76,DS,3,0)</f>
        <v>Kế toán</v>
      </c>
      <c r="E76" s="58" t="s">
        <v>32</v>
      </c>
      <c r="F76" s="153"/>
      <c r="G76" s="153">
        <v>8</v>
      </c>
      <c r="H76" s="153">
        <v>8</v>
      </c>
      <c r="I76" s="153">
        <v>8</v>
      </c>
      <c r="J76" s="153">
        <v>8</v>
      </c>
      <c r="K76" s="153">
        <v>8</v>
      </c>
      <c r="L76" s="153">
        <v>8</v>
      </c>
      <c r="M76" s="153"/>
      <c r="N76" s="153">
        <v>8</v>
      </c>
      <c r="O76" s="153">
        <v>8</v>
      </c>
      <c r="P76" s="153">
        <v>8</v>
      </c>
      <c r="Q76" s="153">
        <v>8</v>
      </c>
      <c r="R76" s="153">
        <v>8</v>
      </c>
      <c r="S76" s="153">
        <v>8</v>
      </c>
      <c r="T76" s="153"/>
      <c r="U76" s="153">
        <v>8</v>
      </c>
      <c r="V76" s="153">
        <v>8</v>
      </c>
      <c r="W76" s="153">
        <v>8</v>
      </c>
      <c r="X76" s="153">
        <v>8</v>
      </c>
      <c r="Y76" s="153">
        <v>8</v>
      </c>
      <c r="Z76" s="153">
        <v>8</v>
      </c>
      <c r="AA76" s="153"/>
      <c r="AB76" s="153">
        <v>8</v>
      </c>
      <c r="AC76" s="153">
        <v>8</v>
      </c>
      <c r="AD76" s="153"/>
      <c r="AE76" s="153"/>
      <c r="AF76" s="153"/>
      <c r="AG76" s="153"/>
      <c r="AH76" s="153"/>
      <c r="AI76" s="153"/>
      <c r="AJ76" s="153"/>
      <c r="AK76" s="822">
        <f>((SUM(F76:AJ76))/8)-(SUMIF($F$6:$AJ$6,"C.Nhật",F76:AJ76)/8)</f>
        <v>20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20</v>
      </c>
      <c r="AO76" s="859">
        <v>0</v>
      </c>
      <c r="AP76" s="861"/>
      <c r="AQ76" s="861"/>
      <c r="AR76" s="861"/>
      <c r="AS76" s="863"/>
      <c r="AT76" s="285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65"/>
      <c r="B77" s="865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285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65">
        <f>A76+1</f>
        <v>4</v>
      </c>
      <c r="B78" s="865" t="s">
        <v>75</v>
      </c>
      <c r="C78" s="850" t="str">
        <f>VLOOKUP(B78,DS,2,0)</f>
        <v>Lê Nguyễn Huy Cường</v>
      </c>
      <c r="D78" s="852" t="str">
        <f>VLOOKUP(B78,DS,3,0)</f>
        <v>XNK</v>
      </c>
      <c r="E78" s="58" t="s">
        <v>32</v>
      </c>
      <c r="F78" s="153"/>
      <c r="G78" s="153">
        <v>8</v>
      </c>
      <c r="H78" s="153">
        <v>8</v>
      </c>
      <c r="I78" s="153">
        <v>8</v>
      </c>
      <c r="J78" s="153">
        <v>8</v>
      </c>
      <c r="K78" s="153">
        <v>8</v>
      </c>
      <c r="L78" s="153">
        <v>8</v>
      </c>
      <c r="M78" s="153"/>
      <c r="N78" s="153">
        <v>8</v>
      </c>
      <c r="O78" s="153">
        <v>8</v>
      </c>
      <c r="P78" s="153">
        <v>8</v>
      </c>
      <c r="Q78" s="153">
        <v>8</v>
      </c>
      <c r="R78" s="153">
        <v>8</v>
      </c>
      <c r="S78" s="153">
        <v>8</v>
      </c>
      <c r="T78" s="153"/>
      <c r="U78" s="153">
        <v>8</v>
      </c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>
        <v>8</v>
      </c>
      <c r="AC78" s="153">
        <v>8</v>
      </c>
      <c r="AD78" s="153"/>
      <c r="AE78" s="153"/>
      <c r="AF78" s="153"/>
      <c r="AG78" s="153"/>
      <c r="AH78" s="153"/>
      <c r="AI78" s="153"/>
      <c r="AJ78" s="153"/>
      <c r="AK78" s="822">
        <f>((SUM(F78:AJ78))/8)-(SUMIF($F$6:$AJ$6,"C.Nhật",F78:AJ78)/8)</f>
        <v>20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20</v>
      </c>
      <c r="AO78" s="859">
        <v>0</v>
      </c>
      <c r="AP78" s="861"/>
      <c r="AQ78" s="861"/>
      <c r="AR78" s="861"/>
      <c r="AS78" s="863"/>
      <c r="AT78" s="285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65"/>
      <c r="B79" s="865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285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65">
        <f>A78+1</f>
        <v>5</v>
      </c>
      <c r="B80" s="865" t="s">
        <v>77</v>
      </c>
      <c r="C80" s="850" t="str">
        <f>VLOOKUP(B80,DS,2,0)</f>
        <v>Nguyễn Văn Bé Tư</v>
      </c>
      <c r="D80" s="852" t="str">
        <f>VLOOKUP(B80,DS,3,0)</f>
        <v>Tài xế</v>
      </c>
      <c r="E80" s="58" t="s">
        <v>32</v>
      </c>
      <c r="F80" s="153"/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>
        <v>8</v>
      </c>
      <c r="M80" s="153"/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/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/>
      <c r="AB80" s="153">
        <v>8</v>
      </c>
      <c r="AC80" s="153">
        <v>8</v>
      </c>
      <c r="AD80" s="153"/>
      <c r="AE80" s="153"/>
      <c r="AF80" s="153"/>
      <c r="AG80" s="153"/>
      <c r="AH80" s="153"/>
      <c r="AI80" s="153"/>
      <c r="AJ80" s="153"/>
      <c r="AK80" s="822">
        <f>((SUM(F80:AJ80))/8)-(SUMIF($F$6:$AJ$6,"C.Nhật",F80:AJ80)/8)</f>
        <v>20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20</v>
      </c>
      <c r="AO80" s="859">
        <v>0</v>
      </c>
      <c r="AP80" s="861"/>
      <c r="AQ80" s="861"/>
      <c r="AR80" s="861"/>
      <c r="AS80" s="863"/>
      <c r="AT80" s="285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65"/>
      <c r="B81" s="865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285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65">
        <f>A80+1</f>
        <v>6</v>
      </c>
      <c r="B82" s="865" t="s">
        <v>78</v>
      </c>
      <c r="C82" s="850" t="str">
        <f>VLOOKUP(B82,DS,2,0)</f>
        <v>Dương Thanh Tuấn</v>
      </c>
      <c r="D82" s="852" t="str">
        <f>VLOOKUP(B82,DS,3,0)</f>
        <v>Nhân sự</v>
      </c>
      <c r="E82" s="58" t="s">
        <v>32</v>
      </c>
      <c r="F82" s="153"/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>
        <v>8</v>
      </c>
      <c r="M82" s="153"/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/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/>
      <c r="AB82" s="153">
        <v>8</v>
      </c>
      <c r="AC82" s="153">
        <v>8</v>
      </c>
      <c r="AD82" s="153"/>
      <c r="AE82" s="153"/>
      <c r="AF82" s="153"/>
      <c r="AG82" s="153"/>
      <c r="AH82" s="153"/>
      <c r="AI82" s="153"/>
      <c r="AJ82" s="153"/>
      <c r="AK82" s="822">
        <f>((SUM(F82:AJ82))/8)-(SUMIF($F$6:$AJ$6,"C.Nhật",F82:AJ82)/8)</f>
        <v>19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19</v>
      </c>
      <c r="AO82" s="859">
        <v>0</v>
      </c>
      <c r="AP82" s="861"/>
      <c r="AQ82" s="861"/>
      <c r="AR82" s="861"/>
      <c r="AS82" s="863"/>
      <c r="AT82" s="285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65"/>
      <c r="B83" s="865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285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66">
        <v>7</v>
      </c>
      <c r="B84" s="865" t="s">
        <v>185</v>
      </c>
      <c r="C84" s="867" t="str">
        <f t="shared" ref="C84" si="6">VLOOKUP(B84,DS,2,0)</f>
        <v>Trần Đình Thái</v>
      </c>
      <c r="D84" s="869" t="str">
        <f t="shared" ref="D84" si="7">VLOOKUP(B84,DS,3,0)</f>
        <v>Cơ Điện</v>
      </c>
      <c r="E84" s="58" t="s">
        <v>32</v>
      </c>
      <c r="F84" s="153"/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>
        <v>8</v>
      </c>
      <c r="M84" s="153"/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/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/>
      <c r="AB84" s="153">
        <v>8</v>
      </c>
      <c r="AC84" s="153">
        <v>8</v>
      </c>
      <c r="AD84" s="153"/>
      <c r="AE84" s="153"/>
      <c r="AF84" s="153"/>
      <c r="AG84" s="153"/>
      <c r="AH84" s="153"/>
      <c r="AI84" s="153"/>
      <c r="AJ84" s="153"/>
      <c r="AK84" s="822">
        <f>((SUM(F84:AJ84))/8)-(SUMIF($F$6:$AJ$6,"C.Nhật",F84:AJ84)/8)</f>
        <v>20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20</v>
      </c>
      <c r="AO84" s="859">
        <v>0</v>
      </c>
      <c r="AP84" s="861"/>
      <c r="AQ84" s="861"/>
      <c r="AR84" s="861"/>
      <c r="AS84" s="298"/>
      <c r="AT84" s="285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66"/>
      <c r="B85" s="865"/>
      <c r="C85" s="868"/>
      <c r="D85" s="870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298"/>
      <c r="AT85" s="285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65">
        <v>8</v>
      </c>
      <c r="B86" s="865" t="s">
        <v>81</v>
      </c>
      <c r="C86" s="850" t="str">
        <f>VLOOKUP(B86,DS,2,0)</f>
        <v>Nguyễn Thiện Duyệt</v>
      </c>
      <c r="D86" s="852" t="str">
        <f>VLOOKUP(B86,DS,3,0)</f>
        <v>XNK</v>
      </c>
      <c r="E86" s="58" t="s">
        <v>32</v>
      </c>
      <c r="F86" s="153"/>
      <c r="G86" s="153">
        <v>8</v>
      </c>
      <c r="H86" s="153">
        <v>8</v>
      </c>
      <c r="I86" s="153">
        <v>8</v>
      </c>
      <c r="J86" s="153">
        <v>8</v>
      </c>
      <c r="K86" s="153">
        <v>8</v>
      </c>
      <c r="L86" s="153">
        <v>8</v>
      </c>
      <c r="M86" s="153"/>
      <c r="N86" s="153">
        <v>8</v>
      </c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/>
      <c r="U86" s="153">
        <v>8</v>
      </c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/>
      <c r="AB86" s="153">
        <v>8</v>
      </c>
      <c r="AC86" s="153">
        <v>8</v>
      </c>
      <c r="AD86" s="153"/>
      <c r="AE86" s="153"/>
      <c r="AF86" s="153"/>
      <c r="AG86" s="153"/>
      <c r="AH86" s="153"/>
      <c r="AI86" s="153"/>
      <c r="AJ86" s="153"/>
      <c r="AK86" s="822">
        <f>((SUM(F86:AJ86))/8)-(SUMIF($F$6:$AJ$6,"C.Nhật",F86:AJ86)/8)</f>
        <v>20</v>
      </c>
      <c r="AL86" s="822">
        <f>SUM(F87:AI87)/8*1.5</f>
        <v>0</v>
      </c>
      <c r="AM86" s="824">
        <f>SUMIF($F$6:$AI$6,"C.Nhật",$F86:$AI87)/8*2</f>
        <v>0</v>
      </c>
      <c r="AN86" s="813">
        <f>SUM(AK86:AM87)</f>
        <v>20</v>
      </c>
      <c r="AO86" s="859">
        <v>0</v>
      </c>
      <c r="AP86" s="861"/>
      <c r="AQ86" s="861"/>
      <c r="AR86" s="861"/>
      <c r="AS86" s="863"/>
      <c r="AT86" s="285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65"/>
      <c r="B87" s="865"/>
      <c r="C87" s="851"/>
      <c r="D87" s="853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823"/>
      <c r="AL87" s="823"/>
      <c r="AM87" s="825"/>
      <c r="AN87" s="814"/>
      <c r="AO87" s="860"/>
      <c r="AP87" s="862"/>
      <c r="AQ87" s="862"/>
      <c r="AR87" s="862"/>
      <c r="AS87" s="864"/>
      <c r="AT87" s="285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65" customFormat="1" ht="12.75">
      <c r="A88" s="155"/>
      <c r="B88" s="156"/>
      <c r="C88" s="157"/>
      <c r="D88" s="158"/>
      <c r="E88" s="157"/>
      <c r="F88" s="159"/>
      <c r="G88" s="159"/>
      <c r="H88" s="160"/>
      <c r="I88" s="160"/>
      <c r="J88" s="161"/>
      <c r="K88" s="159"/>
      <c r="L88" s="160"/>
      <c r="M88" s="159"/>
      <c r="N88" s="159"/>
      <c r="O88" s="159"/>
      <c r="P88" s="159"/>
      <c r="Q88" s="160"/>
      <c r="R88" s="159"/>
      <c r="S88" s="159"/>
      <c r="T88" s="161"/>
      <c r="U88" s="159"/>
      <c r="V88" s="159"/>
      <c r="W88" s="159"/>
      <c r="X88" s="156"/>
      <c r="Y88" s="159"/>
      <c r="Z88" s="159"/>
      <c r="AA88" s="159"/>
      <c r="AB88" s="159"/>
      <c r="AC88" s="159"/>
      <c r="AD88" s="160"/>
      <c r="AE88" s="159"/>
      <c r="AF88" s="159"/>
      <c r="AG88" s="159"/>
      <c r="AH88" s="159"/>
      <c r="AI88" s="159"/>
      <c r="AJ88" s="159"/>
      <c r="AK88" s="157"/>
      <c r="AL88" s="157"/>
      <c r="AM88" s="162"/>
      <c r="AN88" s="163"/>
      <c r="AO88" s="163"/>
      <c r="AP88" s="163"/>
      <c r="AQ88" s="163"/>
      <c r="AR88" s="163"/>
      <c r="AS88" s="157"/>
      <c r="AT88" s="164"/>
    </row>
    <row r="89" spans="1:91" s="165" customFormat="1" ht="12.75">
      <c r="A89" s="155"/>
      <c r="B89" s="156"/>
      <c r="C89" s="166" t="s">
        <v>14</v>
      </c>
      <c r="D89" s="158"/>
      <c r="E89" s="157"/>
      <c r="F89" s="159"/>
      <c r="G89" s="159"/>
      <c r="H89" s="160"/>
      <c r="I89" s="160"/>
      <c r="J89" s="161"/>
      <c r="K89" s="159"/>
      <c r="L89" s="160"/>
      <c r="M89" s="159"/>
      <c r="N89" s="159"/>
      <c r="O89" s="159"/>
      <c r="P89" s="159"/>
      <c r="Q89" s="160"/>
      <c r="R89" s="159"/>
      <c r="S89" s="159"/>
      <c r="T89" s="161"/>
      <c r="U89" s="159"/>
      <c r="V89" s="159"/>
      <c r="W89" s="159"/>
      <c r="X89" s="156"/>
      <c r="Y89" s="159"/>
      <c r="Z89" s="159"/>
      <c r="AA89" s="159"/>
      <c r="AB89" s="159"/>
      <c r="AC89" s="159"/>
      <c r="AD89" s="160"/>
      <c r="AE89" s="159"/>
      <c r="AF89" s="159"/>
      <c r="AG89" s="159"/>
      <c r="AH89" s="159"/>
      <c r="AI89" s="159"/>
      <c r="AJ89" s="159"/>
      <c r="AK89" s="157"/>
      <c r="AL89" s="157"/>
      <c r="AM89" s="162"/>
      <c r="AN89" s="163"/>
      <c r="AO89" s="163"/>
      <c r="AP89" s="163"/>
      <c r="AQ89" s="163"/>
      <c r="AR89" s="163"/>
      <c r="AS89" s="157"/>
      <c r="AT89" s="164"/>
    </row>
    <row r="90" spans="1:91" s="165" customFormat="1" ht="12.75">
      <c r="A90" s="167"/>
      <c r="B90" s="167"/>
      <c r="C90" s="157"/>
      <c r="D90" s="158"/>
      <c r="E90" s="157"/>
      <c r="F90" s="159"/>
      <c r="G90" s="159"/>
      <c r="H90" s="168"/>
      <c r="I90" s="168"/>
      <c r="J90" s="168"/>
      <c r="K90" s="159"/>
      <c r="L90" s="168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68"/>
      <c r="AE90" s="159"/>
      <c r="AF90" s="159"/>
      <c r="AG90" s="159"/>
      <c r="AH90" s="159"/>
      <c r="AI90" s="159"/>
      <c r="AJ90" s="159"/>
      <c r="AK90" s="157"/>
      <c r="AL90" s="157"/>
      <c r="AM90" s="162"/>
      <c r="AN90" s="169"/>
      <c r="AO90" s="169"/>
      <c r="AP90" s="169"/>
      <c r="AQ90" s="169"/>
      <c r="AR90" s="169"/>
      <c r="AS90" s="157"/>
      <c r="AT90" s="164"/>
    </row>
    <row r="91" spans="1:91" s="170" customFormat="1" ht="15" customHeight="1">
      <c r="A91" s="167"/>
      <c r="B91" s="167"/>
      <c r="C91" s="157"/>
      <c r="D91" s="158"/>
      <c r="E91" s="157"/>
      <c r="F91" s="159"/>
      <c r="G91" s="159"/>
      <c r="H91" s="168"/>
      <c r="I91" s="168"/>
      <c r="J91" s="168"/>
      <c r="K91" s="159"/>
      <c r="L91" s="16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8"/>
      <c r="AE91" s="159"/>
      <c r="AF91" s="159"/>
      <c r="AG91" s="159"/>
      <c r="AH91" s="159"/>
      <c r="AI91" s="159"/>
      <c r="AJ91" s="159"/>
      <c r="AK91" s="157"/>
      <c r="AL91" s="157"/>
      <c r="AM91" s="162"/>
      <c r="AN91" s="169"/>
      <c r="AO91" s="169"/>
      <c r="AP91" s="169"/>
      <c r="AQ91" s="169"/>
      <c r="AR91" s="169"/>
      <c r="AS91" s="157"/>
      <c r="AT91" s="157"/>
    </row>
    <row r="92" spans="1:91" s="170" customFormat="1" ht="11.25">
      <c r="A92" s="167"/>
      <c r="B92" s="167"/>
      <c r="C92" s="157"/>
      <c r="D92" s="158"/>
      <c r="E92" s="157"/>
      <c r="F92" s="159"/>
      <c r="G92" s="159"/>
      <c r="H92" s="168"/>
      <c r="I92" s="168"/>
      <c r="J92" s="168"/>
      <c r="K92" s="159"/>
      <c r="L92" s="168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8"/>
      <c r="AE92" s="159"/>
      <c r="AF92" s="159"/>
      <c r="AG92" s="159"/>
      <c r="AH92" s="159"/>
      <c r="AI92" s="159"/>
      <c r="AJ92" s="159"/>
      <c r="AK92" s="157"/>
      <c r="AL92" s="157"/>
      <c r="AM92" s="162"/>
      <c r="AN92" s="169"/>
      <c r="AO92" s="169"/>
      <c r="AP92" s="169"/>
      <c r="AQ92" s="169"/>
      <c r="AR92" s="169"/>
      <c r="AS92" s="157"/>
      <c r="AT92" s="157"/>
    </row>
    <row r="93" spans="1:91" s="170" customFormat="1" ht="12.75">
      <c r="A93" s="167"/>
      <c r="B93" s="194"/>
      <c r="C93" s="195"/>
      <c r="D93" s="196"/>
      <c r="E93" s="157"/>
      <c r="F93" s="159"/>
      <c r="G93" s="159"/>
      <c r="H93" s="168"/>
      <c r="I93" s="168"/>
      <c r="J93" s="168"/>
      <c r="K93" s="159"/>
      <c r="L93" s="168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68"/>
      <c r="AE93" s="159"/>
      <c r="AF93" s="159"/>
      <c r="AG93" s="159"/>
      <c r="AH93" s="159"/>
      <c r="AI93" s="159"/>
      <c r="AJ93" s="159"/>
      <c r="AK93" s="157"/>
      <c r="AL93" s="157"/>
      <c r="AM93" s="162"/>
      <c r="AN93" s="169"/>
      <c r="AO93" s="169"/>
      <c r="AP93" s="169"/>
      <c r="AQ93" s="169"/>
      <c r="AR93" s="169"/>
      <c r="AS93" s="157"/>
      <c r="AT93" s="157"/>
    </row>
    <row r="94" spans="1:91" s="170" customFormat="1" ht="11.25">
      <c r="A94" s="166"/>
      <c r="B94" s="166"/>
      <c r="C94" s="155"/>
      <c r="D94" s="171"/>
      <c r="E94" s="172"/>
      <c r="F94" s="161"/>
      <c r="G94" s="173"/>
      <c r="H94" s="160"/>
      <c r="I94" s="160"/>
      <c r="J94" s="160"/>
      <c r="K94" s="173"/>
      <c r="L94" s="160"/>
      <c r="M94" s="173"/>
      <c r="N94" s="173"/>
      <c r="O94" s="173"/>
      <c r="P94" s="173"/>
      <c r="Q94" s="160"/>
      <c r="R94" s="161"/>
      <c r="S94" s="173"/>
      <c r="T94" s="173"/>
      <c r="U94" s="160"/>
      <c r="V94" s="173"/>
      <c r="W94" s="173"/>
      <c r="X94" s="160"/>
      <c r="Y94" s="173"/>
      <c r="Z94" s="173"/>
      <c r="AA94" s="173"/>
      <c r="AB94" s="173"/>
      <c r="AC94" s="173"/>
      <c r="AD94" s="160"/>
      <c r="AE94" s="173"/>
      <c r="AF94" s="173"/>
      <c r="AG94" s="173"/>
      <c r="AH94" s="173"/>
      <c r="AI94" s="173"/>
      <c r="AJ94" s="173"/>
      <c r="AK94" s="172"/>
      <c r="AM94" s="174"/>
      <c r="AN94" s="166"/>
      <c r="AO94" s="166"/>
      <c r="AP94" s="166"/>
      <c r="AQ94" s="166"/>
      <c r="AR94" s="166"/>
      <c r="AS94" s="155"/>
      <c r="AT94" s="157"/>
    </row>
    <row r="95" spans="1:91" s="170" customFormat="1" ht="12.75">
      <c r="A95" s="133"/>
      <c r="B95" s="133" t="s">
        <v>0</v>
      </c>
      <c r="C95" s="133"/>
      <c r="D95" s="175"/>
      <c r="E95" s="133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7"/>
      <c r="AI95" s="177"/>
      <c r="AJ95" s="177"/>
      <c r="AK95" s="133"/>
      <c r="AL95" s="133"/>
      <c r="AM95" s="178"/>
      <c r="AN95" s="133"/>
      <c r="AO95" s="133"/>
      <c r="AP95" s="133"/>
      <c r="AQ95" s="133"/>
      <c r="AR95" s="133"/>
      <c r="AS95" s="133"/>
      <c r="AT95" s="157"/>
    </row>
    <row r="96" spans="1:91" s="170" customFormat="1" ht="12.75">
      <c r="A96" s="133"/>
      <c r="B96" s="133"/>
      <c r="C96" s="133" t="s">
        <v>46</v>
      </c>
      <c r="D96" s="175"/>
      <c r="E96" s="133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7"/>
      <c r="AI96" s="177"/>
      <c r="AJ96" s="177"/>
      <c r="AK96" s="133"/>
      <c r="AL96" s="133"/>
      <c r="AM96" s="178"/>
      <c r="AN96" s="133"/>
      <c r="AO96" s="133"/>
      <c r="AP96" s="133"/>
      <c r="AQ96" s="133"/>
      <c r="AR96" s="133"/>
      <c r="AS96" s="133"/>
      <c r="AT96" s="155"/>
    </row>
    <row r="97" spans="3:39" s="133" customFormat="1" ht="15" customHeight="1">
      <c r="C97" s="133" t="s">
        <v>47</v>
      </c>
      <c r="D97" s="175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M97" s="178"/>
    </row>
    <row r="98" spans="3:39" s="133" customFormat="1" ht="15" customHeight="1">
      <c r="C98" s="133" t="s">
        <v>48</v>
      </c>
      <c r="D98" s="175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M98" s="178"/>
    </row>
    <row r="99" spans="3:39" s="133" customFormat="1" ht="15" customHeight="1">
      <c r="C99" s="133" t="s">
        <v>49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3:39" s="133" customFormat="1" ht="15" customHeight="1">
      <c r="C100" s="133" t="s">
        <v>50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3:39" s="133" customFormat="1" ht="15" customHeight="1">
      <c r="C101" s="133" t="s">
        <v>51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3:39" s="133" customFormat="1" ht="15" customHeight="1">
      <c r="C102" s="133" t="s">
        <v>52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3:39" s="133" customFormat="1" ht="15" customHeight="1">
      <c r="C103" s="133" t="s">
        <v>53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3:39" s="133" customFormat="1" ht="15" customHeight="1">
      <c r="C104" s="133" t="s">
        <v>54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18" ht="12.75"/>
    <row r="119" ht="12.75"/>
    <row r="120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J44" name="Range1_3_1_1_2"/>
    <protectedRange password="CC78" sqref="A65:A67" name="Range1_2_1_1_1"/>
    <protectedRange password="CC78" sqref="A72:A83 B85 A86:A87" name="Range1_1_1_2"/>
    <protectedRange password="CC78" sqref="A72:A83 B85 D84:D85 C72:D83 C86:D87 A86:A87 E72:E87" name="Range1_6_1_1"/>
    <protectedRange password="CC78" sqref="B72:B83 C85 B86:B87" name="Range1_4_1_1"/>
    <protectedRange password="CC78" sqref="J90:J93 Q88:Q89" name="Range1_1_1_1_1_1"/>
    <protectedRange password="CC78" sqref="J94" name="Range1_3_1_1_1_1"/>
    <protectedRange password="CC78" sqref="A14:A33 A35:A42" name="Range1_1_2_1"/>
    <protectedRange password="CC78" sqref="C33 D32:E33 C14:E31 A14:A33 C35:E42 A35:A42" name="Range1_6_2_1"/>
    <protectedRange password="CC78" sqref="B35:B36 B14:B31 B33 B37:B42" name="Range1_4_2_1"/>
    <protectedRange password="CC78" sqref="B93 B84" name="Range1"/>
    <protectedRange password="CC78" sqref="B93 B84" name="Range1_3"/>
    <protectedRange password="CC78" sqref="B32" name="Range1_1"/>
  </protectedRanges>
  <mergeCells count="339">
    <mergeCell ref="AN86:AN87"/>
    <mergeCell ref="AO86:AO87"/>
    <mergeCell ref="AP86:AP87"/>
    <mergeCell ref="AQ86:AQ87"/>
    <mergeCell ref="AR86:AR87"/>
    <mergeCell ref="AO84:AO85"/>
    <mergeCell ref="AP84:AP85"/>
    <mergeCell ref="AQ84:AQ85"/>
    <mergeCell ref="AR84:AR85"/>
    <mergeCell ref="A86:A87"/>
    <mergeCell ref="B86:B87"/>
    <mergeCell ref="C86:C87"/>
    <mergeCell ref="D86:D87"/>
    <mergeCell ref="AK86:AK87"/>
    <mergeCell ref="AL86:AL87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L82:AL83"/>
    <mergeCell ref="AM82:AM83"/>
    <mergeCell ref="AN82:AN83"/>
    <mergeCell ref="AO82:AO83"/>
    <mergeCell ref="AP82:AP83"/>
    <mergeCell ref="AQ82:AQ83"/>
    <mergeCell ref="AS86:AS87"/>
    <mergeCell ref="AM86:AM87"/>
    <mergeCell ref="AO80:AO81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O78:AO79"/>
    <mergeCell ref="AP78:AP79"/>
    <mergeCell ref="AQ78:AQ79"/>
    <mergeCell ref="A74:A75"/>
    <mergeCell ref="B74:B75"/>
    <mergeCell ref="C74:C75"/>
    <mergeCell ref="D74:D75"/>
    <mergeCell ref="AK74:AK75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L74:AL75"/>
    <mergeCell ref="AM74:AM75"/>
    <mergeCell ref="AN74:AN75"/>
    <mergeCell ref="AO74:AO75"/>
    <mergeCell ref="AP74:AP75"/>
    <mergeCell ref="AQ74:AQ75"/>
    <mergeCell ref="AO76:AO77"/>
    <mergeCell ref="AP76:AP77"/>
    <mergeCell ref="AQ76:AQ77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K69:AM69"/>
    <mergeCell ref="AN69:AN70"/>
    <mergeCell ref="AO69:AO70"/>
    <mergeCell ref="AP69:AP70"/>
    <mergeCell ref="AQ69:AQ70"/>
    <mergeCell ref="AR69:AR70"/>
    <mergeCell ref="AO72:AO73"/>
    <mergeCell ref="AP72:AP73"/>
    <mergeCell ref="AQ72:AQ73"/>
    <mergeCell ref="AR72:AR73"/>
    <mergeCell ref="AS72:AS73"/>
    <mergeCell ref="AL37:AL38"/>
    <mergeCell ref="AM37:AM38"/>
    <mergeCell ref="AP41:AP42"/>
    <mergeCell ref="AQ41:AQ42"/>
    <mergeCell ref="AR41:AR42"/>
    <mergeCell ref="AS41:AS42"/>
    <mergeCell ref="AM65:AS65"/>
    <mergeCell ref="A69:A70"/>
    <mergeCell ref="B69:B70"/>
    <mergeCell ref="C69:C70"/>
    <mergeCell ref="D69:D70"/>
    <mergeCell ref="E69:E70"/>
    <mergeCell ref="AS69:AS7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N37:AN38"/>
    <mergeCell ref="AO37:AO38"/>
    <mergeCell ref="AP35:AP36"/>
    <mergeCell ref="AQ35:AQ36"/>
    <mergeCell ref="AR35:AR36"/>
    <mergeCell ref="AS35:AS36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P37:AP38"/>
    <mergeCell ref="AQ37:AQ38"/>
    <mergeCell ref="AR37:AR38"/>
    <mergeCell ref="AS37:AS38"/>
    <mergeCell ref="A37:A38"/>
    <mergeCell ref="B37:B38"/>
    <mergeCell ref="C37:C38"/>
    <mergeCell ref="D37:D38"/>
    <mergeCell ref="AK37:AK38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C16:C17"/>
    <mergeCell ref="D16:D17"/>
    <mergeCell ref="AK16:AK17"/>
    <mergeCell ref="AL16:AL17"/>
    <mergeCell ref="AM16:AM17"/>
    <mergeCell ref="AP20:AP21"/>
    <mergeCell ref="AQ20:AQ21"/>
    <mergeCell ref="AR20:AR21"/>
    <mergeCell ref="AS20:AS21"/>
    <mergeCell ref="AN16:AN17"/>
    <mergeCell ref="AO16:AO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32:AQ33"/>
    <mergeCell ref="AR32:AR33"/>
    <mergeCell ref="AS32:AS33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32:AP33"/>
  </mergeCells>
  <conditionalFormatting sqref="F95:AJ96 F5:AJ6 F44:AJ63 F98:AJ111 F9:AJ12 F14:AJ42">
    <cfRule type="expression" dxfId="11912" priority="29" stopIfTrue="1">
      <formula>IF(WEEKDAY(F$5)=1,TRUE,FALSE)</formula>
    </cfRule>
  </conditionalFormatting>
  <conditionalFormatting sqref="F5:AJ6 F69:AJ70 F9:AJ12 F72:AJ87">
    <cfRule type="expression" dxfId="11911" priority="28" stopIfTrue="1">
      <formula>IF(WEEKDAY(F$5)=1,TRUE,FALSE)</formula>
    </cfRule>
  </conditionalFormatting>
  <conditionalFormatting sqref="K35:P35">
    <cfRule type="expression" dxfId="11910" priority="27" stopIfTrue="1">
      <formula>IF(WEEKDAY(K$5)=1,TRUE,FALSE)</formula>
    </cfRule>
  </conditionalFormatting>
  <conditionalFormatting sqref="K37:P37">
    <cfRule type="expression" dxfId="11909" priority="25" stopIfTrue="1">
      <formula>IF(WEEKDAY(K$5)=1,TRUE,FALSE)</formula>
    </cfRule>
  </conditionalFormatting>
  <conditionalFormatting sqref="K39:P39">
    <cfRule type="expression" dxfId="11908" priority="24" stopIfTrue="1">
      <formula>IF(WEEKDAY(K$5)=1,TRUE,FALSE)</formula>
    </cfRule>
  </conditionalFormatting>
  <conditionalFormatting sqref="K41:P41">
    <cfRule type="expression" dxfId="11907" priority="23" stopIfTrue="1">
      <formula>IF(WEEKDAY(K$5)=1,TRUE,FALSE)</formula>
    </cfRule>
  </conditionalFormatting>
  <conditionalFormatting sqref="R41:W41">
    <cfRule type="expression" dxfId="11906" priority="22" stopIfTrue="1">
      <formula>IF(WEEKDAY(R$5)=1,TRUE,FALSE)</formula>
    </cfRule>
  </conditionalFormatting>
  <conditionalFormatting sqref="R39:W39">
    <cfRule type="expression" dxfId="11905" priority="21" stopIfTrue="1">
      <formula>IF(WEEKDAY(R$5)=1,TRUE,FALSE)</formula>
    </cfRule>
  </conditionalFormatting>
  <conditionalFormatting sqref="R37:W37">
    <cfRule type="expression" dxfId="11904" priority="20" stopIfTrue="1">
      <formula>IF(WEEKDAY(R$5)=1,TRUE,FALSE)</formula>
    </cfRule>
  </conditionalFormatting>
  <conditionalFormatting sqref="R35:W35">
    <cfRule type="expression" dxfId="11903" priority="18" stopIfTrue="1">
      <formula>IF(WEEKDAY(R$5)=1,TRUE,FALSE)</formula>
    </cfRule>
  </conditionalFormatting>
  <conditionalFormatting sqref="Y35:AD35">
    <cfRule type="expression" dxfId="11902" priority="17" stopIfTrue="1">
      <formula>IF(WEEKDAY(Y$5)=1,TRUE,FALSE)</formula>
    </cfRule>
  </conditionalFormatting>
  <conditionalFormatting sqref="Y37:AD37">
    <cfRule type="expression" dxfId="11901" priority="15" stopIfTrue="1">
      <formula>IF(WEEKDAY(Y$5)=1,TRUE,FALSE)</formula>
    </cfRule>
  </conditionalFormatting>
  <conditionalFormatting sqref="Y39:AD39">
    <cfRule type="expression" dxfId="11900" priority="14" stopIfTrue="1">
      <formula>IF(WEEKDAY(Y$5)=1,TRUE,FALSE)</formula>
    </cfRule>
  </conditionalFormatting>
  <conditionalFormatting sqref="Y41:AD41">
    <cfRule type="expression" dxfId="11899" priority="13" stopIfTrue="1">
      <formula>IF(WEEKDAY(Y$5)=1,TRUE,FALSE)</formula>
    </cfRule>
  </conditionalFormatting>
  <conditionalFormatting sqref="G35:L35">
    <cfRule type="expression" dxfId="11898" priority="12" stopIfTrue="1">
      <formula>IF(WEEKDAY(G$5)=1,TRUE,FALSE)</formula>
    </cfRule>
  </conditionalFormatting>
  <conditionalFormatting sqref="N35:S35">
    <cfRule type="expression" dxfId="11897" priority="11" stopIfTrue="1">
      <formula>IF(WEEKDAY(N$5)=1,TRUE,FALSE)</formula>
    </cfRule>
  </conditionalFormatting>
  <conditionalFormatting sqref="U35:Z35">
    <cfRule type="expression" dxfId="11896" priority="10" stopIfTrue="1">
      <formula>IF(WEEKDAY(U$5)=1,TRUE,FALSE)</formula>
    </cfRule>
  </conditionalFormatting>
  <conditionalFormatting sqref="G37:L37">
    <cfRule type="expression" dxfId="11895" priority="9" stopIfTrue="1">
      <formula>IF(WEEKDAY(G$5)=1,TRUE,FALSE)</formula>
    </cfRule>
  </conditionalFormatting>
  <conditionalFormatting sqref="N37:S37">
    <cfRule type="expression" dxfId="11894" priority="8" stopIfTrue="1">
      <formula>IF(WEEKDAY(N$5)=1,TRUE,FALSE)</formula>
    </cfRule>
  </conditionalFormatting>
  <conditionalFormatting sqref="U37:Z37">
    <cfRule type="expression" dxfId="11893" priority="7" stopIfTrue="1">
      <formula>IF(WEEKDAY(U$5)=1,TRUE,FALSE)</formula>
    </cfRule>
  </conditionalFormatting>
  <conditionalFormatting sqref="G39:L39">
    <cfRule type="expression" dxfId="11892" priority="6" stopIfTrue="1">
      <formula>IF(WEEKDAY(G$5)=1,TRUE,FALSE)</formula>
    </cfRule>
  </conditionalFormatting>
  <conditionalFormatting sqref="G41:L41">
    <cfRule type="expression" dxfId="11891" priority="5" stopIfTrue="1">
      <formula>IF(WEEKDAY(G$5)=1,TRUE,FALSE)</formula>
    </cfRule>
  </conditionalFormatting>
  <conditionalFormatting sqref="N39:S39">
    <cfRule type="expression" dxfId="11890" priority="4" stopIfTrue="1">
      <formula>IF(WEEKDAY(N$5)=1,TRUE,FALSE)</formula>
    </cfRule>
  </conditionalFormatting>
  <conditionalFormatting sqref="N41:S41">
    <cfRule type="expression" dxfId="11889" priority="3" stopIfTrue="1">
      <formula>IF(WEEKDAY(N$5)=1,TRUE,FALSE)</formula>
    </cfRule>
  </conditionalFormatting>
  <conditionalFormatting sqref="U39:Z39">
    <cfRule type="expression" dxfId="11888" priority="2" stopIfTrue="1">
      <formula>IF(WEEKDAY(U$5)=1,TRUE,FALSE)</formula>
    </cfRule>
  </conditionalFormatting>
  <conditionalFormatting sqref="U41:Z41">
    <cfRule type="expression" dxfId="11887" priority="1" stopIfTrue="1">
      <formula>IF(WEEKDAY(U$5)=1,TRUE,FALSE)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3"/>
  <sheetViews>
    <sheetView zoomScaleNormal="70" workbookViewId="0">
      <pane xSplit="3" ySplit="8" topLeftCell="H9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41" sqref="A41:T62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286"/>
      <c r="C1" s="286"/>
      <c r="D1" s="871" t="str">
        <f>"BẢNG THANH TOÁN LƯƠNG THÁNG"&amp;" "&amp;TEXT($E$4,"mm")&amp;" / "&amp;TEXT($E$4,"yyyy")</f>
        <v>BẢNG THANH TOÁN LƯƠNG THÁNG 01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286"/>
      <c r="C2" s="286"/>
      <c r="D2" s="286"/>
      <c r="E2" s="71"/>
      <c r="F2" s="286"/>
      <c r="G2" s="286"/>
      <c r="H2" s="286"/>
      <c r="I2" s="286"/>
      <c r="J2" s="72"/>
      <c r="K2" s="286"/>
      <c r="L2" s="286"/>
      <c r="M2" s="286"/>
      <c r="N2" s="286"/>
      <c r="O2" s="286"/>
      <c r="P2" s="286"/>
      <c r="Q2" s="286"/>
      <c r="R2" s="286"/>
      <c r="S2" s="286"/>
      <c r="T2" s="50"/>
      <c r="U2" s="70">
        <v>20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286"/>
      <c r="C3" s="286"/>
      <c r="D3" s="286"/>
      <c r="E3" s="71"/>
      <c r="F3" s="286"/>
      <c r="G3" s="286"/>
      <c r="H3" s="286"/>
      <c r="I3" s="286"/>
      <c r="J3" s="72"/>
      <c r="K3" s="286"/>
      <c r="L3" s="286"/>
      <c r="M3" s="286"/>
      <c r="N3" s="286"/>
      <c r="O3" s="286"/>
      <c r="P3" s="286"/>
      <c r="Q3" s="286"/>
      <c r="R3" s="286"/>
      <c r="S3" s="286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42736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287" t="s">
        <v>40</v>
      </c>
      <c r="G7" s="283" t="s">
        <v>18</v>
      </c>
      <c r="H7" s="287" t="s">
        <v>40</v>
      </c>
      <c r="I7" s="290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- 01'!$B$8:$AS$63,36,0)</f>
        <v>20</v>
      </c>
      <c r="G10" s="198">
        <f>ROUND(E10/$U$2*F10,0)</f>
        <v>4336000</v>
      </c>
      <c r="H10" s="82">
        <f>(VLOOKUP(B10,'CC - 01'!$B$8:$AS$59,37,0)+VLOOKUP(B10,'CC - 01'!$B$8:$AS$59,38,0))</f>
        <v>0</v>
      </c>
      <c r="I10" s="198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- 01'!$B$8:$AS$63,36,0)</f>
        <v>20</v>
      </c>
      <c r="G11" s="198">
        <f>ROUND(E11/$U$2*F11,0)</f>
        <v>4056000</v>
      </c>
      <c r="H11" s="82">
        <f>(VLOOKUP(B11,'CC - 01'!$B$8:$AS$59,37,0)+VLOOKUP(B11,'CC - 01'!$B$8:$AS$59,38,0))</f>
        <v>0</v>
      </c>
      <c r="I11" s="198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 - 01'!$B$8:$AS$63,36,0)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6" si="0">VLOOKUP(B13,DS,2,0)</f>
        <v>Huỳnh Thị Hường</v>
      </c>
      <c r="D13" s="103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 - 01'!$B$8:$AS$63,36,0)</f>
        <v>20</v>
      </c>
      <c r="G13" s="198">
        <f t="shared" ref="G13:G27" si="3">ROUND(E13/$U$2*F13,0)</f>
        <v>3552000</v>
      </c>
      <c r="H13" s="82">
        <f>(VLOOKUP(B13,'CC - 01'!$B$8:$AS$59,37,0)+VLOOKUP(B13,'CC - 01'!$B$8:$AS$59,38,0))</f>
        <v>0</v>
      </c>
      <c r="I13" s="198">
        <f t="shared" ref="I13:I26" si="4">ROUND(E13/$U$2*H13,0)</f>
        <v>0</v>
      </c>
      <c r="J13" s="199">
        <f t="shared" ref="J13:K25" si="5">F13+H13</f>
        <v>20</v>
      </c>
      <c r="K13" s="36">
        <f t="shared" si="5"/>
        <v>3552000</v>
      </c>
      <c r="L13" s="80">
        <f t="shared" ref="L13:L26" si="6">+F13*15000</f>
        <v>300000</v>
      </c>
      <c r="M13" s="37">
        <f t="shared" ref="M13:M26" si="7">K13+L13</f>
        <v>3852000</v>
      </c>
      <c r="N13" s="37">
        <f t="shared" ref="N13:N21" si="8">IF(VLOOKUP(B13,DS,10,0)="x",E13*$N$4,0)</f>
        <v>284160</v>
      </c>
      <c r="O13" s="37">
        <f t="shared" ref="O13:O21" si="9">IF(VLOOKUP(B13,DS,10,0)="x",E13*$O$4,0)</f>
        <v>53280</v>
      </c>
      <c r="P13" s="37">
        <f t="shared" ref="P13:P21" si="10">IF(VLOOKUP(B13,DS,10,0)="x",E13*$P$4,0)</f>
        <v>35520</v>
      </c>
      <c r="Q13" s="36">
        <f t="shared" ref="Q13:Q26" si="11">M13-SUM(N13:P13)</f>
        <v>3479040</v>
      </c>
      <c r="R13" s="36">
        <f t="shared" ref="R13:R26" si="12">VLOOKUP(B13,DS,23,0)</f>
        <v>0</v>
      </c>
      <c r="S13" s="38">
        <f t="shared" ref="S13:S26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- 01'!$B$8:$AS$63,36,0)</f>
        <v>20</v>
      </c>
      <c r="G14" s="198">
        <f t="shared" si="3"/>
        <v>3552000</v>
      </c>
      <c r="H14" s="82">
        <f>(VLOOKUP(B14,'CC - 01'!$B$8:$AS$59,37,0)+VLOOKUP(B14,'CC - 01'!$B$8:$AS$59,38,0))</f>
        <v>0</v>
      </c>
      <c r="I14" s="198">
        <f t="shared" si="4"/>
        <v>0</v>
      </c>
      <c r="J14" s="199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- 01'!$B$8:$AS$63,36,0)</f>
        <v>20</v>
      </c>
      <c r="G15" s="198">
        <f t="shared" si="3"/>
        <v>3552000</v>
      </c>
      <c r="H15" s="82">
        <f>(VLOOKUP(B15,'CC - 01'!$B$8:$AS$59,37,0)+VLOOKUP(B15,'CC - 01'!$B$8:$AS$59,38,0))</f>
        <v>0</v>
      </c>
      <c r="I15" s="198">
        <f t="shared" si="4"/>
        <v>0</v>
      </c>
      <c r="J15" s="199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- 01'!$B$8:$AS$63,36,0)</f>
        <v>20</v>
      </c>
      <c r="G16" s="198">
        <f t="shared" si="3"/>
        <v>3552000</v>
      </c>
      <c r="H16" s="82">
        <f>(VLOOKUP(B16,'CC - 01'!$B$8:$AS$59,37,0)+VLOOKUP(B16,'CC - 01'!$B$8:$AS$59,38,0))</f>
        <v>0</v>
      </c>
      <c r="I16" s="198">
        <f t="shared" si="4"/>
        <v>0</v>
      </c>
      <c r="J16" s="199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- 01'!$B$8:$AS$63,36,0)</f>
        <v>20</v>
      </c>
      <c r="G17" s="198">
        <f t="shared" si="3"/>
        <v>3552000</v>
      </c>
      <c r="H17" s="82">
        <f>(VLOOKUP(B17,'CC - 01'!$B$8:$AS$59,37,0)+VLOOKUP(B17,'CC - 01'!$B$8:$AS$59,38,0))</f>
        <v>0</v>
      </c>
      <c r="I17" s="198">
        <f t="shared" si="4"/>
        <v>0</v>
      </c>
      <c r="J17" s="199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- 01'!$B$8:$AS$63,36,0)</f>
        <v>20</v>
      </c>
      <c r="G18" s="198">
        <f t="shared" si="3"/>
        <v>3552000</v>
      </c>
      <c r="H18" s="82">
        <f>(VLOOKUP(B18,'CC - 01'!$B$8:$AS$59,37,0)+VLOOKUP(B18,'CC - 01'!$B$8:$AS$59,38,0))</f>
        <v>0</v>
      </c>
      <c r="I18" s="198">
        <f t="shared" si="4"/>
        <v>0</v>
      </c>
      <c r="J18" s="199">
        <f t="shared" si="5"/>
        <v>20</v>
      </c>
      <c r="K18" s="36">
        <f t="shared" si="5"/>
        <v>3552000</v>
      </c>
      <c r="L18" s="80">
        <f t="shared" si="6"/>
        <v>300000</v>
      </c>
      <c r="M18" s="37">
        <f t="shared" si="7"/>
        <v>3852000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3479040</v>
      </c>
      <c r="R18" s="36">
        <f t="shared" si="12"/>
        <v>0</v>
      </c>
      <c r="S18" s="38">
        <f t="shared" si="13"/>
        <v>3479040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6" t="s">
        <v>102</v>
      </c>
      <c r="C19" s="79" t="str">
        <f t="shared" si="0"/>
        <v>Sơn Thị Trường Sa</v>
      </c>
      <c r="D19" s="103" t="str">
        <f t="shared" si="1"/>
        <v>Công nhân</v>
      </c>
      <c r="E19" s="80">
        <f t="shared" si="2"/>
        <v>3552000</v>
      </c>
      <c r="F19" s="82">
        <f>VLOOKUP(B19,'CC - 01'!$B$8:$AS$63,36,0)</f>
        <v>20</v>
      </c>
      <c r="G19" s="198">
        <f t="shared" si="3"/>
        <v>3552000</v>
      </c>
      <c r="H19" s="82">
        <f>(VLOOKUP(B19,'CC - 01'!$B$8:$AS$59,37,0)+VLOOKUP(B19,'CC - 01'!$B$8:$AS$59,38,0))</f>
        <v>0</v>
      </c>
      <c r="I19" s="198">
        <f t="shared" si="4"/>
        <v>0</v>
      </c>
      <c r="J19" s="199">
        <f t="shared" si="5"/>
        <v>20</v>
      </c>
      <c r="K19" s="36">
        <f t="shared" si="5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26" t="s">
        <v>103</v>
      </c>
      <c r="C20" s="79" t="str">
        <f t="shared" si="0"/>
        <v>Lý Thị Sà Kha</v>
      </c>
      <c r="D20" s="103" t="str">
        <f t="shared" si="1"/>
        <v>Công nhân</v>
      </c>
      <c r="E20" s="80">
        <f t="shared" si="2"/>
        <v>3552000</v>
      </c>
      <c r="F20" s="82">
        <f>VLOOKUP(B20,'CC - 01'!$B$8:$AS$63,36,0)</f>
        <v>20</v>
      </c>
      <c r="G20" s="198">
        <f t="shared" si="3"/>
        <v>3552000</v>
      </c>
      <c r="H20" s="82">
        <f>(VLOOKUP(B20,'CC - 01'!$B$8:$AS$59,37,0)+VLOOKUP(B20,'CC - 01'!$B$8:$AS$59,38,0))</f>
        <v>0</v>
      </c>
      <c r="I20" s="198">
        <f t="shared" si="4"/>
        <v>0</v>
      </c>
      <c r="J20" s="199">
        <f t="shared" si="5"/>
        <v>20</v>
      </c>
      <c r="K20" s="36">
        <f t="shared" si="5"/>
        <v>3552000</v>
      </c>
      <c r="L20" s="80">
        <f t="shared" si="6"/>
        <v>300000</v>
      </c>
      <c r="M20" s="37">
        <f t="shared" si="7"/>
        <v>3852000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3479040</v>
      </c>
      <c r="R20" s="36">
        <f t="shared" si="12"/>
        <v>0</v>
      </c>
      <c r="S20" s="38">
        <f t="shared" si="13"/>
        <v>3479040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26" t="s">
        <v>104</v>
      </c>
      <c r="C21" s="79" t="str">
        <f t="shared" si="0"/>
        <v xml:space="preserve"> Lâm Thị Mộng Thường</v>
      </c>
      <c r="D21" s="103" t="str">
        <f t="shared" si="1"/>
        <v>Công nhân</v>
      </c>
      <c r="E21" s="80">
        <f t="shared" si="2"/>
        <v>3552000</v>
      </c>
      <c r="F21" s="82">
        <f>VLOOKUP(B21,'CC - 01'!$B$8:$AS$63,36,0)</f>
        <v>20</v>
      </c>
      <c r="G21" s="198">
        <f t="shared" si="3"/>
        <v>3552000</v>
      </c>
      <c r="H21" s="82">
        <f>(VLOOKUP(B21,'CC - 01'!$B$8:$AS$59,37,0)+VLOOKUP(B21,'CC - 01'!$B$8:$AS$59,38,0))</f>
        <v>0</v>
      </c>
      <c r="I21" s="198">
        <f t="shared" si="4"/>
        <v>0</v>
      </c>
      <c r="J21" s="199">
        <f t="shared" si="5"/>
        <v>20</v>
      </c>
      <c r="K21" s="36">
        <f t="shared" si="5"/>
        <v>3552000</v>
      </c>
      <c r="L21" s="80">
        <f t="shared" si="6"/>
        <v>300000</v>
      </c>
      <c r="M21" s="37">
        <f t="shared" si="7"/>
        <v>3852000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3479040</v>
      </c>
      <c r="R21" s="36">
        <f t="shared" si="12"/>
        <v>0</v>
      </c>
      <c r="S21" s="38">
        <f t="shared" si="13"/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24" customHeight="1">
      <c r="A22" s="35"/>
      <c r="B22" s="275" t="s">
        <v>181</v>
      </c>
      <c r="C22" s="274"/>
      <c r="D22" s="274"/>
      <c r="E22" s="274"/>
      <c r="F22" s="82">
        <f>VLOOKUP(B22,'CC - 01'!$B$8:$AS$63,36,0)</f>
        <v>0</v>
      </c>
      <c r="G22" s="274"/>
      <c r="H22" s="274"/>
      <c r="I22" s="274"/>
      <c r="J22" s="274"/>
      <c r="K22" s="274"/>
      <c r="L22" s="274"/>
      <c r="M22" s="274"/>
      <c r="N22" s="37"/>
      <c r="O22" s="37"/>
      <c r="P22" s="37"/>
      <c r="Q22" s="274"/>
      <c r="R22" s="274"/>
      <c r="S22" s="274"/>
      <c r="T22" s="274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v>12</v>
      </c>
      <c r="B23" s="234" t="s">
        <v>107</v>
      </c>
      <c r="C23" s="79" t="str">
        <f t="shared" si="0"/>
        <v>Nguyễn Văn Bé Hai</v>
      </c>
      <c r="D23" s="103" t="str">
        <f t="shared" si="1"/>
        <v>Công nhân</v>
      </c>
      <c r="E23" s="80">
        <f t="shared" si="2"/>
        <v>3776000</v>
      </c>
      <c r="F23" s="82">
        <f>VLOOKUP(B23,'CC - 01'!$B$8:$AS$63,36,0)</f>
        <v>20</v>
      </c>
      <c r="G23" s="198">
        <f t="shared" si="3"/>
        <v>3776000</v>
      </c>
      <c r="H23" s="82">
        <f>(VLOOKUP(B23,'CC - 01'!$B$8:$AS$59,37,0)+VLOOKUP(B23,'CC - 01'!$B$8:$AS$59,38,0))</f>
        <v>0</v>
      </c>
      <c r="I23" s="198">
        <f t="shared" si="4"/>
        <v>0</v>
      </c>
      <c r="J23" s="199">
        <f t="shared" si="5"/>
        <v>20</v>
      </c>
      <c r="K23" s="36">
        <f t="shared" si="5"/>
        <v>3776000</v>
      </c>
      <c r="L23" s="80">
        <f t="shared" si="6"/>
        <v>300000</v>
      </c>
      <c r="M23" s="37">
        <f t="shared" si="7"/>
        <v>4076000</v>
      </c>
      <c r="N23" s="37">
        <f t="shared" ref="N23:N26" si="14">IF(VLOOKUP(B23,DS,10,0)="x",E23*$N$4,0)</f>
        <v>302080</v>
      </c>
      <c r="O23" s="37">
        <f t="shared" ref="O23:O26" si="15">IF(VLOOKUP(B23,DS,10,0)="x",E23*$O$4,0)</f>
        <v>56640</v>
      </c>
      <c r="P23" s="37">
        <f t="shared" ref="P23:P26" si="16">IF(VLOOKUP(B23,DS,10,0)="x",E23*$P$4,0)</f>
        <v>37760</v>
      </c>
      <c r="Q23" s="36">
        <f t="shared" si="11"/>
        <v>3679520</v>
      </c>
      <c r="R23" s="36">
        <f t="shared" si="12"/>
        <v>0</v>
      </c>
      <c r="S23" s="38">
        <f t="shared" si="13"/>
        <v>3679520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13</v>
      </c>
      <c r="B24" s="234" t="s">
        <v>112</v>
      </c>
      <c r="C24" s="79" t="str">
        <f t="shared" si="0"/>
        <v>Trần Nhiên</v>
      </c>
      <c r="D24" s="103" t="str">
        <f t="shared" si="1"/>
        <v>Công nhân</v>
      </c>
      <c r="E24" s="80">
        <f t="shared" si="2"/>
        <v>3552000</v>
      </c>
      <c r="F24" s="82">
        <f>VLOOKUP(B24,'CC - 01'!$B$8:$AS$63,36,0)</f>
        <v>20</v>
      </c>
      <c r="G24" s="198">
        <f t="shared" si="3"/>
        <v>3552000</v>
      </c>
      <c r="H24" s="82">
        <f>(VLOOKUP(B24,'CC - 01'!$B$8:$AS$59,37,0)+VLOOKUP(B24,'CC - 01'!$B$8:$AS$59,38,0))</f>
        <v>0</v>
      </c>
      <c r="I24" s="198">
        <f t="shared" si="4"/>
        <v>0</v>
      </c>
      <c r="J24" s="199">
        <f t="shared" si="5"/>
        <v>20</v>
      </c>
      <c r="K24" s="36">
        <f t="shared" si="5"/>
        <v>3552000</v>
      </c>
      <c r="L24" s="80">
        <f t="shared" si="6"/>
        <v>300000</v>
      </c>
      <c r="M24" s="37">
        <f t="shared" si="7"/>
        <v>3852000</v>
      </c>
      <c r="N24" s="37">
        <f t="shared" si="14"/>
        <v>284160</v>
      </c>
      <c r="O24" s="37">
        <f t="shared" si="15"/>
        <v>53280</v>
      </c>
      <c r="P24" s="37">
        <f t="shared" si="16"/>
        <v>35520</v>
      </c>
      <c r="Q24" s="36">
        <f t="shared" si="11"/>
        <v>3479040</v>
      </c>
      <c r="R24" s="36">
        <f t="shared" si="12"/>
        <v>0</v>
      </c>
      <c r="S24" s="38">
        <f t="shared" si="13"/>
        <v>3479040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14</v>
      </c>
      <c r="B25" s="234" t="s">
        <v>113</v>
      </c>
      <c r="C25" s="79" t="str">
        <f t="shared" si="0"/>
        <v>Thạch Giang</v>
      </c>
      <c r="D25" s="103" t="str">
        <f t="shared" si="1"/>
        <v>Công nhân</v>
      </c>
      <c r="E25" s="80">
        <f t="shared" si="2"/>
        <v>3552000</v>
      </c>
      <c r="F25" s="82">
        <f>VLOOKUP(B25,'CC - 01'!$B$8:$AS$63,36,0)</f>
        <v>20</v>
      </c>
      <c r="G25" s="198">
        <f t="shared" si="3"/>
        <v>3552000</v>
      </c>
      <c r="H25" s="82">
        <f>(VLOOKUP(B25,'CC - 01'!$B$8:$AS$59,37,0)+VLOOKUP(B25,'CC - 01'!$B$8:$AS$59,38,0))</f>
        <v>0</v>
      </c>
      <c r="I25" s="198">
        <f t="shared" si="4"/>
        <v>0</v>
      </c>
      <c r="J25" s="199">
        <f t="shared" si="5"/>
        <v>20</v>
      </c>
      <c r="K25" s="36">
        <f t="shared" si="5"/>
        <v>3552000</v>
      </c>
      <c r="L25" s="80">
        <f t="shared" si="6"/>
        <v>300000</v>
      </c>
      <c r="M25" s="37">
        <f t="shared" si="7"/>
        <v>3852000</v>
      </c>
      <c r="N25" s="37">
        <f t="shared" si="14"/>
        <v>284160</v>
      </c>
      <c r="O25" s="37">
        <f t="shared" si="15"/>
        <v>53280</v>
      </c>
      <c r="P25" s="37">
        <f t="shared" si="16"/>
        <v>35520</v>
      </c>
      <c r="Q25" s="36">
        <f t="shared" si="11"/>
        <v>3479040</v>
      </c>
      <c r="R25" s="36">
        <f t="shared" si="12"/>
        <v>0</v>
      </c>
      <c r="S25" s="38">
        <f t="shared" si="13"/>
        <v>3479040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4" t="s">
        <v>116</v>
      </c>
      <c r="C26" s="79" t="str">
        <f t="shared" si="0"/>
        <v>Lâm Chanh Đa Ra</v>
      </c>
      <c r="D26" s="103" t="str">
        <f t="shared" si="1"/>
        <v>Công nhân</v>
      </c>
      <c r="E26" s="80">
        <f t="shared" si="2"/>
        <v>3552000</v>
      </c>
      <c r="F26" s="82">
        <f>VLOOKUP(B26,'CC - 01'!$B$8:$AS$63,36,0)</f>
        <v>20</v>
      </c>
      <c r="G26" s="198">
        <f t="shared" si="3"/>
        <v>3552000</v>
      </c>
      <c r="H26" s="82">
        <f>(VLOOKUP(B26,'CC - 01'!$B$8:$AS$59,37,0)+VLOOKUP(B26,'CC - 01'!$B$8:$AS$59,38,0))</f>
        <v>0</v>
      </c>
      <c r="I26" s="198">
        <f t="shared" si="4"/>
        <v>0</v>
      </c>
      <c r="J26" s="199">
        <f t="shared" ref="J26:K26" si="17">F26+H26</f>
        <v>20</v>
      </c>
      <c r="K26" s="36">
        <f t="shared" si="17"/>
        <v>3552000</v>
      </c>
      <c r="L26" s="80">
        <f t="shared" si="6"/>
        <v>300000</v>
      </c>
      <c r="M26" s="37">
        <f t="shared" si="7"/>
        <v>3852000</v>
      </c>
      <c r="N26" s="37">
        <f t="shared" si="14"/>
        <v>284160</v>
      </c>
      <c r="O26" s="37">
        <f t="shared" si="15"/>
        <v>53280</v>
      </c>
      <c r="P26" s="37">
        <f t="shared" si="16"/>
        <v>35520</v>
      </c>
      <c r="Q26" s="36">
        <f t="shared" si="11"/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2.5" customHeight="1">
      <c r="A27" s="35">
        <v>16</v>
      </c>
      <c r="B27" s="273" t="s">
        <v>88</v>
      </c>
      <c r="C27" s="79" t="str">
        <f t="shared" ref="C27" si="18">VLOOKUP(B27,DS,2,0)</f>
        <v>Huỳnh Thị Bé Tha</v>
      </c>
      <c r="D27" s="103" t="str">
        <f t="shared" ref="D27" si="19">VLOOKUP(B27,DS,3,0)</f>
        <v>Công nhân</v>
      </c>
      <c r="E27" s="80">
        <v>3552000</v>
      </c>
      <c r="F27" s="82">
        <f>VLOOKUP(B27,'CC - 01'!$B$8:$AS$63,36,0)</f>
        <v>15</v>
      </c>
      <c r="G27" s="198">
        <f t="shared" si="3"/>
        <v>2664000</v>
      </c>
      <c r="H27" s="82">
        <f>(VLOOKUP(B27,'CC - 01'!$B$8:$AS$59,37,0)+VLOOKUP(B27,'CC - 01'!$B$8:$AS$59,38,0))</f>
        <v>0</v>
      </c>
      <c r="I27" s="198">
        <f t="shared" ref="I27" si="20">ROUND(E27/$U$2*H27,0)</f>
        <v>0</v>
      </c>
      <c r="J27" s="199">
        <f t="shared" ref="J27" si="21">F27+H27</f>
        <v>15</v>
      </c>
      <c r="K27" s="36">
        <f t="shared" ref="K27" si="22">G27+I27</f>
        <v>2664000</v>
      </c>
      <c r="L27" s="80">
        <f t="shared" ref="L27" si="23">+F27*15000</f>
        <v>225000</v>
      </c>
      <c r="M27" s="37">
        <f t="shared" ref="M27" si="24">K27+L27</f>
        <v>2889000</v>
      </c>
      <c r="N27" s="37">
        <f t="shared" ref="N27" si="25">IF(VLOOKUP(B27,DS,10,0)="x",E27*$N$4,0)</f>
        <v>284160</v>
      </c>
      <c r="O27" s="37">
        <f t="shared" ref="O27" si="26">IF(VLOOKUP(B27,DS,10,0)="x",E27*$O$4,0)</f>
        <v>53280</v>
      </c>
      <c r="P27" s="37">
        <f t="shared" ref="P27" si="27">IF(VLOOKUP(B27,DS,10,0)="x",E27*$P$4,0)</f>
        <v>35520</v>
      </c>
      <c r="Q27" s="36">
        <f t="shared" ref="Q27" si="28">M27-SUM(N27:P27)</f>
        <v>2516040</v>
      </c>
      <c r="R27" s="36">
        <f t="shared" ref="R27" si="29">VLOOKUP(B27,DS,23,0)</f>
        <v>0</v>
      </c>
      <c r="S27" s="38">
        <f t="shared" ref="S27" si="30">Q27-R27</f>
        <v>2516040</v>
      </c>
      <c r="T27" s="36"/>
      <c r="U27" s="94"/>
      <c r="V27" s="34"/>
      <c r="W27" s="34"/>
      <c r="X27" s="34"/>
      <c r="Y27" s="34"/>
      <c r="Z27" s="34"/>
    </row>
    <row r="28" spans="1:31" s="31" customFormat="1" ht="21" customHeight="1">
      <c r="A28" s="891"/>
      <c r="B28" s="891"/>
      <c r="C28" s="891"/>
      <c r="D28" s="891"/>
      <c r="E28" s="125">
        <f>SUM(E10:E27)</f>
        <v>58344000</v>
      </c>
      <c r="F28" s="125"/>
      <c r="G28" s="125">
        <f>SUM(G10:G27)</f>
        <v>57456000</v>
      </c>
      <c r="H28" s="125"/>
      <c r="I28" s="125">
        <f>SUM(I10:I27)</f>
        <v>0</v>
      </c>
      <c r="J28" s="25"/>
      <c r="K28" s="25">
        <f t="shared" ref="K28:S28" si="31">SUM(K10:K27)</f>
        <v>57456000</v>
      </c>
      <c r="L28" s="25">
        <f t="shared" si="31"/>
        <v>4725000</v>
      </c>
      <c r="M28" s="25">
        <f t="shared" si="31"/>
        <v>62181000</v>
      </c>
      <c r="N28" s="25">
        <f t="shared" si="31"/>
        <v>4667520</v>
      </c>
      <c r="O28" s="25">
        <f t="shared" si="31"/>
        <v>875160</v>
      </c>
      <c r="P28" s="25">
        <f t="shared" si="31"/>
        <v>583440</v>
      </c>
      <c r="Q28" s="25">
        <f t="shared" si="31"/>
        <v>56054880</v>
      </c>
      <c r="R28" s="25">
        <f t="shared" si="31"/>
        <v>0</v>
      </c>
      <c r="S28" s="25">
        <f t="shared" si="31"/>
        <v>56054880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4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8"/>
      <c r="E30" s="119"/>
      <c r="F30" s="68"/>
      <c r="G30" s="68"/>
      <c r="H30" s="68"/>
      <c r="I30" s="68"/>
      <c r="J30" s="120"/>
      <c r="K30" s="119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31   tháng   01   năm 2017</v>
      </c>
      <c r="T30" s="68"/>
      <c r="U30" s="121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22"/>
      <c r="E31" s="69"/>
      <c r="F31" s="121"/>
      <c r="G31" s="69"/>
      <c r="H31" s="69"/>
      <c r="I31" s="69"/>
      <c r="J31" s="123"/>
      <c r="K31" s="34"/>
      <c r="L31" s="28"/>
      <c r="M31" s="232"/>
      <c r="N31" s="19"/>
      <c r="O31" s="19"/>
      <c r="P31" s="19"/>
      <c r="Q31" s="19"/>
      <c r="S31" s="121" t="s">
        <v>22</v>
      </c>
      <c r="T31" s="121"/>
      <c r="U31" s="121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s="157" customFormat="1" ht="29.25" customHeight="1">
      <c r="A41" s="124"/>
      <c r="B41" s="288"/>
      <c r="C41" s="288"/>
      <c r="D41" s="892" t="str">
        <f>D1</f>
        <v>BẢNG THANH TOÁN LƯƠNG THÁNG 01 / 2017</v>
      </c>
      <c r="E41" s="892"/>
      <c r="F41" s="892"/>
      <c r="G41" s="892"/>
      <c r="H41" s="892"/>
      <c r="I41" s="892"/>
      <c r="J41" s="892"/>
      <c r="K41" s="892"/>
      <c r="L41" s="892"/>
      <c r="M41" s="892"/>
      <c r="N41" s="892"/>
      <c r="O41" s="892"/>
      <c r="P41" s="892"/>
      <c r="Q41" s="893"/>
      <c r="R41" s="894" t="s">
        <v>106</v>
      </c>
      <c r="S41" s="895"/>
      <c r="T41" s="896"/>
      <c r="U41" s="94"/>
      <c r="V41" s="6"/>
      <c r="W41" s="179"/>
      <c r="X41" s="179"/>
      <c r="Y41" s="180"/>
      <c r="Z41" s="180"/>
    </row>
    <row r="42" spans="1:31" s="157" customFormat="1" ht="15" customHeight="1">
      <c r="A42" s="124" t="str">
        <f>TH!$A$1</f>
        <v>Công ty TNHH Hải sản An Lạc</v>
      </c>
      <c r="B42" s="288"/>
      <c r="C42" s="288"/>
      <c r="D42" s="288"/>
      <c r="E42" s="181"/>
      <c r="F42" s="288"/>
      <c r="G42" s="288"/>
      <c r="H42" s="288"/>
      <c r="I42" s="288"/>
      <c r="J42" s="182"/>
      <c r="K42" s="288"/>
      <c r="L42" s="288"/>
      <c r="M42" s="288"/>
      <c r="N42" s="288"/>
      <c r="O42" s="288"/>
      <c r="P42" s="288"/>
      <c r="Q42" s="288"/>
      <c r="R42" s="288"/>
      <c r="S42" s="288"/>
      <c r="T42" s="135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TH!$A$2</f>
        <v>Địa chỉ: Lô A14, đường 4A, KCN Hải Sơn, Đức Hòa, Long An</v>
      </c>
      <c r="B43" s="288"/>
      <c r="C43" s="288"/>
      <c r="D43" s="288"/>
      <c r="E43" s="181"/>
      <c r="F43" s="288"/>
      <c r="G43" s="288"/>
      <c r="H43" s="288"/>
      <c r="I43" s="288"/>
      <c r="J43" s="182"/>
      <c r="K43" s="288"/>
      <c r="L43" s="288"/>
      <c r="M43" s="288"/>
      <c r="N43" s="288"/>
      <c r="O43" s="288"/>
      <c r="P43" s="288"/>
      <c r="Q43" s="288"/>
      <c r="R43" s="288"/>
      <c r="S43" s="288"/>
      <c r="T43" s="135"/>
      <c r="U43" s="94"/>
      <c r="V43" s="6"/>
      <c r="W43" s="179"/>
      <c r="X43" s="179"/>
      <c r="Y43" s="180"/>
      <c r="Z43" s="180"/>
    </row>
    <row r="44" spans="1:31" s="186" customFormat="1" ht="14.25" customHeight="1">
      <c r="A44" s="18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94"/>
      <c r="V44" s="6"/>
      <c r="W44" s="185"/>
      <c r="X44" s="185"/>
      <c r="Y44" s="185"/>
      <c r="Z44" s="185"/>
    </row>
    <row r="45" spans="1:31" s="188" customFormat="1" ht="24" customHeight="1">
      <c r="A45" s="886" t="s">
        <v>19</v>
      </c>
      <c r="B45" s="886" t="s">
        <v>20</v>
      </c>
      <c r="C45" s="888" t="s">
        <v>1</v>
      </c>
      <c r="D45" s="888" t="s">
        <v>2</v>
      </c>
      <c r="E45" s="890" t="s">
        <v>56</v>
      </c>
      <c r="F45" s="904" t="s">
        <v>26</v>
      </c>
      <c r="G45" s="910"/>
      <c r="H45" s="910"/>
      <c r="I45" s="910"/>
      <c r="J45" s="910"/>
      <c r="K45" s="905"/>
      <c r="L45" s="878" t="s">
        <v>57</v>
      </c>
      <c r="M45" s="878" t="s">
        <v>5</v>
      </c>
      <c r="N45" s="888" t="s">
        <v>6</v>
      </c>
      <c r="O45" s="888"/>
      <c r="P45" s="888"/>
      <c r="Q45" s="889" t="s">
        <v>7</v>
      </c>
      <c r="R45" s="889" t="s">
        <v>8</v>
      </c>
      <c r="S45" s="889" t="s">
        <v>9</v>
      </c>
      <c r="T45" s="902" t="s">
        <v>10</v>
      </c>
      <c r="U45" s="164"/>
      <c r="V45" s="187"/>
      <c r="W45" s="187"/>
      <c r="X45" s="180"/>
      <c r="Y45" s="180"/>
      <c r="Z45" s="180"/>
      <c r="AA45" s="157"/>
      <c r="AB45" s="157"/>
      <c r="AC45" s="157"/>
      <c r="AD45" s="157"/>
      <c r="AE45" s="157"/>
    </row>
    <row r="46" spans="1:31" s="188" customFormat="1" ht="33.75" customHeight="1">
      <c r="A46" s="887"/>
      <c r="B46" s="887"/>
      <c r="C46" s="888"/>
      <c r="D46" s="888"/>
      <c r="E46" s="890"/>
      <c r="F46" s="904" t="s">
        <v>59</v>
      </c>
      <c r="G46" s="905"/>
      <c r="H46" s="879" t="s">
        <v>182</v>
      </c>
      <c r="I46" s="880"/>
      <c r="J46" s="906" t="s">
        <v>27</v>
      </c>
      <c r="K46" s="889" t="s">
        <v>4</v>
      </c>
      <c r="L46" s="882"/>
      <c r="M46" s="882"/>
      <c r="N46" s="908" t="s">
        <v>12</v>
      </c>
      <c r="O46" s="889" t="s">
        <v>13</v>
      </c>
      <c r="P46" s="889" t="s">
        <v>34</v>
      </c>
      <c r="Q46" s="901"/>
      <c r="R46" s="901"/>
      <c r="S46" s="901"/>
      <c r="T46" s="903"/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5.25" customHeight="1">
      <c r="A47" s="887"/>
      <c r="B47" s="887"/>
      <c r="C47" s="889"/>
      <c r="D47" s="889"/>
      <c r="E47" s="890"/>
      <c r="F47" s="289" t="s">
        <v>40</v>
      </c>
      <c r="G47" s="290" t="s">
        <v>18</v>
      </c>
      <c r="H47" s="287" t="s">
        <v>40</v>
      </c>
      <c r="I47" s="290" t="s">
        <v>18</v>
      </c>
      <c r="J47" s="907"/>
      <c r="K47" s="901"/>
      <c r="L47" s="883"/>
      <c r="M47" s="883"/>
      <c r="N47" s="909"/>
      <c r="O47" s="901"/>
      <c r="P47" s="901"/>
      <c r="Q47" s="901"/>
      <c r="R47" s="901"/>
      <c r="S47" s="901"/>
      <c r="T47" s="903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93" customFormat="1" ht="12.75" customHeight="1">
      <c r="A48" s="189">
        <v>1</v>
      </c>
      <c r="B48" s="189">
        <v>2</v>
      </c>
      <c r="C48" s="189">
        <v>3</v>
      </c>
      <c r="D48" s="189">
        <v>4</v>
      </c>
      <c r="E48" s="189">
        <v>5</v>
      </c>
      <c r="F48" s="189">
        <v>7</v>
      </c>
      <c r="G48" s="189">
        <v>8</v>
      </c>
      <c r="H48" s="189">
        <v>9</v>
      </c>
      <c r="I48" s="189">
        <v>10</v>
      </c>
      <c r="J48" s="189">
        <v>13</v>
      </c>
      <c r="K48" s="189">
        <v>14</v>
      </c>
      <c r="L48" s="189">
        <v>16</v>
      </c>
      <c r="M48" s="74">
        <v>17</v>
      </c>
      <c r="N48" s="189">
        <v>24</v>
      </c>
      <c r="O48" s="189">
        <v>25</v>
      </c>
      <c r="P48" s="189">
        <v>26</v>
      </c>
      <c r="Q48" s="189">
        <v>29</v>
      </c>
      <c r="R48" s="189">
        <v>30</v>
      </c>
      <c r="S48" s="189">
        <v>31</v>
      </c>
      <c r="T48" s="189">
        <v>32</v>
      </c>
      <c r="U48" s="164"/>
      <c r="V48" s="190"/>
      <c r="W48" s="190"/>
      <c r="X48" s="191"/>
      <c r="Y48" s="191"/>
      <c r="Z48" s="191"/>
      <c r="AA48" s="192"/>
      <c r="AB48" s="192"/>
      <c r="AC48" s="192"/>
      <c r="AD48" s="192"/>
      <c r="AE48" s="192"/>
    </row>
    <row r="49" spans="1:31" s="203" customFormat="1" ht="23.25" customHeight="1">
      <c r="A49" s="194">
        <v>1</v>
      </c>
      <c r="B49" s="194" t="s">
        <v>68</v>
      </c>
      <c r="C49" s="195" t="str">
        <f t="shared" ref="C49:C56" si="32">VLOOKUP(B49,DS,2,0)</f>
        <v>Nguyễn Thiện Duy</v>
      </c>
      <c r="D49" s="196" t="str">
        <f t="shared" ref="D49:D55" si="33">VLOOKUP(B49,DS,3,0)</f>
        <v>Giám đốc</v>
      </c>
      <c r="E49" s="197">
        <f>VLOOKUP(B49,TH!$C$11:$F$56,4,0)</f>
        <v>10851000</v>
      </c>
      <c r="F49" s="82">
        <f>VLOOKUP($B49,'CC - 01'!$B$9:$AR$91,36,0)</f>
        <v>17</v>
      </c>
      <c r="G49" s="198">
        <f t="shared" ref="G49:G55" si="34">ROUND(E49/$U$2*F49,0)</f>
        <v>9223350</v>
      </c>
      <c r="H49" s="82">
        <f>(VLOOKUP($B49,'CC - 01'!$B$9:$AN$86,37,0)+(VLOOKUP($B49,'CC - 01'!$B$9:$AN$86,38,0)))</f>
        <v>0</v>
      </c>
      <c r="I49" s="198">
        <f t="shared" ref="I49:I55" si="35">ROUND(E49/$U$2*H49,0)</f>
        <v>0</v>
      </c>
      <c r="J49" s="199">
        <f t="shared" ref="J49:K55" si="36">F49+H49</f>
        <v>17</v>
      </c>
      <c r="K49" s="36">
        <f t="shared" si="36"/>
        <v>9223350</v>
      </c>
      <c r="L49" s="80">
        <f>+F49*15000</f>
        <v>255000</v>
      </c>
      <c r="M49" s="200">
        <f t="shared" ref="M49:M55" si="37">K49+SUM(L49:L49)</f>
        <v>9478350</v>
      </c>
      <c r="N49" s="37">
        <f t="shared" ref="N49:N55" si="38">IF(VLOOKUP(B49,DS,10,0)="x",E49*$N$4,0)</f>
        <v>868080</v>
      </c>
      <c r="O49" s="37">
        <f t="shared" ref="O49:O55" si="39">IF(VLOOKUP(B49,DS,10,0)="x",E49*$O$4,0)</f>
        <v>162765</v>
      </c>
      <c r="P49" s="37">
        <f t="shared" ref="P49:P55" si="40">IF(VLOOKUP(B49,DS,10,0)="x",E49*$P$4,0)</f>
        <v>108510</v>
      </c>
      <c r="Q49" s="198">
        <f t="shared" ref="Q49:Q55" si="41">M49-SUM(N49:P49)</f>
        <v>8338995</v>
      </c>
      <c r="R49" s="198">
        <f t="shared" ref="R49:R55" si="42">VLOOKUP(B49,DS,23,0)</f>
        <v>0</v>
      </c>
      <c r="S49" s="201">
        <f>Q49-R49</f>
        <v>8338995</v>
      </c>
      <c r="T49" s="198"/>
      <c r="U49" s="164"/>
      <c r="V49" s="202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203" customFormat="1" ht="23.25" customHeight="1">
      <c r="A50" s="194">
        <v>2</v>
      </c>
      <c r="B50" s="194" t="s">
        <v>70</v>
      </c>
      <c r="C50" s="195" t="str">
        <f t="shared" si="32"/>
        <v>Nguyễn Văn Sẽ</v>
      </c>
      <c r="D50" s="196" t="str">
        <f t="shared" si="33"/>
        <v>Kỹ Thuật</v>
      </c>
      <c r="E50" s="197">
        <f>VLOOKUP(B50,TH!$C$11:$F$56,4,0)</f>
        <v>4895000</v>
      </c>
      <c r="F50" s="82">
        <f>VLOOKUP($B50,'CC - 01'!$B$9:$AR$91,36,0)</f>
        <v>20</v>
      </c>
      <c r="G50" s="198">
        <f t="shared" si="34"/>
        <v>4895000</v>
      </c>
      <c r="H50" s="82">
        <f>(VLOOKUP($B50,'CC - 01'!$B$9:$AN$86,37,0)+(VLOOKUP($B50,'CC - 01'!$B$9:$AN$86,38,0)))</f>
        <v>0</v>
      </c>
      <c r="I50" s="198">
        <f t="shared" si="35"/>
        <v>0</v>
      </c>
      <c r="J50" s="199">
        <f t="shared" si="36"/>
        <v>20</v>
      </c>
      <c r="K50" s="36">
        <f t="shared" si="36"/>
        <v>4895000</v>
      </c>
      <c r="L50" s="80">
        <f t="shared" ref="L50:L55" si="43">+F50*15000</f>
        <v>300000</v>
      </c>
      <c r="M50" s="200">
        <f t="shared" si="37"/>
        <v>5195000</v>
      </c>
      <c r="N50" s="37">
        <f t="shared" si="38"/>
        <v>391600</v>
      </c>
      <c r="O50" s="37">
        <f t="shared" si="39"/>
        <v>73425</v>
      </c>
      <c r="P50" s="37">
        <f t="shared" si="40"/>
        <v>48950</v>
      </c>
      <c r="Q50" s="198">
        <f t="shared" si="41"/>
        <v>4681025</v>
      </c>
      <c r="R50" s="198">
        <f t="shared" si="42"/>
        <v>0</v>
      </c>
      <c r="S50" s="201">
        <f t="shared" ref="S50:S55" si="44">Q50-R50</f>
        <v>4681025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3</v>
      </c>
      <c r="B51" s="194" t="s">
        <v>72</v>
      </c>
      <c r="C51" s="195" t="str">
        <f t="shared" si="32"/>
        <v>Võ Uyên Phương</v>
      </c>
      <c r="D51" s="196" t="str">
        <f t="shared" si="33"/>
        <v>Kế toán</v>
      </c>
      <c r="E51" s="197">
        <f>VLOOKUP(B51,TH!$C$11:$F$56,4,0)</f>
        <v>4895000</v>
      </c>
      <c r="F51" s="82">
        <f>VLOOKUP($B51,'CC - 01'!$B$9:$AR$91,36,0)</f>
        <v>20</v>
      </c>
      <c r="G51" s="198">
        <f t="shared" si="34"/>
        <v>4895000</v>
      </c>
      <c r="H51" s="82">
        <f>(VLOOKUP($B51,'CC - 01'!$B$9:$AN$86,37,0)+(VLOOKUP($B51,'CC - 01'!$B$9:$AN$86,38,0)))</f>
        <v>0</v>
      </c>
      <c r="I51" s="198">
        <f t="shared" si="35"/>
        <v>0</v>
      </c>
      <c r="J51" s="199">
        <f t="shared" si="36"/>
        <v>20</v>
      </c>
      <c r="K51" s="36">
        <f t="shared" si="36"/>
        <v>4895000</v>
      </c>
      <c r="L51" s="80">
        <f t="shared" si="43"/>
        <v>300000</v>
      </c>
      <c r="M51" s="200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198">
        <f t="shared" si="41"/>
        <v>4681025</v>
      </c>
      <c r="R51" s="198">
        <f t="shared" si="42"/>
        <v>0</v>
      </c>
      <c r="S51" s="201">
        <f t="shared" si="44"/>
        <v>4681025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4</v>
      </c>
      <c r="B52" s="194" t="s">
        <v>75</v>
      </c>
      <c r="C52" s="195" t="str">
        <f t="shared" si="32"/>
        <v>Lê Nguyễn Huy Cường</v>
      </c>
      <c r="D52" s="196" t="str">
        <f t="shared" si="33"/>
        <v>XNK</v>
      </c>
      <c r="E52" s="197">
        <f>VLOOKUP(B52,TH!$C$11:$F$56,4,0)</f>
        <v>4336000</v>
      </c>
      <c r="F52" s="82">
        <f>VLOOKUP($B52,'CC - 01'!$B$9:$AR$91,36,0)</f>
        <v>20</v>
      </c>
      <c r="G52" s="198">
        <f t="shared" si="34"/>
        <v>4336000</v>
      </c>
      <c r="H52" s="82">
        <f>(VLOOKUP($B52,'CC - 01'!$B$9:$AN$86,37,0)+(VLOOKUP($B52,'CC - 01'!$B$9:$AN$86,38,0)))</f>
        <v>0</v>
      </c>
      <c r="I52" s="198">
        <f t="shared" si="35"/>
        <v>0</v>
      </c>
      <c r="J52" s="199">
        <f t="shared" si="36"/>
        <v>20</v>
      </c>
      <c r="K52" s="36">
        <f t="shared" si="36"/>
        <v>4336000</v>
      </c>
      <c r="L52" s="80">
        <f t="shared" si="43"/>
        <v>300000</v>
      </c>
      <c r="M52" s="200">
        <f t="shared" si="37"/>
        <v>4636000</v>
      </c>
      <c r="N52" s="37">
        <f t="shared" si="38"/>
        <v>346880</v>
      </c>
      <c r="O52" s="37">
        <f t="shared" si="39"/>
        <v>65040</v>
      </c>
      <c r="P52" s="37">
        <f t="shared" si="40"/>
        <v>43360</v>
      </c>
      <c r="Q52" s="198">
        <f t="shared" si="41"/>
        <v>4180720</v>
      </c>
      <c r="R52" s="198">
        <f t="shared" si="42"/>
        <v>0</v>
      </c>
      <c r="S52" s="201">
        <f t="shared" si="44"/>
        <v>4180720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5</v>
      </c>
      <c r="B53" s="194" t="s">
        <v>77</v>
      </c>
      <c r="C53" s="195" t="str">
        <f t="shared" si="32"/>
        <v>Nguyễn Văn Bé Tư</v>
      </c>
      <c r="D53" s="196" t="str">
        <f t="shared" si="33"/>
        <v>Tài xế</v>
      </c>
      <c r="E53" s="197">
        <f>VLOOKUP(B53,TH!$C$11:$F$56,4,0)</f>
        <v>3776000</v>
      </c>
      <c r="F53" s="82">
        <f>VLOOKUP($B53,'CC - 01'!$B$9:$AR$91,36,0)</f>
        <v>20</v>
      </c>
      <c r="G53" s="198">
        <f t="shared" si="34"/>
        <v>3776000</v>
      </c>
      <c r="H53" s="82">
        <f>(VLOOKUP($B53,'CC - 01'!$B$9:$AN$86,37,0)+(VLOOKUP($B53,'CC - 01'!$B$9:$AN$86,38,0)))</f>
        <v>0</v>
      </c>
      <c r="I53" s="198">
        <f t="shared" si="35"/>
        <v>0</v>
      </c>
      <c r="J53" s="199">
        <f t="shared" si="36"/>
        <v>20</v>
      </c>
      <c r="K53" s="36">
        <f t="shared" si="36"/>
        <v>3776000</v>
      </c>
      <c r="L53" s="80">
        <f t="shared" si="43"/>
        <v>300000</v>
      </c>
      <c r="M53" s="200">
        <f t="shared" si="37"/>
        <v>4076000</v>
      </c>
      <c r="N53" s="37">
        <f t="shared" si="38"/>
        <v>302080</v>
      </c>
      <c r="O53" s="37">
        <f t="shared" si="39"/>
        <v>56640</v>
      </c>
      <c r="P53" s="37">
        <f t="shared" si="40"/>
        <v>37760</v>
      </c>
      <c r="Q53" s="198">
        <f t="shared" si="41"/>
        <v>3679520</v>
      </c>
      <c r="R53" s="198">
        <f t="shared" si="42"/>
        <v>0</v>
      </c>
      <c r="S53" s="201">
        <f t="shared" si="44"/>
        <v>3679520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6</v>
      </c>
      <c r="B54" s="194" t="s">
        <v>78</v>
      </c>
      <c r="C54" s="195" t="str">
        <f t="shared" si="32"/>
        <v>Dương Thanh Tuấn</v>
      </c>
      <c r="D54" s="196" t="str">
        <f t="shared" si="33"/>
        <v>Nhân sự</v>
      </c>
      <c r="E54" s="197">
        <f>VLOOKUP(B54,TH!$C$11:$F$56,4,0)</f>
        <v>4056000</v>
      </c>
      <c r="F54" s="82">
        <f>VLOOKUP($B54,'CC - 01'!$B$9:$AR$91,36,0)</f>
        <v>19</v>
      </c>
      <c r="G54" s="198">
        <f t="shared" si="34"/>
        <v>3853200</v>
      </c>
      <c r="H54" s="82">
        <f>(VLOOKUP($B54,'CC - 01'!$B$9:$AN$86,37,0)+(VLOOKUP($B54,'CC - 01'!$B$9:$AN$86,38,0)))</f>
        <v>0</v>
      </c>
      <c r="I54" s="198">
        <f t="shared" si="35"/>
        <v>0</v>
      </c>
      <c r="J54" s="199">
        <f t="shared" si="36"/>
        <v>19</v>
      </c>
      <c r="K54" s="36">
        <f t="shared" si="36"/>
        <v>3853200</v>
      </c>
      <c r="L54" s="80">
        <f t="shared" si="43"/>
        <v>285000</v>
      </c>
      <c r="M54" s="200">
        <f t="shared" si="37"/>
        <v>4138200</v>
      </c>
      <c r="N54" s="37">
        <f t="shared" si="38"/>
        <v>324480</v>
      </c>
      <c r="O54" s="37">
        <f t="shared" si="39"/>
        <v>60840</v>
      </c>
      <c r="P54" s="37">
        <f t="shared" si="40"/>
        <v>40560</v>
      </c>
      <c r="Q54" s="198">
        <f t="shared" si="41"/>
        <v>3712320</v>
      </c>
      <c r="R54" s="198">
        <f t="shared" si="42"/>
        <v>0</v>
      </c>
      <c r="S54" s="201">
        <f t="shared" si="44"/>
        <v>3712320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7</v>
      </c>
      <c r="B55" s="194" t="s">
        <v>81</v>
      </c>
      <c r="C55" s="195" t="str">
        <f t="shared" si="32"/>
        <v>Nguyễn Thiện Duyệt</v>
      </c>
      <c r="D55" s="196" t="str">
        <f t="shared" si="33"/>
        <v>XNK</v>
      </c>
      <c r="E55" s="197">
        <f>VLOOKUP(B55,TH!$C$11:$F$56,4,0)</f>
        <v>4840000</v>
      </c>
      <c r="F55" s="82">
        <f>VLOOKUP($B55,'CC - 01'!$B$9:$AR$91,36,0)</f>
        <v>20</v>
      </c>
      <c r="G55" s="198">
        <f t="shared" si="34"/>
        <v>4840000</v>
      </c>
      <c r="H55" s="82">
        <f>(VLOOKUP($B55,'CC - 01'!$B$9:$AN$86,37,0)+(VLOOKUP($B55,'CC - 01'!$B$9:$AN$86,38,0)))</f>
        <v>0</v>
      </c>
      <c r="I55" s="198">
        <f t="shared" si="35"/>
        <v>0</v>
      </c>
      <c r="J55" s="199">
        <f t="shared" si="36"/>
        <v>20</v>
      </c>
      <c r="K55" s="36">
        <f t="shared" si="36"/>
        <v>4840000</v>
      </c>
      <c r="L55" s="80">
        <f t="shared" si="43"/>
        <v>300000</v>
      </c>
      <c r="M55" s="200">
        <f t="shared" si="37"/>
        <v>5140000</v>
      </c>
      <c r="N55" s="37">
        <f t="shared" si="38"/>
        <v>387200</v>
      </c>
      <c r="O55" s="37">
        <f t="shared" si="39"/>
        <v>72600</v>
      </c>
      <c r="P55" s="37">
        <f t="shared" si="40"/>
        <v>48400</v>
      </c>
      <c r="Q55" s="198">
        <f t="shared" si="41"/>
        <v>4631800</v>
      </c>
      <c r="R55" s="198">
        <f t="shared" si="42"/>
        <v>0</v>
      </c>
      <c r="S55" s="201">
        <f t="shared" si="44"/>
        <v>4631800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2.5" customHeight="1">
      <c r="A56" s="204">
        <v>8</v>
      </c>
      <c r="B56" s="204" t="s">
        <v>185</v>
      </c>
      <c r="C56" s="195" t="str">
        <f t="shared" si="32"/>
        <v>Trần Đình Thái</v>
      </c>
      <c r="D56" s="196" t="str">
        <f t="shared" ref="D56" si="45">VLOOKUP(B56,DS,3,0)</f>
        <v>Cơ Điện</v>
      </c>
      <c r="E56" s="197">
        <f>VLOOKUP(B56,TH!$C$11:$F$56,4,0)</f>
        <v>3568000</v>
      </c>
      <c r="F56" s="82">
        <f>VLOOKUP($B56,'CC - 01'!$B$9:$AR$91,36,0)</f>
        <v>20</v>
      </c>
      <c r="G56" s="198">
        <f t="shared" ref="G56" si="46">ROUND(E56/$U$2*F56,0)</f>
        <v>3568000</v>
      </c>
      <c r="H56" s="82">
        <f>(VLOOKUP($B56,'CC - 01'!$B$9:$AN$86,37,0)+(VLOOKUP($B56,'CC - 01'!$B$9:$AN$86,38,0)))</f>
        <v>0</v>
      </c>
      <c r="I56" s="198">
        <f t="shared" ref="I56" si="47">ROUND(E56/$U$2*H56,0)</f>
        <v>0</v>
      </c>
      <c r="J56" s="199">
        <f t="shared" ref="J56" si="48">F56+H56</f>
        <v>20</v>
      </c>
      <c r="K56" s="36">
        <f t="shared" ref="K56" si="49">G56+I56</f>
        <v>3568000</v>
      </c>
      <c r="L56" s="80">
        <f t="shared" ref="L56" si="50">+F56*15000</f>
        <v>300000</v>
      </c>
      <c r="M56" s="200">
        <f t="shared" ref="M56" si="51">K56+SUM(L56:L56)</f>
        <v>3868000</v>
      </c>
      <c r="N56" s="37">
        <f t="shared" ref="N56" si="52">IF(VLOOKUP(B56,DS,10,0)="x",E56*$N$4,0)</f>
        <v>285440</v>
      </c>
      <c r="O56" s="37">
        <f t="shared" ref="O56" si="53">IF(VLOOKUP(B56,DS,10,0)="x",E56*$O$4,0)</f>
        <v>53520</v>
      </c>
      <c r="P56" s="37">
        <f t="shared" ref="P56" si="54">IF(VLOOKUP(B56,DS,10,0)="x",E56*$P$4,0)</f>
        <v>35680</v>
      </c>
      <c r="Q56" s="198">
        <f t="shared" ref="Q56" si="55">M56-SUM(N56:P56)</f>
        <v>3493360</v>
      </c>
      <c r="R56" s="198">
        <f t="shared" ref="R56" si="56">VLOOKUP(B56,DS,23,0)</f>
        <v>0</v>
      </c>
      <c r="S56" s="201">
        <f t="shared" ref="S56" si="57">Q56-R56</f>
        <v>3493360</v>
      </c>
      <c r="T56" s="198"/>
      <c r="U56" s="164"/>
      <c r="V56" s="202"/>
      <c r="W56" s="202"/>
      <c r="X56" s="202"/>
      <c r="Y56" s="202"/>
      <c r="Z56" s="202"/>
    </row>
    <row r="57" spans="1:31" s="208" customFormat="1" ht="21" customHeight="1">
      <c r="A57" s="899" t="s">
        <v>25</v>
      </c>
      <c r="B57" s="900"/>
      <c r="C57" s="900"/>
      <c r="D57" s="900"/>
      <c r="E57" s="205">
        <f>SUM(E49:E56)</f>
        <v>41217000</v>
      </c>
      <c r="F57" s="205"/>
      <c r="G57" s="205">
        <f t="shared" ref="G57:S57" si="58">SUM(G49:G56)</f>
        <v>39386550</v>
      </c>
      <c r="H57" s="205">
        <f t="shared" si="58"/>
        <v>0</v>
      </c>
      <c r="I57" s="205">
        <f t="shared" si="58"/>
        <v>0</v>
      </c>
      <c r="J57" s="205">
        <f t="shared" si="58"/>
        <v>156</v>
      </c>
      <c r="K57" s="206">
        <f t="shared" si="58"/>
        <v>39386550</v>
      </c>
      <c r="L57" s="206">
        <f t="shared" si="58"/>
        <v>2340000</v>
      </c>
      <c r="M57" s="206">
        <f t="shared" si="58"/>
        <v>41726550</v>
      </c>
      <c r="N57" s="206">
        <f t="shared" si="58"/>
        <v>3297360</v>
      </c>
      <c r="O57" s="206">
        <f t="shared" si="58"/>
        <v>618255</v>
      </c>
      <c r="P57" s="206">
        <f t="shared" si="58"/>
        <v>412170</v>
      </c>
      <c r="Q57" s="206">
        <f t="shared" si="58"/>
        <v>37398765</v>
      </c>
      <c r="R57" s="206">
        <f t="shared" si="58"/>
        <v>0</v>
      </c>
      <c r="S57" s="206">
        <f t="shared" si="58"/>
        <v>37398765</v>
      </c>
      <c r="T57" s="206"/>
      <c r="U57" s="164"/>
      <c r="V57" s="207"/>
      <c r="W57" s="207"/>
      <c r="X57" s="207"/>
      <c r="Y57" s="207"/>
      <c r="Z57" s="207"/>
    </row>
    <row r="58" spans="1:31" s="216" customFormat="1" ht="13.5" customHeight="1">
      <c r="A58" s="209"/>
      <c r="B58" s="209"/>
      <c r="C58" s="210"/>
      <c r="D58" s="211"/>
      <c r="E58" s="212"/>
      <c r="F58" s="210"/>
      <c r="G58" s="210"/>
      <c r="H58" s="210"/>
      <c r="I58" s="210"/>
      <c r="J58" s="213"/>
      <c r="K58" s="210"/>
      <c r="L58" s="210"/>
      <c r="M58" s="214"/>
      <c r="N58" s="210"/>
      <c r="O58" s="210"/>
      <c r="P58" s="210"/>
      <c r="Q58" s="210"/>
      <c r="R58" s="210"/>
      <c r="S58" s="210"/>
      <c r="T58" s="210"/>
      <c r="U58" s="164"/>
      <c r="V58" s="215"/>
      <c r="W58" s="215"/>
      <c r="X58" s="215"/>
      <c r="Y58" s="215"/>
      <c r="Z58" s="215"/>
    </row>
    <row r="59" spans="1:31" s="203" customFormat="1" ht="17.25" customHeight="1">
      <c r="A59" s="217"/>
      <c r="B59" s="217"/>
      <c r="C59" s="217"/>
      <c r="D59" s="218"/>
      <c r="E59" s="219"/>
      <c r="F59" s="217"/>
      <c r="G59" s="217"/>
      <c r="H59" s="217"/>
      <c r="I59" s="217"/>
      <c r="J59" s="220"/>
      <c r="K59" s="219"/>
      <c r="L59" s="217"/>
      <c r="M59" s="217"/>
      <c r="N59" s="217"/>
      <c r="O59" s="217"/>
      <c r="P59" s="217"/>
      <c r="Q59" s="217"/>
      <c r="R59" s="217"/>
      <c r="S59" s="221" t="str">
        <f>$S$30</f>
        <v>Long An, ngày  31   tháng   01   năm 2017</v>
      </c>
      <c r="T59" s="217"/>
      <c r="U59" s="222"/>
      <c r="V59" s="202"/>
      <c r="W59" s="202"/>
      <c r="X59" s="202"/>
      <c r="Y59" s="202"/>
      <c r="Z59" s="202"/>
    </row>
    <row r="60" spans="1:31" s="203" customFormat="1" ht="12.75">
      <c r="A60" s="223"/>
      <c r="B60" s="223"/>
      <c r="C60" s="222" t="s">
        <v>60</v>
      </c>
      <c r="D60" s="224"/>
      <c r="E60" s="183"/>
      <c r="F60" s="222"/>
      <c r="G60" s="183"/>
      <c r="H60" s="183"/>
      <c r="I60" s="183"/>
      <c r="J60" s="225"/>
      <c r="K60" s="202"/>
      <c r="L60" s="226"/>
      <c r="M60" s="233"/>
      <c r="N60" s="227"/>
      <c r="O60" s="227"/>
      <c r="P60" s="227"/>
      <c r="Q60" s="227"/>
      <c r="S60" s="227" t="s">
        <v>22</v>
      </c>
      <c r="T60" s="222"/>
      <c r="U60" s="222"/>
      <c r="V60" s="202"/>
      <c r="W60" s="202"/>
      <c r="X60" s="202"/>
      <c r="Y60" s="202"/>
      <c r="Z60" s="202"/>
    </row>
    <row r="61" spans="1:31" s="216" customFormat="1" ht="12">
      <c r="A61" s="209"/>
      <c r="B61" s="209"/>
      <c r="C61" s="228"/>
      <c r="D61" s="228"/>
      <c r="E61" s="229"/>
      <c r="F61" s="167"/>
      <c r="G61" s="229"/>
      <c r="H61" s="229"/>
      <c r="I61" s="229"/>
      <c r="J61" s="213"/>
      <c r="K61" s="215"/>
      <c r="L61" s="230"/>
      <c r="N61" s="231"/>
      <c r="O61" s="231"/>
      <c r="P61" s="231"/>
      <c r="Q61" s="231"/>
      <c r="S61" s="231"/>
      <c r="T61" s="167"/>
      <c r="U61" s="164"/>
      <c r="V61" s="215"/>
      <c r="W61" s="215"/>
      <c r="X61" s="215"/>
      <c r="Y61" s="215"/>
      <c r="Z61" s="215"/>
    </row>
    <row r="63" spans="1:31">
      <c r="F63" s="280"/>
    </row>
  </sheetData>
  <protectedRanges>
    <protectedRange password="CC78" sqref="V27:IK28 A10:B11 C5:D7 B31:C31 V5:W9 A28:A32 B27:B30 B32 A62:A92 V12:W12 Q5:T7 AF5:IK12 V22:W22 E5:I6 N5:P6 L5 Q10:S11 L47 L31 J6:K7 L7 L45 AF22:IK22 A34:A40 W34:IK40 W10:W11 C62:IK92 D28:T28 A93:IK65360 C34:T40 B34:B48 V34:V44 H46:I46 B51:B92" name="Range1"/>
    <protectedRange password="CC78" sqref="F7:H7 H47" name="Range1_4"/>
    <protectedRange password="CC78" sqref="V31:IK32 S31:T32 N31:Q32 E31:I32" name="Range1_1_1"/>
    <protectedRange password="CC78" sqref="U1 W1:IK3 V4:IK4 B4:T4 U4:U12 X5:AE12 U22 X22:AE22 B1:Q3 R2:S3 U27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6:IK57 C45:D47 B60:C60 V45:W48 A56:A61 B56:B59 B61 N45:P46 Q45:T47 E45:I45 AF45:IK55 D57:T57 J46:K47 L60 W49:W55 A51:B55 E46:G46 A49:A50 Q49:S56" name="Range1_3"/>
    <protectedRange password="CC78" sqref="F47:G47" name="Range1_4_2"/>
    <protectedRange password="CC78" sqref="V60:IK61 N60:Q61 S60:T61 E60:I61" name="Range1_1_1_1"/>
    <protectedRange password="CC78" sqref="W41:IK44 U45:U61 X45:AE55 B44:T44 B41:Q43 R42:S43" name="Range1_2_2"/>
    <protectedRange password="CC78" sqref="V49:V55" name="Range1_1_2"/>
    <protectedRange password="CC78" sqref="A41" name="Range1_2_1_1_1"/>
    <protectedRange password="CC78" sqref="I47" name="Range1_4_1_1"/>
    <protectedRange password="CC78" sqref="AF23:IK26 W23:W26 Q23:S27 B18:B21 B23:B26 A13:B17 Q13:S21 W13:W21 AF13:IK21 A18:A27" name="Range1_5"/>
    <protectedRange password="CC78" sqref="X23:AE26 U23:U26 U13:U21 X13:AE21" name="Range1_2_3"/>
    <protectedRange password="CC78" sqref="V23:V26 V13:V21" name="Range1_1_3"/>
    <protectedRange password="CC78" sqref="K10:K11 K49:K56 K23:K27 K13:K21" name="Range1_6"/>
    <protectedRange password="CC78" sqref="A2:A3 A42:A43" name="Range1_2_1_3"/>
  </protectedRanges>
  <autoFilter ref="A7:AE10"/>
  <mergeCells count="46">
    <mergeCell ref="A57:D57"/>
    <mergeCell ref="S45:S47"/>
    <mergeCell ref="T45:T47"/>
    <mergeCell ref="F46:G46"/>
    <mergeCell ref="H46:I46"/>
    <mergeCell ref="J46:J47"/>
    <mergeCell ref="K46:K47"/>
    <mergeCell ref="N46:N47"/>
    <mergeCell ref="O46:O47"/>
    <mergeCell ref="P46:P47"/>
    <mergeCell ref="F45:K45"/>
    <mergeCell ref="L45:L47"/>
    <mergeCell ref="M45:M47"/>
    <mergeCell ref="N45:P45"/>
    <mergeCell ref="Q45:Q47"/>
    <mergeCell ref="R45:R47"/>
    <mergeCell ref="O6:O7"/>
    <mergeCell ref="P6:P7"/>
    <mergeCell ref="A28:D28"/>
    <mergeCell ref="D41:Q41"/>
    <mergeCell ref="R41:T41"/>
    <mergeCell ref="F6:G6"/>
    <mergeCell ref="H6:I6"/>
    <mergeCell ref="J6:J7"/>
    <mergeCell ref="K6:K7"/>
    <mergeCell ref="A45:A47"/>
    <mergeCell ref="B45:B47"/>
    <mergeCell ref="C45:C47"/>
    <mergeCell ref="D45:D47"/>
    <mergeCell ref="E45:E4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7"/>
  <sheetViews>
    <sheetView zoomScaleNormal="115" workbookViewId="0">
      <pane xSplit="3" ySplit="6" topLeftCell="D88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P95" sqref="P9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82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42767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42767</v>
      </c>
      <c r="G5" s="105">
        <f t="shared" ref="G5:AG5" si="0">F5+1</f>
        <v>42768</v>
      </c>
      <c r="H5" s="105">
        <f t="shared" si="0"/>
        <v>42769</v>
      </c>
      <c r="I5" s="105">
        <f t="shared" si="0"/>
        <v>42770</v>
      </c>
      <c r="J5" s="105">
        <f t="shared" si="0"/>
        <v>42771</v>
      </c>
      <c r="K5" s="105">
        <f t="shared" si="0"/>
        <v>42772</v>
      </c>
      <c r="L5" s="105">
        <f t="shared" si="0"/>
        <v>42773</v>
      </c>
      <c r="M5" s="105">
        <f t="shared" si="0"/>
        <v>42774</v>
      </c>
      <c r="N5" s="105">
        <f t="shared" si="0"/>
        <v>42775</v>
      </c>
      <c r="O5" s="105">
        <f t="shared" si="0"/>
        <v>42776</v>
      </c>
      <c r="P5" s="105">
        <f t="shared" si="0"/>
        <v>42777</v>
      </c>
      <c r="Q5" s="105">
        <f t="shared" si="0"/>
        <v>42778</v>
      </c>
      <c r="R5" s="105">
        <f t="shared" si="0"/>
        <v>42779</v>
      </c>
      <c r="S5" s="105">
        <f t="shared" si="0"/>
        <v>42780</v>
      </c>
      <c r="T5" s="105">
        <f t="shared" si="0"/>
        <v>42781</v>
      </c>
      <c r="U5" s="105">
        <f t="shared" si="0"/>
        <v>42782</v>
      </c>
      <c r="V5" s="105">
        <f t="shared" si="0"/>
        <v>42783</v>
      </c>
      <c r="W5" s="105">
        <f t="shared" si="0"/>
        <v>42784</v>
      </c>
      <c r="X5" s="105">
        <f t="shared" si="0"/>
        <v>42785</v>
      </c>
      <c r="Y5" s="105">
        <f t="shared" si="0"/>
        <v>42786</v>
      </c>
      <c r="Z5" s="105">
        <f t="shared" si="0"/>
        <v>42787</v>
      </c>
      <c r="AA5" s="105">
        <f t="shared" si="0"/>
        <v>42788</v>
      </c>
      <c r="AB5" s="105">
        <f t="shared" si="0"/>
        <v>42789</v>
      </c>
      <c r="AC5" s="105">
        <f t="shared" si="0"/>
        <v>42790</v>
      </c>
      <c r="AD5" s="105">
        <f t="shared" si="0"/>
        <v>42791</v>
      </c>
      <c r="AE5" s="105">
        <f t="shared" si="0"/>
        <v>42792</v>
      </c>
      <c r="AF5" s="105">
        <f t="shared" si="0"/>
        <v>42793</v>
      </c>
      <c r="AG5" s="105">
        <f t="shared" si="0"/>
        <v>42794</v>
      </c>
      <c r="AH5" s="105">
        <f>AG5+1</f>
        <v>42795</v>
      </c>
      <c r="AI5" s="105">
        <f>AH5+1</f>
        <v>42796</v>
      </c>
      <c r="AJ5" s="105">
        <v>31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T.Tư</v>
      </c>
      <c r="G6" s="263" t="str">
        <f t="shared" ref="G6:AI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">
        <v>188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2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1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/>
      <c r="G9" s="153"/>
      <c r="H9" s="153"/>
      <c r="I9" s="153"/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/>
      <c r="AI9" s="153"/>
      <c r="AJ9" s="153"/>
      <c r="AK9" s="822">
        <f>((SUM(F9:AJ9))/8)-(SUMIF($F$6:$AJ$6,"C.Nhật",F9:AJ9)/8)</f>
        <v>20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20</v>
      </c>
      <c r="AO9" s="826">
        <v>0</v>
      </c>
      <c r="AP9" s="813"/>
      <c r="AQ9" s="813"/>
      <c r="AR9" s="813"/>
      <c r="AS9" s="815"/>
      <c r="AT9" s="2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8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2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8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/>
      <c r="G11" s="153"/>
      <c r="H11" s="153"/>
      <c r="I11" s="153"/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/>
      <c r="AI11" s="153"/>
      <c r="AJ11" s="153"/>
      <c r="AK11" s="822">
        <f>((SUM(F11:AJ11))/8)-(SUMIF($F$6:$AJ$6,"C.Nhật",F11:AJ11)/8)</f>
        <v>20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20</v>
      </c>
      <c r="AO11" s="826">
        <v>0</v>
      </c>
      <c r="AP11" s="813"/>
      <c r="AQ11" s="813"/>
      <c r="AR11" s="813"/>
      <c r="AS11" s="815"/>
      <c r="AT11" s="28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8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28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1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/>
      <c r="G14" s="153"/>
      <c r="H14" s="153"/>
      <c r="I14" s="153"/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/>
      <c r="AI14" s="153"/>
      <c r="AJ14" s="153"/>
      <c r="AK14" s="822">
        <f>((SUM(F14:AJ14))/8)-(SUMIF($F$6:$AJ$6,"C.Nhật",F14:AJ14)/8)</f>
        <v>20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20</v>
      </c>
      <c r="AO14" s="826">
        <v>0</v>
      </c>
      <c r="AP14" s="813"/>
      <c r="AQ14" s="813"/>
      <c r="AR14" s="813"/>
      <c r="AS14" s="815"/>
      <c r="AT14" s="28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28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18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/>
      <c r="G16" s="153"/>
      <c r="H16" s="153"/>
      <c r="I16" s="153"/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/>
      <c r="AI16" s="153"/>
      <c r="AJ16" s="153"/>
      <c r="AK16" s="822">
        <f>((SUM(F16:AJ16))/8)-(SUMIF($F$6:$AJ$6,"C.Nhật",F16:AJ16)/8)</f>
        <v>20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20</v>
      </c>
      <c r="AO16" s="826">
        <v>0</v>
      </c>
      <c r="AP16" s="813"/>
      <c r="AQ16" s="813"/>
      <c r="AR16" s="813"/>
      <c r="AS16" s="815"/>
      <c r="AT16" s="28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28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/>
      <c r="G18" s="153"/>
      <c r="H18" s="153"/>
      <c r="I18" s="153"/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/>
      <c r="AI18" s="153"/>
      <c r="AJ18" s="153"/>
      <c r="AK18" s="822">
        <f>((SUM(F18:AJ18))/8)-(SUMIF($F$6:$AJ$6,"C.Nhật",F18:AJ18)/8)</f>
        <v>20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20</v>
      </c>
      <c r="AO18" s="826">
        <v>0</v>
      </c>
      <c r="AP18" s="813"/>
      <c r="AQ18" s="813"/>
      <c r="AR18" s="813"/>
      <c r="AS18" s="815"/>
      <c r="AT18" s="28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28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/>
      <c r="G20" s="153"/>
      <c r="H20" s="153"/>
      <c r="I20" s="153"/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/>
      <c r="AI20" s="153"/>
      <c r="AJ20" s="153"/>
      <c r="AK20" s="822">
        <f>((SUM(F20:AJ20))/8)-(SUMIF($F$6:$AJ$6,"C.Nhật",F20:AJ20)/8)</f>
        <v>20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20</v>
      </c>
      <c r="AO20" s="826">
        <v>0</v>
      </c>
      <c r="AP20" s="813"/>
      <c r="AQ20" s="813"/>
      <c r="AR20" s="813"/>
      <c r="AS20" s="815"/>
      <c r="AT20" s="28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8" customHeight="1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28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911">
        <f t="shared" ref="A22" si="4">A20+1</f>
        <v>7</v>
      </c>
      <c r="B22" s="911" t="s">
        <v>94</v>
      </c>
      <c r="C22" s="850" t="str">
        <f>VLOOKUP(B22,DS,2,0)</f>
        <v>Trà Thị Soi</v>
      </c>
      <c r="D22" s="852" t="str">
        <f>VLOOKUP(B22,DS,3,0)</f>
        <v>Công nhân</v>
      </c>
      <c r="E22" s="58" t="s">
        <v>32</v>
      </c>
      <c r="F22" s="153"/>
      <c r="G22" s="153"/>
      <c r="H22" s="153"/>
      <c r="I22" s="153"/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/>
      <c r="AI22" s="153"/>
      <c r="AJ22" s="153"/>
      <c r="AK22" s="822">
        <f>((SUM(F22:AJ22))/8)-(SUMIF($F$6:$AJ$6,"C.Nhật",F22:AJ22)/8)</f>
        <v>20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20</v>
      </c>
      <c r="AO22" s="826">
        <v>0</v>
      </c>
      <c r="AP22" s="813"/>
      <c r="AQ22" s="813"/>
      <c r="AR22" s="813"/>
      <c r="AS22" s="815"/>
      <c r="AT22" s="28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8" customHeight="1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28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911">
        <f t="shared" ref="A24" si="5">A22+1</f>
        <v>8</v>
      </c>
      <c r="B24" s="911" t="s">
        <v>101</v>
      </c>
      <c r="C24" s="850" t="str">
        <f>VLOOKUP(B24,DS,2,0)</f>
        <v>Trần Thị Bích Phượng</v>
      </c>
      <c r="D24" s="852" t="str">
        <f>VLOOKUP(B24,DS,3,0)</f>
        <v>Công nhân</v>
      </c>
      <c r="E24" s="58" t="s">
        <v>32</v>
      </c>
      <c r="F24" s="153"/>
      <c r="G24" s="153"/>
      <c r="H24" s="153"/>
      <c r="I24" s="153"/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/>
      <c r="AI24" s="153"/>
      <c r="AJ24" s="153"/>
      <c r="AK24" s="822">
        <f>((SUM(F24:AJ24))/8)-(SUMIF($F$6:$AJ$6,"C.Nhật",F24:AJ24)/8)</f>
        <v>20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20</v>
      </c>
      <c r="AO24" s="826">
        <v>0</v>
      </c>
      <c r="AP24" s="813"/>
      <c r="AQ24" s="813"/>
      <c r="AR24" s="813"/>
      <c r="AS24" s="815"/>
      <c r="AT24" s="28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8" customHeight="1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28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8" customHeight="1">
      <c r="A26" s="911">
        <f t="shared" ref="A26" si="6">A24+1</f>
        <v>9</v>
      </c>
      <c r="B26" s="911" t="s">
        <v>102</v>
      </c>
      <c r="C26" s="850" t="str">
        <f>VLOOKUP(B26,DS,2,0)</f>
        <v>Sơn Thị Trường Sa</v>
      </c>
      <c r="D26" s="852" t="str">
        <f>VLOOKUP(B26,DS,3,0)</f>
        <v>Công nhân</v>
      </c>
      <c r="E26" s="58" t="s">
        <v>32</v>
      </c>
      <c r="F26" s="153"/>
      <c r="G26" s="153"/>
      <c r="H26" s="153"/>
      <c r="I26" s="153"/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/>
      <c r="AI26" s="153"/>
      <c r="AJ26" s="153"/>
      <c r="AK26" s="822">
        <f>((SUM(F26:AJ26))/8)-(SUMIF($F$6:$AJ$6,"C.Nhật",F26:AJ26)/8)</f>
        <v>20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20</v>
      </c>
      <c r="AO26" s="826">
        <v>0</v>
      </c>
      <c r="AP26" s="813"/>
      <c r="AQ26" s="813"/>
      <c r="AR26" s="813"/>
      <c r="AS26" s="815"/>
      <c r="AT26" s="28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8" customHeight="1">
      <c r="A27" s="912"/>
      <c r="B27" s="912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827"/>
      <c r="AP27" s="814"/>
      <c r="AQ27" s="814"/>
      <c r="AR27" s="814"/>
      <c r="AS27" s="816"/>
      <c r="AT27" s="28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8" customHeight="1">
      <c r="A28" s="911">
        <f t="shared" ref="A28" si="7">A26+1</f>
        <v>10</v>
      </c>
      <c r="B28" s="911" t="s">
        <v>103</v>
      </c>
      <c r="C28" s="850" t="str">
        <f>VLOOKUP(B28,DS,2,0)</f>
        <v>Lý Thị Sà Kha</v>
      </c>
      <c r="D28" s="852" t="str">
        <f>VLOOKUP(B28,DS,3,0)</f>
        <v>Công nhân</v>
      </c>
      <c r="E28" s="58" t="s">
        <v>32</v>
      </c>
      <c r="F28" s="153"/>
      <c r="G28" s="153"/>
      <c r="H28" s="153"/>
      <c r="I28" s="153"/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/>
      <c r="AI28" s="153"/>
      <c r="AJ28" s="153"/>
      <c r="AK28" s="822">
        <f>((SUM(F28:AJ28))/8)-(SUMIF($F$6:$AJ$6,"C.Nhật",F28:AJ28)/8)</f>
        <v>20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20</v>
      </c>
      <c r="AO28" s="826">
        <v>0</v>
      </c>
      <c r="AP28" s="813"/>
      <c r="AQ28" s="813"/>
      <c r="AR28" s="813"/>
      <c r="AS28" s="815"/>
      <c r="AT28" s="28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8" customHeight="1">
      <c r="A29" s="912"/>
      <c r="B29" s="912"/>
      <c r="C29" s="851"/>
      <c r="D29" s="85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823"/>
      <c r="AL29" s="823"/>
      <c r="AM29" s="825"/>
      <c r="AN29" s="814"/>
      <c r="AO29" s="827"/>
      <c r="AP29" s="814"/>
      <c r="AQ29" s="814"/>
      <c r="AR29" s="814"/>
      <c r="AS29" s="816"/>
      <c r="AT29" s="28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8" customHeight="1">
      <c r="A30" s="911">
        <f t="shared" ref="A30" si="8">A28+1</f>
        <v>11</v>
      </c>
      <c r="B30" s="911" t="s">
        <v>104</v>
      </c>
      <c r="C30" s="850" t="str">
        <f>VLOOKUP(B30,DS,2,0)</f>
        <v xml:space="preserve"> Lâm Thị Mộng Thường</v>
      </c>
      <c r="D30" s="852" t="str">
        <f>VLOOKUP(B30,DS,3,0)</f>
        <v>Công nhân</v>
      </c>
      <c r="E30" s="58" t="s">
        <v>32</v>
      </c>
      <c r="F30" s="153"/>
      <c r="G30" s="153"/>
      <c r="H30" s="153"/>
      <c r="I30" s="153"/>
      <c r="J30" s="153"/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/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/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/>
      <c r="AF30" s="153">
        <v>8</v>
      </c>
      <c r="AG30" s="153">
        <v>8</v>
      </c>
      <c r="AH30" s="153"/>
      <c r="AI30" s="153"/>
      <c r="AJ30" s="153"/>
      <c r="AK30" s="822">
        <f>((SUM(F30:AJ30))/8)-(SUMIF($F$6:$AJ$6,"C.Nhật",F30:AJ30)/8)</f>
        <v>20</v>
      </c>
      <c r="AL30" s="822">
        <f>SUM(F31:AI31)/8*1.5</f>
        <v>0</v>
      </c>
      <c r="AM30" s="824">
        <f>SUMIF($F$6:$AI$6,"C.Nhật",$F30:$AI31)/8*2</f>
        <v>0</v>
      </c>
      <c r="AN30" s="813">
        <f>SUM(AK30:AM31)</f>
        <v>20</v>
      </c>
      <c r="AO30" s="826">
        <v>0</v>
      </c>
      <c r="AP30" s="813"/>
      <c r="AQ30" s="813"/>
      <c r="AR30" s="813"/>
      <c r="AS30" s="815"/>
      <c r="AT30" s="28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8" customHeight="1">
      <c r="A31" s="912"/>
      <c r="B31" s="912"/>
      <c r="C31" s="851"/>
      <c r="D31" s="853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823"/>
      <c r="AL31" s="823"/>
      <c r="AM31" s="825"/>
      <c r="AN31" s="814"/>
      <c r="AO31" s="827"/>
      <c r="AP31" s="814"/>
      <c r="AQ31" s="814"/>
      <c r="AR31" s="814"/>
      <c r="AS31" s="816"/>
      <c r="AT31" s="28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911">
        <f t="shared" ref="A32" si="9">A30+1</f>
        <v>12</v>
      </c>
      <c r="B32" s="913" t="s">
        <v>88</v>
      </c>
      <c r="C32" s="850" t="str">
        <f>VLOOKUP(B32,DS,2,0)</f>
        <v>Huỳnh Thị Bé Tha</v>
      </c>
      <c r="D32" s="852" t="str">
        <f>VLOOKUP(B32,DS,3,0)</f>
        <v>Công nhân</v>
      </c>
      <c r="E32" s="58" t="s">
        <v>32</v>
      </c>
      <c r="F32" s="153"/>
      <c r="G32" s="153"/>
      <c r="H32" s="153"/>
      <c r="I32" s="153"/>
      <c r="J32" s="153"/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8</v>
      </c>
      <c r="Q32" s="153"/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8</v>
      </c>
      <c r="X32" s="153"/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8</v>
      </c>
      <c r="AE32" s="153"/>
      <c r="AF32" s="153">
        <v>8</v>
      </c>
      <c r="AG32" s="153">
        <v>8</v>
      </c>
      <c r="AH32" s="153"/>
      <c r="AI32" s="153"/>
      <c r="AJ32" s="153"/>
      <c r="AK32" s="822">
        <f>((SUM(F32:AJ32))/8)-(SUMIF($F$6:$AJ$6,"C.Nhật",F32:AJ32)/8)</f>
        <v>20</v>
      </c>
      <c r="AL32" s="822">
        <f>SUM(F33:AI33)/8*1.5</f>
        <v>0</v>
      </c>
      <c r="AM32" s="824">
        <f>SUMIF($F$6:$AI$6,"C.Nhật",$F32:$AI33)/8*2</f>
        <v>0</v>
      </c>
      <c r="AN32" s="813">
        <f>SUM(AK32:AM33)</f>
        <v>20</v>
      </c>
      <c r="AO32" s="826">
        <v>0</v>
      </c>
      <c r="AP32" s="813"/>
      <c r="AQ32" s="813"/>
      <c r="AR32" s="813"/>
      <c r="AS32" s="300"/>
      <c r="AT32" s="2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8" customHeight="1">
      <c r="A33" s="912"/>
      <c r="B33" s="914"/>
      <c r="C33" s="851"/>
      <c r="D33" s="853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823"/>
      <c r="AL33" s="823"/>
      <c r="AM33" s="825"/>
      <c r="AN33" s="814"/>
      <c r="AO33" s="827"/>
      <c r="AP33" s="814"/>
      <c r="AQ33" s="814"/>
      <c r="AR33" s="814"/>
      <c r="AS33" s="300"/>
      <c r="AT33" s="2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18" customHeight="1">
      <c r="A34" s="267" t="s">
        <v>180</v>
      </c>
      <c r="B34" s="270" t="s">
        <v>181</v>
      </c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911">
        <v>13</v>
      </c>
      <c r="B35" s="911" t="s">
        <v>107</v>
      </c>
      <c r="C35" s="850" t="str">
        <f>VLOOKUP(B35,DS,2,0)</f>
        <v>Nguyễn Văn Bé Hai</v>
      </c>
      <c r="D35" s="852" t="str">
        <f>VLOOKUP(B35,DS,3,0)</f>
        <v>Công nhân</v>
      </c>
      <c r="E35" s="58" t="s">
        <v>32</v>
      </c>
      <c r="F35" s="153"/>
      <c r="G35" s="153"/>
      <c r="H35" s="153"/>
      <c r="I35" s="153"/>
      <c r="J35" s="153"/>
      <c r="K35" s="153">
        <v>8</v>
      </c>
      <c r="L35" s="153">
        <v>8</v>
      </c>
      <c r="M35" s="153">
        <v>8</v>
      </c>
      <c r="N35" s="153">
        <v>8</v>
      </c>
      <c r="O35" s="153">
        <v>8</v>
      </c>
      <c r="P35" s="153">
        <v>8</v>
      </c>
      <c r="Q35" s="153"/>
      <c r="R35" s="153">
        <v>8</v>
      </c>
      <c r="S35" s="153">
        <v>8</v>
      </c>
      <c r="T35" s="153">
        <v>8</v>
      </c>
      <c r="U35" s="153">
        <v>8</v>
      </c>
      <c r="V35" s="153">
        <v>8</v>
      </c>
      <c r="W35" s="153">
        <v>8</v>
      </c>
      <c r="X35" s="153"/>
      <c r="Y35" s="153">
        <v>8</v>
      </c>
      <c r="Z35" s="153">
        <v>8</v>
      </c>
      <c r="AA35" s="153">
        <v>8</v>
      </c>
      <c r="AB35" s="153">
        <v>8</v>
      </c>
      <c r="AC35" s="153">
        <v>8</v>
      </c>
      <c r="AD35" s="153">
        <v>8</v>
      </c>
      <c r="AE35" s="153"/>
      <c r="AF35" s="153">
        <v>8</v>
      </c>
      <c r="AG35" s="153">
        <v>8</v>
      </c>
      <c r="AH35" s="153"/>
      <c r="AI35" s="153"/>
      <c r="AJ35" s="153"/>
      <c r="AK35" s="822">
        <f>((SUM(F35:AJ35))/8)-(SUMIF($F$6:$AJ$6,"C.Nhật",F35:AJ35)/8)</f>
        <v>20</v>
      </c>
      <c r="AL35" s="822">
        <f>SUM(F36:AI36)/8*1.5</f>
        <v>0</v>
      </c>
      <c r="AM35" s="824">
        <f>SUMIF($F$6:$AI$6,"C.Nhật",$F35:$AI36)/8*2</f>
        <v>0</v>
      </c>
      <c r="AN35" s="813">
        <f>SUM(AK35:AM36)</f>
        <v>20</v>
      </c>
      <c r="AO35" s="826">
        <v>0</v>
      </c>
      <c r="AP35" s="813"/>
      <c r="AQ35" s="813"/>
      <c r="AR35" s="813"/>
      <c r="AS35" s="815"/>
      <c r="AT35" s="28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912"/>
      <c r="B36" s="912"/>
      <c r="C36" s="851"/>
      <c r="D36" s="85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823"/>
      <c r="AL36" s="823"/>
      <c r="AM36" s="825"/>
      <c r="AN36" s="814"/>
      <c r="AO36" s="827"/>
      <c r="AP36" s="814"/>
      <c r="AQ36" s="814"/>
      <c r="AR36" s="814"/>
      <c r="AS36" s="816"/>
      <c r="AT36" s="284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36" customFormat="1" ht="18" customHeight="1">
      <c r="A37" s="915">
        <f>A35+1</f>
        <v>14</v>
      </c>
      <c r="B37" s="915" t="s">
        <v>95</v>
      </c>
      <c r="C37" s="917" t="str">
        <f>VLOOKUP(B37,DS,2,0)</f>
        <v>Sơn Thị Muỗi Tron</v>
      </c>
      <c r="D37" s="919" t="str">
        <f>VLOOKUP(B37,DS,3,0)</f>
        <v>Công nhân</v>
      </c>
      <c r="E37" s="326" t="s">
        <v>32</v>
      </c>
      <c r="F37" s="327"/>
      <c r="G37" s="327"/>
      <c r="H37" s="327"/>
      <c r="I37" s="327"/>
      <c r="J37" s="327"/>
      <c r="K37" s="327">
        <v>8</v>
      </c>
      <c r="L37" s="327">
        <v>8</v>
      </c>
      <c r="M37" s="327">
        <v>8</v>
      </c>
      <c r="N37" s="327">
        <v>8</v>
      </c>
      <c r="O37" s="327">
        <v>8</v>
      </c>
      <c r="P37" s="327">
        <v>8</v>
      </c>
      <c r="Q37" s="327"/>
      <c r="R37" s="327"/>
      <c r="S37" s="327"/>
      <c r="T37" s="327"/>
      <c r="U37" s="327"/>
      <c r="V37" s="327"/>
      <c r="W37" s="327"/>
      <c r="X37" s="327"/>
      <c r="Y37" s="327"/>
      <c r="Z37" s="327"/>
      <c r="AA37" s="327"/>
      <c r="AB37" s="327"/>
      <c r="AC37" s="327"/>
      <c r="AD37" s="327"/>
      <c r="AE37" s="327"/>
      <c r="AF37" s="327"/>
      <c r="AG37" s="327"/>
      <c r="AH37" s="327"/>
      <c r="AI37" s="327"/>
      <c r="AJ37" s="327"/>
      <c r="AK37" s="921">
        <f>((SUM(F37:AJ37))/8)-(SUMIF($F$6:$AJ$6,"C.Nhật",F37:AJ37)/8)</f>
        <v>6</v>
      </c>
      <c r="AL37" s="921">
        <f>SUM(F38:AI38)/8*1.5</f>
        <v>0</v>
      </c>
      <c r="AM37" s="923">
        <f>SUMIF($F$6:$AI$6,"C.Nhật",$F37:$AI38)/8*2</f>
        <v>0</v>
      </c>
      <c r="AN37" s="925">
        <f>SUM(AK37:AM38)</f>
        <v>6</v>
      </c>
      <c r="AO37" s="927">
        <v>0</v>
      </c>
      <c r="AP37" s="925"/>
      <c r="AQ37" s="925"/>
      <c r="AR37" s="925"/>
      <c r="AS37" s="929"/>
      <c r="AT37" s="334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35"/>
      <c r="CA37" s="335"/>
      <c r="CB37" s="335"/>
      <c r="CC37" s="335"/>
      <c r="CD37" s="335"/>
      <c r="CE37" s="335"/>
      <c r="CF37" s="335"/>
      <c r="CG37" s="335"/>
      <c r="CH37" s="335"/>
      <c r="CI37" s="335"/>
      <c r="CJ37" s="335"/>
      <c r="CK37" s="335"/>
      <c r="CL37" s="335"/>
    </row>
    <row r="38" spans="1:90" s="336" customFormat="1" ht="18" customHeight="1">
      <c r="A38" s="916"/>
      <c r="B38" s="916"/>
      <c r="C38" s="918"/>
      <c r="D38" s="920"/>
      <c r="E38" s="332" t="s">
        <v>31</v>
      </c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922"/>
      <c r="AL38" s="922"/>
      <c r="AM38" s="924"/>
      <c r="AN38" s="926"/>
      <c r="AO38" s="928"/>
      <c r="AP38" s="926"/>
      <c r="AQ38" s="926"/>
      <c r="AR38" s="926"/>
      <c r="AS38" s="930"/>
      <c r="AT38" s="334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</row>
    <row r="39" spans="1:90" s="57" customFormat="1" ht="18" customHeight="1">
      <c r="A39" s="911">
        <v>15</v>
      </c>
      <c r="B39" s="911" t="s">
        <v>112</v>
      </c>
      <c r="C39" s="850" t="str">
        <f>VLOOKUP(B39,DS,2,0)</f>
        <v>Trần Nhiên</v>
      </c>
      <c r="D39" s="852" t="str">
        <f>VLOOKUP(B39,DS,3,0)</f>
        <v>Công nhân</v>
      </c>
      <c r="E39" s="58" t="s">
        <v>32</v>
      </c>
      <c r="F39" s="153"/>
      <c r="G39" s="153"/>
      <c r="H39" s="153"/>
      <c r="I39" s="153"/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/>
      <c r="AI39" s="153"/>
      <c r="AJ39" s="153"/>
      <c r="AK39" s="822">
        <f>((SUM(F39:AJ39))/8)-(SUMIF($F$6:$AJ$6,"C.Nhật",F39:AJ39)/8)</f>
        <v>20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20</v>
      </c>
      <c r="AO39" s="826">
        <v>0</v>
      </c>
      <c r="AP39" s="813"/>
      <c r="AQ39" s="813"/>
      <c r="AR39" s="813"/>
      <c r="AS39" s="815"/>
      <c r="AT39" s="28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28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911">
        <v>16</v>
      </c>
      <c r="B41" s="911" t="s">
        <v>113</v>
      </c>
      <c r="C41" s="850" t="str">
        <f>VLOOKUP(B41,DS,2,0)</f>
        <v>Thạch Giang</v>
      </c>
      <c r="D41" s="852" t="str">
        <f>VLOOKUP(B41,DS,3,0)</f>
        <v>Công nhân</v>
      </c>
      <c r="E41" s="58" t="s">
        <v>32</v>
      </c>
      <c r="F41" s="153"/>
      <c r="G41" s="153"/>
      <c r="H41" s="153"/>
      <c r="I41" s="153"/>
      <c r="J41" s="153"/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/>
      <c r="AE41" s="153"/>
      <c r="AF41" s="153">
        <v>8</v>
      </c>
      <c r="AG41" s="153">
        <v>8</v>
      </c>
      <c r="AH41" s="153"/>
      <c r="AI41" s="153"/>
      <c r="AJ41" s="153"/>
      <c r="AK41" s="822">
        <f>((SUM(F41:AJ41))/8)-(SUMIF($F$6:$AJ$6,"C.Nhật",F41:AJ41)/8)</f>
        <v>19</v>
      </c>
      <c r="AL41" s="822">
        <f>SUM(F42:AI42)/8*1.5</f>
        <v>0</v>
      </c>
      <c r="AM41" s="824">
        <f>SUMIF($F$6:$AI$6,"C.Nhật",$F41:$AI42)/8*2</f>
        <v>0</v>
      </c>
      <c r="AN41" s="813">
        <f>SUM(AK41:AM42)</f>
        <v>19</v>
      </c>
      <c r="AO41" s="826">
        <v>0</v>
      </c>
      <c r="AP41" s="813"/>
      <c r="AQ41" s="813"/>
      <c r="AR41" s="813"/>
      <c r="AS41" s="815"/>
      <c r="AT41" s="28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912"/>
      <c r="B42" s="912"/>
      <c r="C42" s="851"/>
      <c r="D42" s="853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823"/>
      <c r="AL42" s="823"/>
      <c r="AM42" s="825"/>
      <c r="AN42" s="814"/>
      <c r="AO42" s="827"/>
      <c r="AP42" s="814"/>
      <c r="AQ42" s="814"/>
      <c r="AR42" s="814"/>
      <c r="AS42" s="816"/>
      <c r="AT42" s="28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911">
        <v>17</v>
      </c>
      <c r="B43" s="911" t="s">
        <v>116</v>
      </c>
      <c r="C43" s="850" t="str">
        <f>VLOOKUP(B43,DS,2,0)</f>
        <v>Lâm Chanh Đa Ra</v>
      </c>
      <c r="D43" s="852" t="str">
        <f>VLOOKUP(B43,DS,3,0)</f>
        <v>Công nhân</v>
      </c>
      <c r="E43" s="58" t="s">
        <v>32</v>
      </c>
      <c r="F43" s="153"/>
      <c r="G43" s="153"/>
      <c r="H43" s="153"/>
      <c r="I43" s="153"/>
      <c r="J43" s="153"/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8</v>
      </c>
      <c r="AE43" s="153"/>
      <c r="AF43" s="153">
        <v>8</v>
      </c>
      <c r="AG43" s="153">
        <v>8</v>
      </c>
      <c r="AH43" s="153"/>
      <c r="AI43" s="153"/>
      <c r="AJ43" s="153"/>
      <c r="AK43" s="822">
        <f>((SUM(F43:AJ43))/8)-(SUMIF($F$6:$AJ$6,"C.Nhật",F43:AJ43)/8)</f>
        <v>20</v>
      </c>
      <c r="AL43" s="822">
        <f>SUM(F44:AI44)/8*1.5</f>
        <v>0</v>
      </c>
      <c r="AM43" s="824">
        <f>SUMIF($F$6:$AI$6,"C.Nhật",$F43:$AI44)/8*2</f>
        <v>0</v>
      </c>
      <c r="AN43" s="813">
        <f>SUM(AK43:AM44)</f>
        <v>20</v>
      </c>
      <c r="AO43" s="826">
        <v>0</v>
      </c>
      <c r="AP43" s="813"/>
      <c r="AQ43" s="813"/>
      <c r="AR43" s="813"/>
      <c r="AS43" s="815"/>
      <c r="AT43" s="284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912"/>
      <c r="B44" s="912"/>
      <c r="C44" s="851"/>
      <c r="D44" s="853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823"/>
      <c r="AL44" s="823"/>
      <c r="AM44" s="825"/>
      <c r="AN44" s="814"/>
      <c r="AO44" s="827"/>
      <c r="AP44" s="814"/>
      <c r="AQ44" s="814"/>
      <c r="AR44" s="814"/>
      <c r="AS44" s="816"/>
      <c r="AT44" s="284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0" customFormat="1" ht="18" customHeight="1">
      <c r="A45" s="13"/>
      <c r="B45" s="61"/>
      <c r="C45" s="3"/>
      <c r="D45" s="101"/>
      <c r="E45" s="3"/>
      <c r="F45" s="65"/>
      <c r="G45" s="65"/>
      <c r="H45" s="62"/>
      <c r="I45" s="62"/>
      <c r="J45" s="107"/>
      <c r="K45" s="65"/>
      <c r="L45" s="65"/>
      <c r="M45" s="65"/>
      <c r="N45" s="65"/>
      <c r="O45" s="65"/>
      <c r="P45" s="65"/>
      <c r="Q45" s="62"/>
      <c r="R45" s="65"/>
      <c r="S45" s="65"/>
      <c r="T45" s="107"/>
      <c r="U45" s="65"/>
      <c r="V45" s="65"/>
      <c r="W45" s="65"/>
      <c r="X45" s="61"/>
      <c r="Y45" s="65"/>
      <c r="Z45" s="65"/>
      <c r="AA45" s="65"/>
      <c r="AB45" s="65"/>
      <c r="AC45" s="65"/>
      <c r="AD45" s="62"/>
      <c r="AE45" s="65"/>
      <c r="AF45" s="65"/>
      <c r="AG45" s="65"/>
      <c r="AH45" s="65"/>
      <c r="AI45" s="65"/>
      <c r="AJ45" s="65"/>
      <c r="AK45" s="3"/>
      <c r="AL45" s="3"/>
      <c r="AM45" s="88"/>
      <c r="AN45" s="64"/>
      <c r="AO45" s="64"/>
      <c r="AP45" s="64"/>
      <c r="AQ45" s="64"/>
      <c r="AR45" s="64"/>
      <c r="AS45" s="3"/>
      <c r="AT45" s="94"/>
    </row>
    <row r="46" spans="1:90" s="60" customFormat="1" ht="18" customHeight="1">
      <c r="A46" s="13"/>
      <c r="B46" s="61"/>
      <c r="C46" s="13" t="s">
        <v>14</v>
      </c>
      <c r="D46" s="101"/>
      <c r="E46" s="3"/>
      <c r="F46" s="65"/>
      <c r="G46" s="65"/>
      <c r="H46" s="62"/>
      <c r="I46" s="62"/>
      <c r="J46" s="107"/>
      <c r="K46" s="65"/>
      <c r="L46" s="62"/>
      <c r="M46" s="65"/>
      <c r="N46" s="65"/>
      <c r="O46" s="65"/>
      <c r="P46" s="65"/>
      <c r="Q46" s="62"/>
      <c r="R46" s="65"/>
      <c r="S46" s="65"/>
      <c r="T46" s="107"/>
      <c r="U46" s="65"/>
      <c r="V46" s="65"/>
      <c r="W46" s="65"/>
      <c r="X46" s="61"/>
      <c r="Y46" s="65"/>
      <c r="Z46" s="65"/>
      <c r="AA46" s="65"/>
      <c r="AB46" s="65"/>
      <c r="AC46" s="65"/>
      <c r="AD46" s="62"/>
      <c r="AE46" s="65"/>
      <c r="AF46" s="65"/>
      <c r="AG46" s="65"/>
      <c r="AH46" s="65"/>
      <c r="AI46" s="65"/>
      <c r="AJ46" s="65"/>
      <c r="AK46" s="3"/>
      <c r="AL46" s="3"/>
      <c r="AM46" s="88"/>
      <c r="AN46" s="64"/>
      <c r="AO46" s="64"/>
      <c r="AP46" s="64"/>
      <c r="AQ46" s="64"/>
      <c r="AR46" s="64"/>
      <c r="AS46" s="3"/>
      <c r="AT46" s="94"/>
    </row>
    <row r="47" spans="1:90" s="60" customFormat="1" ht="18" customHeight="1">
      <c r="A47" s="11"/>
      <c r="B47" s="11"/>
      <c r="C47" s="3"/>
      <c r="D47" s="101"/>
      <c r="E47" s="3"/>
      <c r="F47" s="65"/>
      <c r="G47" s="65"/>
      <c r="H47" s="108"/>
      <c r="I47" s="108"/>
      <c r="J47" s="108"/>
      <c r="K47" s="65"/>
      <c r="L47" s="108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8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94"/>
    </row>
    <row r="48" spans="1:90" s="63" customFormat="1" ht="18" customHeight="1">
      <c r="A48" s="11"/>
      <c r="B48" s="11"/>
      <c r="C48" s="3"/>
      <c r="D48" s="101"/>
      <c r="E48" s="3"/>
      <c r="F48" s="65"/>
      <c r="G48" s="65"/>
      <c r="H48" s="108"/>
      <c r="I48" s="108"/>
      <c r="J48" s="108"/>
      <c r="K48" s="65"/>
      <c r="L48" s="108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108"/>
      <c r="AE48" s="65"/>
      <c r="AF48" s="65"/>
      <c r="AG48" s="65"/>
      <c r="AH48" s="65"/>
      <c r="AI48" s="65"/>
      <c r="AJ48" s="65"/>
      <c r="AK48" s="3"/>
      <c r="AL48" s="3"/>
      <c r="AM48" s="88"/>
      <c r="AN48" s="66"/>
      <c r="AO48" s="66"/>
      <c r="AP48" s="66"/>
      <c r="AQ48" s="66"/>
      <c r="AR48" s="66"/>
      <c r="AS48" s="3"/>
      <c r="AT48" s="3"/>
    </row>
    <row r="49" spans="1:46" s="63" customFormat="1" ht="18" customHeight="1">
      <c r="A49" s="11"/>
      <c r="B49" s="11"/>
      <c r="C49" s="3"/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21" customHeight="1">
      <c r="A50" s="11"/>
      <c r="B50" s="11"/>
      <c r="C50" s="3"/>
      <c r="D50" s="101"/>
      <c r="E50" s="3"/>
      <c r="F50" s="65"/>
      <c r="G50" s="65"/>
      <c r="H50" s="108"/>
      <c r="I50" s="108"/>
      <c r="J50" s="108"/>
      <c r="K50" s="65"/>
      <c r="L50" s="108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108"/>
      <c r="AE50" s="65"/>
      <c r="AF50" s="65"/>
      <c r="AG50" s="65"/>
      <c r="AH50" s="65"/>
      <c r="AI50" s="65"/>
      <c r="AJ50" s="65"/>
      <c r="AK50" s="3"/>
      <c r="AL50" s="3"/>
      <c r="AM50" s="88"/>
      <c r="AN50" s="66"/>
      <c r="AO50" s="66"/>
      <c r="AP50" s="66"/>
      <c r="AQ50" s="66"/>
      <c r="AR50" s="66"/>
      <c r="AS50" s="3"/>
      <c r="AT50" s="3"/>
    </row>
    <row r="51" spans="1:46" s="63" customFormat="1" ht="18" customHeight="1">
      <c r="A51" s="9"/>
      <c r="B51" s="9"/>
      <c r="C51" s="13"/>
      <c r="D51" s="102"/>
      <c r="E51" s="67"/>
      <c r="F51" s="107"/>
      <c r="G51" s="109"/>
      <c r="H51" s="62"/>
      <c r="I51" s="62"/>
      <c r="J51" s="62"/>
      <c r="K51" s="109"/>
      <c r="L51" s="62"/>
      <c r="M51" s="109"/>
      <c r="N51" s="109"/>
      <c r="O51" s="109"/>
      <c r="P51" s="109"/>
      <c r="Q51" s="62"/>
      <c r="R51" s="107"/>
      <c r="S51" s="109"/>
      <c r="T51" s="109"/>
      <c r="U51" s="62"/>
      <c r="V51" s="109"/>
      <c r="W51" s="109"/>
      <c r="X51" s="62"/>
      <c r="Y51" s="109"/>
      <c r="Z51" s="109"/>
      <c r="AA51" s="109"/>
      <c r="AB51" s="109"/>
      <c r="AC51" s="109"/>
      <c r="AD51" s="62"/>
      <c r="AE51" s="109"/>
      <c r="AF51" s="109"/>
      <c r="AG51" s="109"/>
      <c r="AH51" s="109"/>
      <c r="AI51" s="109"/>
      <c r="AJ51" s="109"/>
      <c r="AK51" s="67"/>
      <c r="AM51" s="89"/>
      <c r="AN51" s="9"/>
      <c r="AO51" s="9"/>
      <c r="AP51" s="9"/>
      <c r="AQ51" s="9"/>
      <c r="AR51" s="9"/>
      <c r="AS51" s="13"/>
      <c r="AT51" s="3"/>
    </row>
    <row r="52" spans="1:46" s="63" customFormat="1" ht="18" customHeight="1">
      <c r="A52" s="2"/>
      <c r="B52" s="2" t="s">
        <v>0</v>
      </c>
      <c r="C52" s="2"/>
      <c r="D52" s="282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3"/>
    </row>
    <row r="53" spans="1:46" s="63" customFormat="1" ht="18" customHeight="1">
      <c r="A53" s="2"/>
      <c r="B53" s="2"/>
      <c r="C53" s="2" t="s">
        <v>46</v>
      </c>
      <c r="D53" s="282"/>
      <c r="E53" s="2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1"/>
      <c r="AI53" s="111"/>
      <c r="AJ53" s="111"/>
      <c r="AK53" s="2"/>
      <c r="AL53" s="2"/>
      <c r="AM53" s="90"/>
      <c r="AN53" s="2"/>
      <c r="AO53" s="2"/>
      <c r="AP53" s="2"/>
      <c r="AQ53" s="2"/>
      <c r="AR53" s="2"/>
      <c r="AS53" s="2"/>
      <c r="AT53" s="13"/>
    </row>
    <row r="54" spans="1:46" ht="18" customHeight="1">
      <c r="C54" s="2" t="s">
        <v>47</v>
      </c>
    </row>
    <row r="55" spans="1:46" ht="18" customHeight="1">
      <c r="C55" s="2" t="s">
        <v>48</v>
      </c>
    </row>
    <row r="56" spans="1:46" ht="18" customHeight="1">
      <c r="C56" s="2" t="s">
        <v>49</v>
      </c>
    </row>
    <row r="57" spans="1:46" ht="18" customHeight="1">
      <c r="C57" s="2" t="s">
        <v>50</v>
      </c>
    </row>
    <row r="58" spans="1:46" ht="18" customHeight="1">
      <c r="C58" s="2" t="s">
        <v>51</v>
      </c>
    </row>
    <row r="59" spans="1:46" ht="18" customHeight="1">
      <c r="C59" s="2" t="s">
        <v>52</v>
      </c>
    </row>
    <row r="60" spans="1:46" ht="18" customHeight="1">
      <c r="C60" s="2" t="s">
        <v>53</v>
      </c>
    </row>
    <row r="61" spans="1:46" ht="15" customHeight="1">
      <c r="C61" s="2" t="s">
        <v>54</v>
      </c>
    </row>
    <row r="72" spans="1:91" s="133" customFormat="1" ht="20.25">
      <c r="A72" s="124"/>
      <c r="B72" s="127"/>
      <c r="C72" s="127"/>
      <c r="D72" s="128"/>
      <c r="E72" s="127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30" t="str">
        <f>S1</f>
        <v>BẢNG CHẤM CÔNG THÁNG 02 NĂM 2017</v>
      </c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841" t="s">
        <v>106</v>
      </c>
      <c r="AN72" s="842"/>
      <c r="AO72" s="842"/>
      <c r="AP72" s="842"/>
      <c r="AQ72" s="842"/>
      <c r="AR72" s="842"/>
      <c r="AS72" s="843"/>
      <c r="AT72" s="132"/>
    </row>
    <row r="73" spans="1:91" s="133" customFormat="1" ht="20.25">
      <c r="A73" s="124" t="str">
        <f>$A$2</f>
        <v>Công ty TNHH Hải sản An Lạc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5"/>
      <c r="AO73" s="135"/>
      <c r="AP73" s="135"/>
      <c r="AQ73" s="135"/>
      <c r="AR73" s="135"/>
      <c r="AS73" s="136"/>
      <c r="AT73" s="136"/>
    </row>
    <row r="74" spans="1:91" s="133" customFormat="1" ht="21" customHeight="1">
      <c r="A74" s="124" t="str">
        <f>$A$3</f>
        <v>Địa chỉ: Lô A14, đường 4A, KCN Hải Sơn, Đức Hòa, Long An</v>
      </c>
      <c r="B74" s="137"/>
      <c r="C74" s="137"/>
      <c r="D74" s="138"/>
      <c r="E74" s="138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31"/>
      <c r="AL74" s="131"/>
      <c r="AM74" s="134"/>
      <c r="AN74" s="132"/>
      <c r="AO74" s="132"/>
      <c r="AP74" s="132"/>
      <c r="AQ74" s="132"/>
      <c r="AR74" s="132"/>
      <c r="AS74" s="139"/>
      <c r="AT74" s="139"/>
    </row>
    <row r="75" spans="1:91" s="133" customFormat="1" ht="14.25" customHeight="1">
      <c r="A75" s="140"/>
      <c r="B75" s="140"/>
      <c r="C75" s="141"/>
      <c r="D75" s="142"/>
      <c r="E75" s="143">
        <f>$E$4</f>
        <v>42767</v>
      </c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5"/>
      <c r="AI75" s="145"/>
      <c r="AJ75" s="145"/>
      <c r="AK75" s="140"/>
      <c r="AL75" s="140"/>
      <c r="AM75" s="146"/>
      <c r="AN75" s="140"/>
      <c r="AO75" s="140"/>
      <c r="AP75" s="140"/>
      <c r="AQ75" s="140"/>
      <c r="AR75" s="140"/>
      <c r="AS75" s="140"/>
      <c r="AT75" s="147"/>
    </row>
    <row r="76" spans="1:91" s="149" customFormat="1" ht="18.75" customHeight="1">
      <c r="A76" s="844" t="s">
        <v>28</v>
      </c>
      <c r="B76" s="844" t="s">
        <v>3</v>
      </c>
      <c r="C76" s="844" t="s">
        <v>1</v>
      </c>
      <c r="D76" s="846" t="s">
        <v>29</v>
      </c>
      <c r="E76" s="844" t="s">
        <v>30</v>
      </c>
      <c r="F76" s="148">
        <f>+E75</f>
        <v>42767</v>
      </c>
      <c r="G76" s="148">
        <f t="shared" ref="G76:AG76" si="10">F76+1</f>
        <v>42768</v>
      </c>
      <c r="H76" s="148">
        <f t="shared" si="10"/>
        <v>42769</v>
      </c>
      <c r="I76" s="148">
        <f t="shared" si="10"/>
        <v>42770</v>
      </c>
      <c r="J76" s="148">
        <f t="shared" si="10"/>
        <v>42771</v>
      </c>
      <c r="K76" s="148">
        <f t="shared" si="10"/>
        <v>42772</v>
      </c>
      <c r="L76" s="148">
        <f t="shared" si="10"/>
        <v>42773</v>
      </c>
      <c r="M76" s="148">
        <f t="shared" si="10"/>
        <v>42774</v>
      </c>
      <c r="N76" s="148">
        <f t="shared" si="10"/>
        <v>42775</v>
      </c>
      <c r="O76" s="148">
        <f t="shared" si="10"/>
        <v>42776</v>
      </c>
      <c r="P76" s="148">
        <f t="shared" si="10"/>
        <v>42777</v>
      </c>
      <c r="Q76" s="148">
        <f t="shared" si="10"/>
        <v>42778</v>
      </c>
      <c r="R76" s="148">
        <f t="shared" si="10"/>
        <v>42779</v>
      </c>
      <c r="S76" s="148">
        <f t="shared" si="10"/>
        <v>42780</v>
      </c>
      <c r="T76" s="148">
        <f t="shared" si="10"/>
        <v>42781</v>
      </c>
      <c r="U76" s="148">
        <f t="shared" si="10"/>
        <v>42782</v>
      </c>
      <c r="V76" s="148">
        <f t="shared" si="10"/>
        <v>42783</v>
      </c>
      <c r="W76" s="148">
        <f t="shared" si="10"/>
        <v>42784</v>
      </c>
      <c r="X76" s="148">
        <f t="shared" si="10"/>
        <v>42785</v>
      </c>
      <c r="Y76" s="148">
        <f t="shared" si="10"/>
        <v>42786</v>
      </c>
      <c r="Z76" s="148">
        <f t="shared" si="10"/>
        <v>42787</v>
      </c>
      <c r="AA76" s="148">
        <f t="shared" si="10"/>
        <v>42788</v>
      </c>
      <c r="AB76" s="148">
        <f t="shared" si="10"/>
        <v>42789</v>
      </c>
      <c r="AC76" s="148">
        <f t="shared" si="10"/>
        <v>42790</v>
      </c>
      <c r="AD76" s="148">
        <f t="shared" si="10"/>
        <v>42791</v>
      </c>
      <c r="AE76" s="148">
        <f t="shared" si="10"/>
        <v>42792</v>
      </c>
      <c r="AF76" s="148">
        <f t="shared" si="10"/>
        <v>42793</v>
      </c>
      <c r="AG76" s="148">
        <f t="shared" si="10"/>
        <v>42794</v>
      </c>
      <c r="AH76" s="148">
        <f>AG76+1</f>
        <v>42795</v>
      </c>
      <c r="AI76" s="148">
        <f>AH76+1</f>
        <v>42796</v>
      </c>
      <c r="AJ76" s="148"/>
      <c r="AK76" s="854" t="s">
        <v>15</v>
      </c>
      <c r="AL76" s="855"/>
      <c r="AM76" s="856"/>
      <c r="AN76" s="857" t="s">
        <v>45</v>
      </c>
      <c r="AO76" s="857" t="s">
        <v>41</v>
      </c>
      <c r="AP76" s="857" t="s">
        <v>42</v>
      </c>
      <c r="AQ76" s="857" t="s">
        <v>43</v>
      </c>
      <c r="AR76" s="857" t="s">
        <v>44</v>
      </c>
      <c r="AS76" s="846" t="s">
        <v>0</v>
      </c>
      <c r="AT76" s="847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43.5" customHeight="1">
      <c r="A77" s="845"/>
      <c r="B77" s="845"/>
      <c r="C77" s="845"/>
      <c r="D77" s="845"/>
      <c r="E77" s="845"/>
      <c r="F77" s="278" t="str">
        <f>CHOOSE(WEEKDAY(F76),"C.Nhật","T.Hai","T.Ba","T.Tư","T.Năm","T.Sáu","T.Bảy")</f>
        <v>T.Tư</v>
      </c>
      <c r="G77" s="278" t="str">
        <f t="shared" ref="G77:AI77" si="11">CHOOSE(WEEKDAY(G76),"C.Nhật","T.Hai","T.Ba","T.Tư","T.Năm","T.Sáu","T.Bảy")</f>
        <v>T.Năm</v>
      </c>
      <c r="H77" s="278" t="str">
        <f t="shared" si="11"/>
        <v>T.Sáu</v>
      </c>
      <c r="I77" s="278" t="str">
        <f t="shared" si="11"/>
        <v>T.Bảy</v>
      </c>
      <c r="J77" s="278" t="str">
        <f t="shared" si="11"/>
        <v>C.Nhật</v>
      </c>
      <c r="K77" s="150" t="str">
        <f t="shared" si="11"/>
        <v>T.Hai</v>
      </c>
      <c r="L77" s="150" t="str">
        <f t="shared" si="11"/>
        <v>T.Ba</v>
      </c>
      <c r="M77" s="150" t="str">
        <f t="shared" si="11"/>
        <v>T.Tư</v>
      </c>
      <c r="N77" s="150" t="str">
        <f t="shared" si="11"/>
        <v>T.Năm</v>
      </c>
      <c r="O77" s="150" t="str">
        <f t="shared" si="11"/>
        <v>T.Sáu</v>
      </c>
      <c r="P77" s="150" t="str">
        <f t="shared" si="11"/>
        <v>T.Bảy</v>
      </c>
      <c r="Q77" s="150" t="str">
        <f t="shared" si="11"/>
        <v>C.Nhật</v>
      </c>
      <c r="R77" s="150" t="str">
        <f t="shared" si="11"/>
        <v>T.Hai</v>
      </c>
      <c r="S77" s="150" t="str">
        <f t="shared" si="11"/>
        <v>T.Ba</v>
      </c>
      <c r="T77" s="150" t="str">
        <f t="shared" si="11"/>
        <v>T.Tư</v>
      </c>
      <c r="U77" s="150" t="str">
        <f t="shared" si="11"/>
        <v>T.Năm</v>
      </c>
      <c r="V77" s="150" t="str">
        <f t="shared" si="11"/>
        <v>T.Sáu</v>
      </c>
      <c r="W77" s="150" t="str">
        <f t="shared" si="11"/>
        <v>T.Bảy</v>
      </c>
      <c r="X77" s="150" t="str">
        <f t="shared" si="11"/>
        <v>C.Nhật</v>
      </c>
      <c r="Y77" s="150" t="str">
        <f t="shared" si="11"/>
        <v>T.Hai</v>
      </c>
      <c r="Z77" s="150" t="str">
        <f t="shared" si="11"/>
        <v>T.Ba</v>
      </c>
      <c r="AA77" s="150" t="str">
        <f t="shared" si="11"/>
        <v>T.Tư</v>
      </c>
      <c r="AB77" s="150" t="str">
        <f t="shared" si="11"/>
        <v>T.Năm</v>
      </c>
      <c r="AC77" s="150" t="str">
        <f t="shared" si="11"/>
        <v>T.Sáu</v>
      </c>
      <c r="AD77" s="150" t="str">
        <f t="shared" si="11"/>
        <v>T.Bảy</v>
      </c>
      <c r="AE77" s="150" t="str">
        <f t="shared" si="11"/>
        <v>C.Nhật</v>
      </c>
      <c r="AF77" s="150" t="str">
        <f t="shared" si="11"/>
        <v>T.Hai</v>
      </c>
      <c r="AG77" s="150" t="str">
        <f t="shared" si="11"/>
        <v>T.Ba</v>
      </c>
      <c r="AH77" s="150" t="str">
        <f t="shared" si="11"/>
        <v>T.Tư</v>
      </c>
      <c r="AI77" s="150" t="str">
        <f t="shared" si="11"/>
        <v>T.Năm</v>
      </c>
      <c r="AJ77" s="150"/>
      <c r="AK77" s="151" t="s">
        <v>16</v>
      </c>
      <c r="AL77" s="151" t="s">
        <v>31</v>
      </c>
      <c r="AM77" s="152" t="s">
        <v>17</v>
      </c>
      <c r="AN77" s="858"/>
      <c r="AO77" s="858"/>
      <c r="AP77" s="858"/>
      <c r="AQ77" s="858"/>
      <c r="AR77" s="858"/>
      <c r="AS77" s="845"/>
      <c r="AT77" s="847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2.75" customHeight="1">
      <c r="A78" s="279">
        <v>1</v>
      </c>
      <c r="B78" s="279">
        <v>2</v>
      </c>
      <c r="C78" s="279">
        <v>3</v>
      </c>
      <c r="D78" s="279">
        <v>4</v>
      </c>
      <c r="E78" s="279">
        <v>5</v>
      </c>
      <c r="F78" s="279">
        <v>6</v>
      </c>
      <c r="G78" s="279">
        <v>7</v>
      </c>
      <c r="H78" s="279">
        <v>8</v>
      </c>
      <c r="I78" s="279">
        <v>9</v>
      </c>
      <c r="J78" s="279">
        <v>10</v>
      </c>
      <c r="K78" s="279">
        <v>11</v>
      </c>
      <c r="L78" s="279">
        <v>12</v>
      </c>
      <c r="M78" s="279">
        <v>13</v>
      </c>
      <c r="N78" s="279">
        <v>14</v>
      </c>
      <c r="O78" s="279">
        <v>15</v>
      </c>
      <c r="P78" s="279">
        <v>16</v>
      </c>
      <c r="Q78" s="279">
        <v>17</v>
      </c>
      <c r="R78" s="279">
        <v>18</v>
      </c>
      <c r="S78" s="279">
        <v>19</v>
      </c>
      <c r="T78" s="279">
        <v>20</v>
      </c>
      <c r="U78" s="279">
        <v>21</v>
      </c>
      <c r="V78" s="279">
        <v>22</v>
      </c>
      <c r="W78" s="279">
        <v>23</v>
      </c>
      <c r="X78" s="279">
        <v>24</v>
      </c>
      <c r="Y78" s="279">
        <v>25</v>
      </c>
      <c r="Z78" s="279">
        <v>26</v>
      </c>
      <c r="AA78" s="279">
        <v>27</v>
      </c>
      <c r="AB78" s="279">
        <v>28</v>
      </c>
      <c r="AC78" s="279">
        <v>29</v>
      </c>
      <c r="AD78" s="279">
        <v>30</v>
      </c>
      <c r="AE78" s="279">
        <v>31</v>
      </c>
      <c r="AF78" s="279">
        <v>32</v>
      </c>
      <c r="AG78" s="279">
        <v>33</v>
      </c>
      <c r="AH78" s="279">
        <v>34</v>
      </c>
      <c r="AI78" s="279">
        <v>35</v>
      </c>
      <c r="AJ78" s="279">
        <v>36</v>
      </c>
      <c r="AK78" s="279">
        <v>37</v>
      </c>
      <c r="AL78" s="279">
        <v>38</v>
      </c>
      <c r="AM78" s="279">
        <v>39</v>
      </c>
      <c r="AN78" s="279">
        <v>40</v>
      </c>
      <c r="AO78" s="279">
        <v>41</v>
      </c>
      <c r="AP78" s="279">
        <v>42</v>
      </c>
      <c r="AQ78" s="279">
        <v>43</v>
      </c>
      <c r="AR78" s="279">
        <v>44</v>
      </c>
      <c r="AS78" s="279">
        <v>45</v>
      </c>
      <c r="AT78" s="285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8">
        <v>1</v>
      </c>
      <c r="B79" s="848" t="s">
        <v>68</v>
      </c>
      <c r="C79" s="850" t="str">
        <f>VLOOKUP(B79,DS,2,0)</f>
        <v>Nguyễn Thiện Duy</v>
      </c>
      <c r="D79" s="852" t="str">
        <f>VLOOKUP(B79,DS,3,0)</f>
        <v>Giám đốc</v>
      </c>
      <c r="E79" s="58" t="s">
        <v>32</v>
      </c>
      <c r="F79" s="153"/>
      <c r="G79" s="153"/>
      <c r="H79" s="153"/>
      <c r="I79" s="153"/>
      <c r="J79" s="153"/>
      <c r="K79" s="153">
        <v>8</v>
      </c>
      <c r="L79" s="153">
        <v>8</v>
      </c>
      <c r="M79" s="153">
        <v>8</v>
      </c>
      <c r="N79" s="153">
        <v>8</v>
      </c>
      <c r="O79" s="153">
        <v>8</v>
      </c>
      <c r="P79" s="153">
        <v>0</v>
      </c>
      <c r="Q79" s="153"/>
      <c r="R79" s="153">
        <v>8</v>
      </c>
      <c r="S79" s="153">
        <v>8</v>
      </c>
      <c r="T79" s="153">
        <v>8</v>
      </c>
      <c r="U79" s="153">
        <v>8</v>
      </c>
      <c r="V79" s="153">
        <v>8</v>
      </c>
      <c r="W79" s="153">
        <v>8</v>
      </c>
      <c r="X79" s="153"/>
      <c r="Y79" s="153">
        <v>0</v>
      </c>
      <c r="Z79" s="153">
        <v>8</v>
      </c>
      <c r="AA79" s="153">
        <v>8</v>
      </c>
      <c r="AB79" s="153">
        <v>8</v>
      </c>
      <c r="AC79" s="153">
        <v>8</v>
      </c>
      <c r="AD79" s="153">
        <v>8</v>
      </c>
      <c r="AE79" s="153"/>
      <c r="AF79" s="153">
        <v>8</v>
      </c>
      <c r="AG79" s="153">
        <v>8</v>
      </c>
      <c r="AH79" s="153"/>
      <c r="AI79" s="153"/>
      <c r="AJ79" s="153"/>
      <c r="AK79" s="822">
        <f>((SUM(F79:AJ79))/8)-(SUMIF($F$6:$AJ$6,"C.Nhật",F79:AJ79)/8)</f>
        <v>18</v>
      </c>
      <c r="AL79" s="822">
        <f>SUM(F80:AI80)/8*1.5</f>
        <v>0</v>
      </c>
      <c r="AM79" s="824">
        <f>SUMIF($F$6:$AI$6,"C.Nhật",$F79:$AI80)/8*2</f>
        <v>0</v>
      </c>
      <c r="AN79" s="813">
        <f>SUM(AK79:AM80)</f>
        <v>18</v>
      </c>
      <c r="AO79" s="859">
        <v>0</v>
      </c>
      <c r="AP79" s="861"/>
      <c r="AQ79" s="861"/>
      <c r="AR79" s="861"/>
      <c r="AS79" s="863"/>
      <c r="AT79" s="285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9"/>
      <c r="B80" s="849"/>
      <c r="C80" s="851"/>
      <c r="D80" s="853"/>
      <c r="E80" s="59" t="s">
        <v>31</v>
      </c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823"/>
      <c r="AL80" s="823"/>
      <c r="AM80" s="825"/>
      <c r="AN80" s="814"/>
      <c r="AO80" s="860"/>
      <c r="AP80" s="862"/>
      <c r="AQ80" s="862"/>
      <c r="AR80" s="862"/>
      <c r="AS80" s="864"/>
      <c r="AT80" s="285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8">
        <f>A79+1</f>
        <v>2</v>
      </c>
      <c r="B81" s="848" t="s">
        <v>70</v>
      </c>
      <c r="C81" s="850" t="str">
        <f>VLOOKUP(B81,DS,2,0)</f>
        <v>Nguyễn Văn Sẽ</v>
      </c>
      <c r="D81" s="852" t="str">
        <f>VLOOKUP(B81,DS,3,0)</f>
        <v>Kỹ Thuật</v>
      </c>
      <c r="E81" s="58" t="s">
        <v>32</v>
      </c>
      <c r="F81" s="153"/>
      <c r="G81" s="153"/>
      <c r="H81" s="153"/>
      <c r="I81" s="153"/>
      <c r="J81" s="153"/>
      <c r="K81" s="153">
        <v>8</v>
      </c>
      <c r="L81" s="153">
        <v>8</v>
      </c>
      <c r="M81" s="153">
        <v>8</v>
      </c>
      <c r="N81" s="153">
        <v>8</v>
      </c>
      <c r="O81" s="153">
        <v>8</v>
      </c>
      <c r="P81" s="153">
        <v>8</v>
      </c>
      <c r="Q81" s="153"/>
      <c r="R81" s="153">
        <v>8</v>
      </c>
      <c r="S81" s="153">
        <v>8</v>
      </c>
      <c r="T81" s="153">
        <v>8</v>
      </c>
      <c r="U81" s="153">
        <v>8</v>
      </c>
      <c r="V81" s="153">
        <v>8</v>
      </c>
      <c r="W81" s="153">
        <v>8</v>
      </c>
      <c r="X81" s="153"/>
      <c r="Y81" s="153">
        <v>8</v>
      </c>
      <c r="Z81" s="153">
        <v>8</v>
      </c>
      <c r="AA81" s="153">
        <v>8</v>
      </c>
      <c r="AB81" s="153">
        <v>8</v>
      </c>
      <c r="AC81" s="153">
        <v>8</v>
      </c>
      <c r="AD81" s="153">
        <v>8</v>
      </c>
      <c r="AE81" s="153"/>
      <c r="AF81" s="153">
        <v>8</v>
      </c>
      <c r="AG81" s="153">
        <v>8</v>
      </c>
      <c r="AH81" s="153"/>
      <c r="AI81" s="153"/>
      <c r="AJ81" s="153"/>
      <c r="AK81" s="822">
        <f>((SUM(F81:AJ81))/8)-(SUMIF($F$6:$AJ$6,"C.Nhật",F81:AJ81)/8)</f>
        <v>20</v>
      </c>
      <c r="AL81" s="822">
        <f>SUM(F82:AI82)/8*1.5</f>
        <v>0</v>
      </c>
      <c r="AM81" s="824">
        <f>SUMIF($F$6:$AI$6,"C.Nhật",$F81:$AI82)/8*2</f>
        <v>0</v>
      </c>
      <c r="AN81" s="813">
        <f>SUM(AK81:AM82)</f>
        <v>20</v>
      </c>
      <c r="AO81" s="859">
        <v>0</v>
      </c>
      <c r="AP81" s="861"/>
      <c r="AQ81" s="861"/>
      <c r="AR81" s="861"/>
      <c r="AS81" s="863"/>
      <c r="AT81" s="285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9"/>
      <c r="B82" s="849"/>
      <c r="C82" s="851"/>
      <c r="D82" s="853"/>
      <c r="E82" s="59" t="s">
        <v>31</v>
      </c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823"/>
      <c r="AL82" s="823"/>
      <c r="AM82" s="825"/>
      <c r="AN82" s="814"/>
      <c r="AO82" s="860"/>
      <c r="AP82" s="862"/>
      <c r="AQ82" s="862"/>
      <c r="AR82" s="862"/>
      <c r="AS82" s="864"/>
      <c r="AT82" s="285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8">
        <f>A81+1</f>
        <v>3</v>
      </c>
      <c r="B83" s="848" t="s">
        <v>72</v>
      </c>
      <c r="C83" s="850" t="str">
        <f>VLOOKUP(B83,DS,2,0)</f>
        <v>Võ Uyên Phương</v>
      </c>
      <c r="D83" s="852" t="str">
        <f>VLOOKUP(B83,DS,3,0)</f>
        <v>Kế toán</v>
      </c>
      <c r="E83" s="58" t="s">
        <v>32</v>
      </c>
      <c r="F83" s="153"/>
      <c r="G83" s="153"/>
      <c r="H83" s="153"/>
      <c r="I83" s="153"/>
      <c r="J83" s="153"/>
      <c r="K83" s="153">
        <v>8</v>
      </c>
      <c r="L83" s="153">
        <v>8</v>
      </c>
      <c r="M83" s="153">
        <v>8</v>
      </c>
      <c r="N83" s="153">
        <v>8</v>
      </c>
      <c r="O83" s="153">
        <v>8</v>
      </c>
      <c r="P83" s="153">
        <v>8</v>
      </c>
      <c r="Q83" s="153"/>
      <c r="R83" s="153">
        <v>8</v>
      </c>
      <c r="S83" s="153">
        <v>8</v>
      </c>
      <c r="T83" s="153">
        <v>8</v>
      </c>
      <c r="U83" s="153">
        <v>8</v>
      </c>
      <c r="V83" s="153">
        <v>8</v>
      </c>
      <c r="W83" s="153">
        <v>8</v>
      </c>
      <c r="X83" s="153"/>
      <c r="Y83" s="153">
        <v>8</v>
      </c>
      <c r="Z83" s="153">
        <v>8</v>
      </c>
      <c r="AA83" s="153">
        <v>8</v>
      </c>
      <c r="AB83" s="153">
        <v>8</v>
      </c>
      <c r="AC83" s="153">
        <v>8</v>
      </c>
      <c r="AD83" s="153">
        <v>8</v>
      </c>
      <c r="AE83" s="153"/>
      <c r="AF83" s="153">
        <v>8</v>
      </c>
      <c r="AG83" s="153">
        <v>8</v>
      </c>
      <c r="AH83" s="153"/>
      <c r="AI83" s="153"/>
      <c r="AJ83" s="153"/>
      <c r="AK83" s="822">
        <f>((SUM(F83:AJ83))/8)-(SUMIF($F$6:$AJ$6,"C.Nhật",F83:AJ83)/8)</f>
        <v>20</v>
      </c>
      <c r="AL83" s="822">
        <f>SUM(F84:AI84)/8*1.5</f>
        <v>0</v>
      </c>
      <c r="AM83" s="824">
        <f>SUMIF($F$6:$AI$6,"C.Nhật",$F83:$AI84)/8*2</f>
        <v>0</v>
      </c>
      <c r="AN83" s="813">
        <f>SUM(AK83:AM84)</f>
        <v>20</v>
      </c>
      <c r="AO83" s="859">
        <v>0</v>
      </c>
      <c r="AP83" s="861"/>
      <c r="AQ83" s="861"/>
      <c r="AR83" s="861"/>
      <c r="AS83" s="863"/>
      <c r="AT83" s="285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9"/>
      <c r="B84" s="849"/>
      <c r="C84" s="851"/>
      <c r="D84" s="853"/>
      <c r="E84" s="59" t="s">
        <v>31</v>
      </c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823"/>
      <c r="AL84" s="823"/>
      <c r="AM84" s="825"/>
      <c r="AN84" s="814"/>
      <c r="AO84" s="860"/>
      <c r="AP84" s="862"/>
      <c r="AQ84" s="862"/>
      <c r="AR84" s="862"/>
      <c r="AS84" s="864"/>
      <c r="AT84" s="285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8">
        <f>A83+1</f>
        <v>4</v>
      </c>
      <c r="B85" s="848" t="s">
        <v>75</v>
      </c>
      <c r="C85" s="850" t="str">
        <f>VLOOKUP(B85,DS,2,0)</f>
        <v>Lê Nguyễn Huy Cường</v>
      </c>
      <c r="D85" s="852" t="str">
        <f>VLOOKUP(B85,DS,3,0)</f>
        <v>XNK</v>
      </c>
      <c r="E85" s="58" t="s">
        <v>32</v>
      </c>
      <c r="F85" s="153"/>
      <c r="G85" s="153"/>
      <c r="H85" s="153"/>
      <c r="I85" s="153"/>
      <c r="J85" s="153"/>
      <c r="K85" s="153">
        <v>8</v>
      </c>
      <c r="L85" s="153">
        <v>8</v>
      </c>
      <c r="M85" s="153">
        <v>8</v>
      </c>
      <c r="N85" s="153">
        <v>8</v>
      </c>
      <c r="O85" s="153">
        <v>8</v>
      </c>
      <c r="P85" s="153">
        <v>8</v>
      </c>
      <c r="Q85" s="153"/>
      <c r="R85" s="153">
        <v>8</v>
      </c>
      <c r="S85" s="153">
        <v>8</v>
      </c>
      <c r="T85" s="153">
        <v>8</v>
      </c>
      <c r="U85" s="153">
        <v>8</v>
      </c>
      <c r="V85" s="153">
        <v>8</v>
      </c>
      <c r="W85" s="153">
        <v>8</v>
      </c>
      <c r="X85" s="153"/>
      <c r="Y85" s="153">
        <v>8</v>
      </c>
      <c r="Z85" s="153">
        <v>8</v>
      </c>
      <c r="AA85" s="153">
        <v>8</v>
      </c>
      <c r="AB85" s="153">
        <v>8</v>
      </c>
      <c r="AC85" s="153">
        <v>8</v>
      </c>
      <c r="AD85" s="153">
        <v>8</v>
      </c>
      <c r="AE85" s="153"/>
      <c r="AF85" s="153">
        <v>8</v>
      </c>
      <c r="AG85" s="153">
        <v>8</v>
      </c>
      <c r="AH85" s="153"/>
      <c r="AI85" s="153"/>
      <c r="AJ85" s="153"/>
      <c r="AK85" s="822">
        <f>((SUM(F85:AJ85))/8)-(SUMIF($F$6:$AJ$6,"C.Nhật",F85:AJ85)/8)</f>
        <v>20</v>
      </c>
      <c r="AL85" s="822">
        <f>SUM(F86:AI86)/8*1.5</f>
        <v>0</v>
      </c>
      <c r="AM85" s="824">
        <f>SUMIF($F$6:$AI$6,"C.Nhật",$F85:$AI86)/8*2</f>
        <v>0</v>
      </c>
      <c r="AN85" s="813">
        <f>SUM(AK85:AM86)</f>
        <v>20</v>
      </c>
      <c r="AO85" s="859">
        <v>0</v>
      </c>
      <c r="AP85" s="861"/>
      <c r="AQ85" s="861"/>
      <c r="AR85" s="861"/>
      <c r="AS85" s="863"/>
      <c r="AT85" s="285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49"/>
      <c r="B86" s="849"/>
      <c r="C86" s="851"/>
      <c r="D86" s="853"/>
      <c r="E86" s="59" t="s">
        <v>31</v>
      </c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823"/>
      <c r="AL86" s="823"/>
      <c r="AM86" s="825"/>
      <c r="AN86" s="814"/>
      <c r="AO86" s="860"/>
      <c r="AP86" s="862"/>
      <c r="AQ86" s="862"/>
      <c r="AR86" s="862"/>
      <c r="AS86" s="864"/>
      <c r="AT86" s="285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48">
        <f>A85+1</f>
        <v>5</v>
      </c>
      <c r="B87" s="848" t="s">
        <v>77</v>
      </c>
      <c r="C87" s="850" t="str">
        <f>VLOOKUP(B87,DS,2,0)</f>
        <v>Nguyễn Văn Bé Tư</v>
      </c>
      <c r="D87" s="852" t="str">
        <f>VLOOKUP(B87,DS,3,0)</f>
        <v>Tài xế</v>
      </c>
      <c r="E87" s="58" t="s">
        <v>32</v>
      </c>
      <c r="F87" s="153"/>
      <c r="G87" s="153"/>
      <c r="H87" s="153"/>
      <c r="I87" s="153"/>
      <c r="J87" s="153"/>
      <c r="K87" s="153">
        <v>8</v>
      </c>
      <c r="L87" s="153">
        <v>8</v>
      </c>
      <c r="M87" s="153">
        <v>8</v>
      </c>
      <c r="N87" s="153">
        <v>8</v>
      </c>
      <c r="O87" s="153">
        <v>8</v>
      </c>
      <c r="P87" s="153">
        <v>8</v>
      </c>
      <c r="Q87" s="153"/>
      <c r="R87" s="153">
        <v>8</v>
      </c>
      <c r="S87" s="153">
        <v>8</v>
      </c>
      <c r="T87" s="153">
        <v>8</v>
      </c>
      <c r="U87" s="153">
        <v>8</v>
      </c>
      <c r="V87" s="153">
        <v>8</v>
      </c>
      <c r="W87" s="153">
        <v>8</v>
      </c>
      <c r="X87" s="153"/>
      <c r="Y87" s="153">
        <v>8</v>
      </c>
      <c r="Z87" s="153">
        <v>8</v>
      </c>
      <c r="AA87" s="153">
        <v>8</v>
      </c>
      <c r="AB87" s="153">
        <v>8</v>
      </c>
      <c r="AC87" s="153">
        <v>8</v>
      </c>
      <c r="AD87" s="153">
        <v>8</v>
      </c>
      <c r="AE87" s="153"/>
      <c r="AF87" s="153">
        <v>8</v>
      </c>
      <c r="AG87" s="153">
        <v>8</v>
      </c>
      <c r="AH87" s="153"/>
      <c r="AI87" s="153"/>
      <c r="AJ87" s="153"/>
      <c r="AK87" s="822">
        <f>((SUM(F87:AJ87))/8)-(SUMIF($F$6:$AJ$6,"C.Nhật",F87:AJ87)/8)</f>
        <v>20</v>
      </c>
      <c r="AL87" s="822">
        <f>SUM(F88:AI88)/8*1.5</f>
        <v>0</v>
      </c>
      <c r="AM87" s="824">
        <f>SUMIF($F$6:$AI$6,"C.Nhật",$F87:$AI88)/8*2</f>
        <v>0</v>
      </c>
      <c r="AN87" s="813">
        <f>SUM(AK87:AM88)</f>
        <v>20</v>
      </c>
      <c r="AO87" s="859">
        <v>0</v>
      </c>
      <c r="AP87" s="861"/>
      <c r="AQ87" s="861"/>
      <c r="AR87" s="861"/>
      <c r="AS87" s="863"/>
      <c r="AT87" s="285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849"/>
      <c r="B88" s="849"/>
      <c r="C88" s="851"/>
      <c r="D88" s="853"/>
      <c r="E88" s="59" t="s">
        <v>31</v>
      </c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823"/>
      <c r="AL88" s="823"/>
      <c r="AM88" s="825"/>
      <c r="AN88" s="814"/>
      <c r="AO88" s="860"/>
      <c r="AP88" s="862"/>
      <c r="AQ88" s="862"/>
      <c r="AR88" s="862"/>
      <c r="AS88" s="864"/>
      <c r="AT88" s="285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848">
        <f>A87+1</f>
        <v>6</v>
      </c>
      <c r="B89" s="848" t="s">
        <v>78</v>
      </c>
      <c r="C89" s="850" t="str">
        <f>VLOOKUP(B89,DS,2,0)</f>
        <v>Dương Thanh Tuấn</v>
      </c>
      <c r="D89" s="852" t="str">
        <f>VLOOKUP(B89,DS,3,0)</f>
        <v>Nhân sự</v>
      </c>
      <c r="E89" s="58" t="s">
        <v>32</v>
      </c>
      <c r="F89" s="153"/>
      <c r="G89" s="153"/>
      <c r="H89" s="153"/>
      <c r="I89" s="153"/>
      <c r="J89" s="153"/>
      <c r="K89" s="153">
        <v>8</v>
      </c>
      <c r="L89" s="153">
        <v>8</v>
      </c>
      <c r="M89" s="153">
        <v>8</v>
      </c>
      <c r="N89" s="153">
        <v>8</v>
      </c>
      <c r="O89" s="153">
        <v>8</v>
      </c>
      <c r="P89" s="153">
        <v>8</v>
      </c>
      <c r="Q89" s="153"/>
      <c r="R89" s="153">
        <v>8</v>
      </c>
      <c r="S89" s="153">
        <v>8</v>
      </c>
      <c r="T89" s="153">
        <v>8</v>
      </c>
      <c r="U89" s="153">
        <v>8</v>
      </c>
      <c r="V89" s="153">
        <v>8</v>
      </c>
      <c r="W89" s="153">
        <v>8</v>
      </c>
      <c r="X89" s="153"/>
      <c r="Y89" s="153">
        <v>8</v>
      </c>
      <c r="Z89" s="153">
        <v>8</v>
      </c>
      <c r="AA89" s="153">
        <v>8</v>
      </c>
      <c r="AB89" s="153">
        <v>8</v>
      </c>
      <c r="AC89" s="153">
        <v>8</v>
      </c>
      <c r="AD89" s="153">
        <v>8</v>
      </c>
      <c r="AE89" s="153"/>
      <c r="AF89" s="153">
        <v>8</v>
      </c>
      <c r="AG89" s="153">
        <v>8</v>
      </c>
      <c r="AH89" s="153"/>
      <c r="AI89" s="153"/>
      <c r="AJ89" s="153"/>
      <c r="AK89" s="822">
        <f>((SUM(F89:AJ89))/8)-(SUMIF($F$6:$AJ$6,"C.Nhật",F89:AJ89)/8)</f>
        <v>20</v>
      </c>
      <c r="AL89" s="822">
        <f>SUM(F90:AI90)/8*1.5</f>
        <v>0</v>
      </c>
      <c r="AM89" s="824">
        <f>SUMIF($F$6:$AI$6,"C.Nhật",$F89:$AI90)/8*2</f>
        <v>0</v>
      </c>
      <c r="AN89" s="813">
        <f>SUM(AK89:AM90)</f>
        <v>20</v>
      </c>
      <c r="AO89" s="859">
        <v>0</v>
      </c>
      <c r="AP89" s="861"/>
      <c r="AQ89" s="861"/>
      <c r="AR89" s="861"/>
      <c r="AS89" s="863"/>
      <c r="AT89" s="285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849"/>
      <c r="B90" s="849"/>
      <c r="C90" s="851"/>
      <c r="D90" s="853"/>
      <c r="E90" s="59" t="s">
        <v>31</v>
      </c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823"/>
      <c r="AL90" s="823"/>
      <c r="AM90" s="825"/>
      <c r="AN90" s="814"/>
      <c r="AO90" s="860"/>
      <c r="AP90" s="862"/>
      <c r="AQ90" s="862"/>
      <c r="AR90" s="862"/>
      <c r="AS90" s="864"/>
      <c r="AT90" s="285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330" customFormat="1" ht="18" customHeight="1">
      <c r="A91" s="937">
        <v>7</v>
      </c>
      <c r="B91" s="933" t="s">
        <v>185</v>
      </c>
      <c r="C91" s="935" t="str">
        <f>VLOOKUP(B91,DS,2,0)</f>
        <v>Trần Đình Thái</v>
      </c>
      <c r="D91" s="935" t="str">
        <f t="shared" ref="D91" si="12">VLOOKUP(B91,DS,3,0)</f>
        <v>Cơ Điện</v>
      </c>
      <c r="E91" s="326" t="s">
        <v>32</v>
      </c>
      <c r="F91" s="327"/>
      <c r="G91" s="327"/>
      <c r="H91" s="327"/>
      <c r="I91" s="327"/>
      <c r="J91" s="327"/>
      <c r="K91" s="327">
        <v>8</v>
      </c>
      <c r="L91" s="327">
        <v>8</v>
      </c>
      <c r="M91" s="327">
        <v>8</v>
      </c>
      <c r="N91" s="327"/>
      <c r="O91" s="327"/>
      <c r="P91" s="327"/>
      <c r="Q91" s="327"/>
      <c r="R91" s="327"/>
      <c r="S91" s="327"/>
      <c r="T91" s="327"/>
      <c r="U91" s="327"/>
      <c r="V91" s="327"/>
      <c r="W91" s="327"/>
      <c r="X91" s="327"/>
      <c r="Y91" s="327"/>
      <c r="Z91" s="327"/>
      <c r="AA91" s="327"/>
      <c r="AB91" s="327"/>
      <c r="AC91" s="327"/>
      <c r="AD91" s="327"/>
      <c r="AE91" s="327"/>
      <c r="AF91" s="327"/>
      <c r="AG91" s="327"/>
      <c r="AH91" s="327"/>
      <c r="AI91" s="327"/>
      <c r="AJ91" s="327"/>
      <c r="AK91" s="921">
        <f>((SUM(F91:AJ91))/8)-(SUMIF($F$6:$AJ$6,"C.Nhật",F91:AJ91)/8)</f>
        <v>3</v>
      </c>
      <c r="AL91" s="921">
        <f>SUM(F92:AI92)/8*1.5</f>
        <v>0</v>
      </c>
      <c r="AM91" s="923">
        <f>SUMIF($F$6:$AI$6,"C.Nhật",$F91:$AI92)/8*2</f>
        <v>0</v>
      </c>
      <c r="AN91" s="925">
        <f>SUM(AK91:AM92)</f>
        <v>3</v>
      </c>
      <c r="AO91" s="939">
        <v>0</v>
      </c>
      <c r="AP91" s="931"/>
      <c r="AQ91" s="931"/>
      <c r="AR91" s="931"/>
      <c r="AS91" s="328"/>
      <c r="AT91" s="329"/>
      <c r="AV91" s="331"/>
      <c r="AW91" s="331"/>
      <c r="AX91" s="331"/>
      <c r="AY91" s="331"/>
      <c r="AZ91" s="331"/>
      <c r="BA91" s="331"/>
      <c r="BB91" s="331"/>
      <c r="BC91" s="331"/>
      <c r="BD91" s="331"/>
      <c r="BE91" s="331"/>
      <c r="BF91" s="331"/>
      <c r="BG91" s="331"/>
      <c r="BH91" s="331"/>
      <c r="BI91" s="331"/>
      <c r="BJ91" s="331"/>
      <c r="BK91" s="331"/>
      <c r="BL91" s="331"/>
      <c r="BM91" s="331"/>
      <c r="BN91" s="331"/>
      <c r="BO91" s="331"/>
      <c r="BP91" s="331"/>
      <c r="BQ91" s="331"/>
      <c r="BR91" s="331"/>
      <c r="BS91" s="331"/>
      <c r="BT91" s="331"/>
      <c r="BU91" s="331"/>
      <c r="BV91" s="331"/>
      <c r="BW91" s="331"/>
      <c r="BX91" s="331"/>
      <c r="BY91" s="331"/>
      <c r="BZ91" s="331"/>
      <c r="CA91" s="331"/>
      <c r="CB91" s="331"/>
      <c r="CC91" s="331"/>
      <c r="CD91" s="331"/>
      <c r="CE91" s="331"/>
      <c r="CF91" s="331"/>
      <c r="CG91" s="331"/>
      <c r="CH91" s="331"/>
      <c r="CI91" s="331"/>
      <c r="CJ91" s="331"/>
      <c r="CK91" s="331"/>
      <c r="CL91" s="331"/>
      <c r="CM91" s="331"/>
    </row>
    <row r="92" spans="1:91" s="330" customFormat="1" ht="18" customHeight="1">
      <c r="A92" s="938"/>
      <c r="B92" s="934"/>
      <c r="C92" s="936"/>
      <c r="D92" s="936"/>
      <c r="E92" s="332" t="s">
        <v>31</v>
      </c>
      <c r="F92" s="333"/>
      <c r="G92" s="333"/>
      <c r="H92" s="333"/>
      <c r="I92" s="333"/>
      <c r="J92" s="333"/>
      <c r="K92" s="333"/>
      <c r="L92" s="333"/>
      <c r="M92" s="333"/>
      <c r="N92" s="333"/>
      <c r="O92" s="333"/>
      <c r="P92" s="333"/>
      <c r="Q92" s="333"/>
      <c r="R92" s="333"/>
      <c r="S92" s="333"/>
      <c r="T92" s="333"/>
      <c r="U92" s="333"/>
      <c r="V92" s="333"/>
      <c r="W92" s="333"/>
      <c r="X92" s="333"/>
      <c r="Y92" s="333"/>
      <c r="Z92" s="333"/>
      <c r="AA92" s="333"/>
      <c r="AB92" s="333"/>
      <c r="AC92" s="333"/>
      <c r="AD92" s="333"/>
      <c r="AE92" s="333"/>
      <c r="AF92" s="333"/>
      <c r="AG92" s="333"/>
      <c r="AH92" s="333"/>
      <c r="AI92" s="333"/>
      <c r="AJ92" s="333"/>
      <c r="AK92" s="922"/>
      <c r="AL92" s="922"/>
      <c r="AM92" s="924"/>
      <c r="AN92" s="926"/>
      <c r="AO92" s="940"/>
      <c r="AP92" s="932"/>
      <c r="AQ92" s="932"/>
      <c r="AR92" s="932"/>
      <c r="AS92" s="328"/>
      <c r="AT92" s="329"/>
      <c r="AV92" s="331"/>
      <c r="AW92" s="331"/>
      <c r="AX92" s="331"/>
      <c r="AY92" s="331"/>
      <c r="AZ92" s="331"/>
      <c r="BA92" s="331"/>
      <c r="BB92" s="331"/>
      <c r="BC92" s="331"/>
      <c r="BD92" s="331"/>
      <c r="BE92" s="331"/>
      <c r="BF92" s="331"/>
      <c r="BG92" s="331"/>
      <c r="BH92" s="331"/>
      <c r="BI92" s="331"/>
      <c r="BJ92" s="331"/>
      <c r="BK92" s="331"/>
      <c r="BL92" s="331"/>
      <c r="BM92" s="331"/>
      <c r="BN92" s="331"/>
      <c r="BO92" s="331"/>
      <c r="BP92" s="331"/>
      <c r="BQ92" s="331"/>
      <c r="BR92" s="331"/>
      <c r="BS92" s="331"/>
      <c r="BT92" s="331"/>
      <c r="BU92" s="331"/>
      <c r="BV92" s="331"/>
      <c r="BW92" s="331"/>
      <c r="BX92" s="331"/>
      <c r="BY92" s="331"/>
      <c r="BZ92" s="331"/>
      <c r="CA92" s="331"/>
      <c r="CB92" s="331"/>
      <c r="CC92" s="331"/>
      <c r="CD92" s="331"/>
      <c r="CE92" s="331"/>
      <c r="CF92" s="331"/>
      <c r="CG92" s="331"/>
      <c r="CH92" s="331"/>
      <c r="CI92" s="331"/>
      <c r="CJ92" s="331"/>
      <c r="CK92" s="331"/>
      <c r="CL92" s="331"/>
      <c r="CM92" s="331"/>
    </row>
    <row r="93" spans="1:91" s="149" customFormat="1" ht="18" customHeight="1">
      <c r="A93" s="848">
        <v>8</v>
      </c>
      <c r="B93" s="848" t="s">
        <v>81</v>
      </c>
      <c r="C93" s="850" t="str">
        <f>VLOOKUP(B93,DS,2,0)</f>
        <v>Nguyễn Thiện Duyệt</v>
      </c>
      <c r="D93" s="852" t="str">
        <f>VLOOKUP(B93,DS,3,0)</f>
        <v>XNK</v>
      </c>
      <c r="E93" s="58" t="s">
        <v>32</v>
      </c>
      <c r="F93" s="153"/>
      <c r="G93" s="153"/>
      <c r="H93" s="153"/>
      <c r="I93" s="153"/>
      <c r="J93" s="153"/>
      <c r="K93" s="153">
        <v>8</v>
      </c>
      <c r="L93" s="153">
        <v>8</v>
      </c>
      <c r="M93" s="153">
        <v>8</v>
      </c>
      <c r="N93" s="153">
        <v>8</v>
      </c>
      <c r="O93" s="153">
        <v>8</v>
      </c>
      <c r="P93" s="153">
        <v>8</v>
      </c>
      <c r="Q93" s="153"/>
      <c r="R93" s="153">
        <v>8</v>
      </c>
      <c r="S93" s="153">
        <v>8</v>
      </c>
      <c r="T93" s="153">
        <v>8</v>
      </c>
      <c r="U93" s="153">
        <v>8</v>
      </c>
      <c r="V93" s="153">
        <v>8</v>
      </c>
      <c r="W93" s="153">
        <v>8</v>
      </c>
      <c r="X93" s="153"/>
      <c r="Y93" s="153">
        <v>8</v>
      </c>
      <c r="Z93" s="153">
        <v>8</v>
      </c>
      <c r="AA93" s="153">
        <v>8</v>
      </c>
      <c r="AB93" s="153">
        <v>8</v>
      </c>
      <c r="AC93" s="153">
        <v>8</v>
      </c>
      <c r="AD93" s="153">
        <v>8</v>
      </c>
      <c r="AE93" s="153"/>
      <c r="AF93" s="153">
        <v>8</v>
      </c>
      <c r="AG93" s="153">
        <v>8</v>
      </c>
      <c r="AH93" s="153"/>
      <c r="AI93" s="153"/>
      <c r="AJ93" s="153"/>
      <c r="AK93" s="822">
        <f>((SUM(F93:AJ93))/8)-(SUMIF($F$6:$AJ$6,"C.Nhật",F93:AJ93)/8)</f>
        <v>20</v>
      </c>
      <c r="AL93" s="822">
        <f>SUM(F94:AI94)/8*1.5</f>
        <v>0</v>
      </c>
      <c r="AM93" s="824">
        <f>SUMIF($F$6:$AI$6,"C.Nhật",$F93:$AI94)/8*2</f>
        <v>0</v>
      </c>
      <c r="AN93" s="813">
        <f>SUM(AK93:AM94)</f>
        <v>20</v>
      </c>
      <c r="AO93" s="859">
        <v>0</v>
      </c>
      <c r="AP93" s="861"/>
      <c r="AQ93" s="861"/>
      <c r="AR93" s="861"/>
      <c r="AS93" s="863"/>
      <c r="AT93" s="285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849"/>
      <c r="B94" s="849"/>
      <c r="C94" s="851"/>
      <c r="D94" s="853"/>
      <c r="E94" s="59" t="s">
        <v>31</v>
      </c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823"/>
      <c r="AL94" s="823"/>
      <c r="AM94" s="825"/>
      <c r="AN94" s="814"/>
      <c r="AO94" s="860"/>
      <c r="AP94" s="862"/>
      <c r="AQ94" s="862"/>
      <c r="AR94" s="862"/>
      <c r="AS94" s="864"/>
      <c r="AT94" s="285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65" customFormat="1" ht="12.75">
      <c r="A95" s="155"/>
      <c r="B95" s="156"/>
      <c r="C95" s="157"/>
      <c r="D95" s="158"/>
      <c r="E95" s="157"/>
      <c r="F95" s="159"/>
      <c r="G95" s="159"/>
      <c r="H95" s="160"/>
      <c r="I95" s="160"/>
      <c r="J95" s="161"/>
      <c r="K95" s="159"/>
      <c r="L95" s="160"/>
      <c r="M95" s="159"/>
      <c r="N95" s="159"/>
      <c r="O95" s="159"/>
      <c r="P95" s="159"/>
      <c r="Q95" s="160"/>
      <c r="R95" s="159"/>
      <c r="S95" s="159"/>
      <c r="T95" s="161"/>
      <c r="U95" s="159"/>
      <c r="V95" s="159"/>
      <c r="W95" s="159"/>
      <c r="X95" s="156"/>
      <c r="Y95" s="159"/>
      <c r="Z95" s="159"/>
      <c r="AA95" s="159"/>
      <c r="AB95" s="159"/>
      <c r="AC95" s="159"/>
      <c r="AD95" s="160"/>
      <c r="AE95" s="159"/>
      <c r="AF95" s="159"/>
      <c r="AG95" s="159"/>
      <c r="AH95" s="159"/>
      <c r="AI95" s="159"/>
      <c r="AJ95" s="159"/>
      <c r="AK95" s="157"/>
      <c r="AL95" s="157"/>
      <c r="AM95" s="162"/>
      <c r="AN95" s="163"/>
      <c r="AO95" s="163"/>
      <c r="AP95" s="163"/>
      <c r="AQ95" s="163"/>
      <c r="AR95" s="163"/>
      <c r="AS95" s="157"/>
      <c r="AT95" s="164"/>
    </row>
    <row r="96" spans="1:91" s="165" customFormat="1" ht="12.75">
      <c r="A96" s="155"/>
      <c r="B96" s="156"/>
      <c r="C96" s="166" t="s">
        <v>14</v>
      </c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67"/>
      <c r="B97" s="167"/>
      <c r="C97" s="157"/>
      <c r="D97" s="158"/>
      <c r="E97" s="15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64"/>
    </row>
    <row r="98" spans="1:46" s="170" customFormat="1" ht="15" customHeight="1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57"/>
    </row>
    <row r="99" spans="1:46" s="170" customFormat="1" ht="11.25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2.75">
      <c r="A100" s="167"/>
      <c r="B100" s="194"/>
      <c r="C100" s="195"/>
      <c r="D100" s="196"/>
      <c r="E100" s="15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6"/>
      <c r="B101" s="166"/>
      <c r="C101" s="155"/>
      <c r="D101" s="171"/>
      <c r="E101" s="172"/>
      <c r="F101" s="161"/>
      <c r="G101" s="173"/>
      <c r="H101" s="160"/>
      <c r="I101" s="160"/>
      <c r="J101" s="160"/>
      <c r="K101" s="173"/>
      <c r="L101" s="160"/>
      <c r="M101" s="173"/>
      <c r="N101" s="173"/>
      <c r="O101" s="173"/>
      <c r="P101" s="173"/>
      <c r="Q101" s="160"/>
      <c r="R101" s="161"/>
      <c r="S101" s="173"/>
      <c r="T101" s="173"/>
      <c r="U101" s="160"/>
      <c r="V101" s="173"/>
      <c r="W101" s="173"/>
      <c r="X101" s="160"/>
      <c r="Y101" s="173"/>
      <c r="Z101" s="173"/>
      <c r="AA101" s="173"/>
      <c r="AB101" s="173"/>
      <c r="AC101" s="173"/>
      <c r="AD101" s="160"/>
      <c r="AE101" s="173"/>
      <c r="AF101" s="173"/>
      <c r="AG101" s="173"/>
      <c r="AH101" s="173"/>
      <c r="AI101" s="173"/>
      <c r="AJ101" s="173"/>
      <c r="AK101" s="172"/>
      <c r="AM101" s="174"/>
      <c r="AN101" s="166"/>
      <c r="AO101" s="166"/>
      <c r="AP101" s="166"/>
      <c r="AQ101" s="166"/>
      <c r="AR101" s="166"/>
      <c r="AS101" s="155"/>
      <c r="AT101" s="157"/>
    </row>
    <row r="102" spans="1:46" s="170" customFormat="1" ht="12.75">
      <c r="A102" s="133"/>
      <c r="B102" s="133" t="s">
        <v>0</v>
      </c>
      <c r="C102" s="133"/>
      <c r="D102" s="175"/>
      <c r="E102" s="133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K102" s="133"/>
      <c r="AL102" s="133"/>
      <c r="AM102" s="178"/>
      <c r="AN102" s="133"/>
      <c r="AO102" s="133"/>
      <c r="AP102" s="133"/>
      <c r="AQ102" s="133"/>
      <c r="AR102" s="133"/>
      <c r="AS102" s="133"/>
      <c r="AT102" s="157"/>
    </row>
    <row r="103" spans="1:46" s="170" customFormat="1" ht="12.75">
      <c r="A103" s="133"/>
      <c r="B103" s="133"/>
      <c r="C103" s="133" t="s">
        <v>46</v>
      </c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5"/>
    </row>
    <row r="104" spans="1:46" s="133" customFormat="1" ht="15" customHeight="1">
      <c r="C104" s="133" t="s">
        <v>47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48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49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50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51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52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53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54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25" ht="12.75"/>
    <row r="126" ht="12.75"/>
    <row r="127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:J50 Q45:Q46" name="Range1_1_1_1_2"/>
    <protectedRange password="CC78" sqref="J51" name="Range1_3_1_1_2"/>
    <protectedRange password="CC78" sqref="A72:A74" name="Range1_2_1_1_1"/>
    <protectedRange password="CC78" sqref="A79:A90 B92 A93:A94" name="Range1_1_1_2"/>
    <protectedRange password="CC78" sqref="A79:A90 B92 D91:D92 C79:D90 C93:D94 A93:A94 E79:E94" name="Range1_6_1_1"/>
    <protectedRange password="CC78" sqref="B79:B90 C92 B93:B94" name="Range1_4_1_1"/>
    <protectedRange password="CC78" sqref="J97:J100 Q95:Q96" name="Range1_1_1_1_1_1"/>
    <protectedRange password="CC78" sqref="J101" name="Range1_3_1_1_1_1"/>
    <protectedRange password="CC78" sqref="A35:A44 A14:A33" name="Range1_1_2_1"/>
    <protectedRange password="CC78" sqref="C35:E44 A35:A44 C14:E33 A14:A33" name="Range1_6_2_1"/>
    <protectedRange password="CC78" sqref="B35:B36 B39:B44 B14:B33" name="Range1_4_2_1"/>
    <protectedRange password="CC78" sqref="B37:B38" name="Range1_4_2_2"/>
    <protectedRange password="CC78" sqref="B100 B91" name="Range1"/>
    <protectedRange password="CC78" sqref="B100 B91" name="Range1_3"/>
  </protectedRanges>
  <mergeCells count="351">
    <mergeCell ref="B91:B92"/>
    <mergeCell ref="C91:C92"/>
    <mergeCell ref="A91:A92"/>
    <mergeCell ref="D91:D92"/>
    <mergeCell ref="AK91:AK92"/>
    <mergeCell ref="AL91:AL92"/>
    <mergeCell ref="AM91:AM92"/>
    <mergeCell ref="AN91:AN92"/>
    <mergeCell ref="AO91:AO92"/>
    <mergeCell ref="AP91:AP92"/>
    <mergeCell ref="AQ91:AQ92"/>
    <mergeCell ref="AR91:AR92"/>
    <mergeCell ref="AP89:AP90"/>
    <mergeCell ref="AQ89:AQ90"/>
    <mergeCell ref="AR89:AR90"/>
    <mergeCell ref="AS89:AS90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3:AO94"/>
    <mergeCell ref="AP93:AP94"/>
    <mergeCell ref="AQ93:AQ94"/>
    <mergeCell ref="AR93:AR94"/>
    <mergeCell ref="AS93:AS94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O89:AO90"/>
    <mergeCell ref="AP85:AP86"/>
    <mergeCell ref="AQ85:AQ86"/>
    <mergeCell ref="AR85:AR86"/>
    <mergeCell ref="AS85:AS86"/>
    <mergeCell ref="AP87:AP88"/>
    <mergeCell ref="AQ87:AQ88"/>
    <mergeCell ref="AR87:AR88"/>
    <mergeCell ref="AS87:AS88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O87:AO88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O85:AO86"/>
    <mergeCell ref="AP83:AP84"/>
    <mergeCell ref="AQ83:AQ84"/>
    <mergeCell ref="AR83:AR84"/>
    <mergeCell ref="AS83:AS84"/>
    <mergeCell ref="A81:A82"/>
    <mergeCell ref="B81:B82"/>
    <mergeCell ref="C81:C82"/>
    <mergeCell ref="D81:D82"/>
    <mergeCell ref="AK81:AK82"/>
    <mergeCell ref="AL81:AL82"/>
    <mergeCell ref="AM81:AM82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O83:AO84"/>
    <mergeCell ref="AN81:AN82"/>
    <mergeCell ref="AO81:AO82"/>
    <mergeCell ref="AP81:AP82"/>
    <mergeCell ref="AQ81:AQ82"/>
    <mergeCell ref="AT76:AT77"/>
    <mergeCell ref="A79:A80"/>
    <mergeCell ref="B79:B80"/>
    <mergeCell ref="C79:C80"/>
    <mergeCell ref="D79:D80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S79:AS80"/>
    <mergeCell ref="AR81:AR82"/>
    <mergeCell ref="AS81:AS82"/>
    <mergeCell ref="AM72:AS72"/>
    <mergeCell ref="A76:A77"/>
    <mergeCell ref="B76:B77"/>
    <mergeCell ref="C76:C77"/>
    <mergeCell ref="D76:D77"/>
    <mergeCell ref="E76:E77"/>
    <mergeCell ref="AK76:AM76"/>
    <mergeCell ref="AN76:AN77"/>
    <mergeCell ref="AO76:AO77"/>
    <mergeCell ref="AP76:AP77"/>
    <mergeCell ref="AQ76:AQ77"/>
    <mergeCell ref="AR76:AR77"/>
    <mergeCell ref="AS76:AS77"/>
    <mergeCell ref="A43:A44"/>
    <mergeCell ref="B43:B44"/>
    <mergeCell ref="C43:C44"/>
    <mergeCell ref="D43:D44"/>
    <mergeCell ref="AK43:AK44"/>
    <mergeCell ref="AL43:AL44"/>
    <mergeCell ref="AM43:AM44"/>
    <mergeCell ref="A41:A42"/>
    <mergeCell ref="B41:B42"/>
    <mergeCell ref="C41:C42"/>
    <mergeCell ref="D41:D42"/>
    <mergeCell ref="AK41:AK42"/>
    <mergeCell ref="AL41:AL42"/>
    <mergeCell ref="AM41:AM42"/>
    <mergeCell ref="AK35:AK36"/>
    <mergeCell ref="AL35:AL36"/>
    <mergeCell ref="AM35:AM36"/>
    <mergeCell ref="AN35:AN36"/>
    <mergeCell ref="AO35:AO36"/>
    <mergeCell ref="AP43:AP44"/>
    <mergeCell ref="AQ43:AQ44"/>
    <mergeCell ref="B39:B40"/>
    <mergeCell ref="C39:C40"/>
    <mergeCell ref="D39:D40"/>
    <mergeCell ref="AK39:AK40"/>
    <mergeCell ref="AL39:AL40"/>
    <mergeCell ref="AM39:AM40"/>
    <mergeCell ref="AR43:AR44"/>
    <mergeCell ref="AS43:AS44"/>
    <mergeCell ref="AS39:AS40"/>
    <mergeCell ref="AP41:AP42"/>
    <mergeCell ref="AQ41:AQ42"/>
    <mergeCell ref="AR41:AR42"/>
    <mergeCell ref="AS41:AS42"/>
    <mergeCell ref="AN43:AN44"/>
    <mergeCell ref="AO43:AO44"/>
    <mergeCell ref="AN41:AN42"/>
    <mergeCell ref="AO41:AO42"/>
    <mergeCell ref="AN32:AN33"/>
    <mergeCell ref="AO32:AO33"/>
    <mergeCell ref="AP32:AP33"/>
    <mergeCell ref="AQ32:AQ33"/>
    <mergeCell ref="AR32:AR33"/>
    <mergeCell ref="A32:A33"/>
    <mergeCell ref="AS35:AS36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35:A36"/>
    <mergeCell ref="B35:B36"/>
    <mergeCell ref="C35:C36"/>
    <mergeCell ref="D35:D36"/>
    <mergeCell ref="AS28:AS29"/>
    <mergeCell ref="AM28:AM29"/>
    <mergeCell ref="AN28:AN29"/>
    <mergeCell ref="AO28:AO29"/>
    <mergeCell ref="AP28:AP29"/>
    <mergeCell ref="AQ28:AQ29"/>
    <mergeCell ref="AQ39:AQ40"/>
    <mergeCell ref="AR39:AR40"/>
    <mergeCell ref="A39:A40"/>
    <mergeCell ref="AP30:AP31"/>
    <mergeCell ref="AQ30:AQ31"/>
    <mergeCell ref="AR30:AR31"/>
    <mergeCell ref="AN39:AN40"/>
    <mergeCell ref="AO39:AO40"/>
    <mergeCell ref="AP39:AP40"/>
    <mergeCell ref="AP35:AP36"/>
    <mergeCell ref="AQ35:AQ36"/>
    <mergeCell ref="AR35:AR36"/>
    <mergeCell ref="B32:B33"/>
    <mergeCell ref="C32:C33"/>
    <mergeCell ref="D32:D33"/>
    <mergeCell ref="AK32:AK33"/>
    <mergeCell ref="AL32:AL33"/>
    <mergeCell ref="AM32:AM33"/>
    <mergeCell ref="AS30:AS31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R28:AR29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26:A27"/>
    <mergeCell ref="B26:B27"/>
    <mergeCell ref="C26:C27"/>
    <mergeCell ref="D26:D27"/>
    <mergeCell ref="AK26:AK27"/>
    <mergeCell ref="AL26:AL27"/>
    <mergeCell ref="AM26:AM27"/>
    <mergeCell ref="A28:A29"/>
    <mergeCell ref="B28:B29"/>
    <mergeCell ref="C28:C29"/>
    <mergeCell ref="D28:D29"/>
    <mergeCell ref="AK28:AK29"/>
    <mergeCell ref="AL28:AL29"/>
    <mergeCell ref="AS24:AS25"/>
    <mergeCell ref="AM24:AM25"/>
    <mergeCell ref="AN24:AN25"/>
    <mergeCell ref="AO24:AO25"/>
    <mergeCell ref="AP24:AP25"/>
    <mergeCell ref="AQ24:AQ25"/>
    <mergeCell ref="AR24:AR25"/>
    <mergeCell ref="AP26:AP27"/>
    <mergeCell ref="AQ26:AQ27"/>
    <mergeCell ref="AR26:AR27"/>
    <mergeCell ref="AS26:AS27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N20:AN21"/>
    <mergeCell ref="AO20:AO21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2:AJ103 F5:AJ6 F51:AJ70 F105:AJ118 F9:AJ12 F14:AJ49">
    <cfRule type="expression" dxfId="11886" priority="21" stopIfTrue="1">
      <formula>IF(WEEKDAY(F$5)=1,TRUE,FALSE)</formula>
    </cfRule>
  </conditionalFormatting>
  <conditionalFormatting sqref="F5:AJ6 F76:AJ77 F9:AJ12 F79:AJ94">
    <cfRule type="expression" dxfId="11885" priority="16" stopIfTrue="1">
      <formula>IF(WEEKDAY(F$5)=1,TRUE,FALSE)</formula>
    </cfRule>
  </conditionalFormatting>
  <conditionalFormatting sqref="K35:P35">
    <cfRule type="expression" dxfId="11884" priority="15" stopIfTrue="1">
      <formula>IF(WEEKDAY(K$5)=1,TRUE,FALSE)</formula>
    </cfRule>
  </conditionalFormatting>
  <conditionalFormatting sqref="K37:P37">
    <cfRule type="expression" dxfId="11883" priority="14" stopIfTrue="1">
      <formula>IF(WEEKDAY(K$5)=1,TRUE,FALSE)</formula>
    </cfRule>
  </conditionalFormatting>
  <conditionalFormatting sqref="K39:P39">
    <cfRule type="expression" dxfId="11882" priority="13" stopIfTrue="1">
      <formula>IF(WEEKDAY(K$5)=1,TRUE,FALSE)</formula>
    </cfRule>
  </conditionalFormatting>
  <conditionalFormatting sqref="K41:P41">
    <cfRule type="expression" dxfId="11881" priority="12" stopIfTrue="1">
      <formula>IF(WEEKDAY(K$5)=1,TRUE,FALSE)</formula>
    </cfRule>
  </conditionalFormatting>
  <conditionalFormatting sqref="K43:P43">
    <cfRule type="expression" dxfId="11880" priority="11" stopIfTrue="1">
      <formula>IF(WEEKDAY(K$5)=1,TRUE,FALSE)</formula>
    </cfRule>
  </conditionalFormatting>
  <conditionalFormatting sqref="R43:W43">
    <cfRule type="expression" dxfId="11879" priority="10" stopIfTrue="1">
      <formula>IF(WEEKDAY(R$5)=1,TRUE,FALSE)</formula>
    </cfRule>
  </conditionalFormatting>
  <conditionalFormatting sqref="R41:W41">
    <cfRule type="expression" dxfId="11878" priority="9" stopIfTrue="1">
      <formula>IF(WEEKDAY(R$5)=1,TRUE,FALSE)</formula>
    </cfRule>
  </conditionalFormatting>
  <conditionalFormatting sqref="R39:W39">
    <cfRule type="expression" dxfId="11877" priority="8" stopIfTrue="1">
      <formula>IF(WEEKDAY(R$5)=1,TRUE,FALSE)</formula>
    </cfRule>
  </conditionalFormatting>
  <conditionalFormatting sqref="R37:W37">
    <cfRule type="expression" dxfId="11876" priority="7" stopIfTrue="1">
      <formula>IF(WEEKDAY(R$5)=1,TRUE,FALSE)</formula>
    </cfRule>
  </conditionalFormatting>
  <conditionalFormatting sqref="R35:W35">
    <cfRule type="expression" dxfId="11875" priority="6" stopIfTrue="1">
      <formula>IF(WEEKDAY(R$5)=1,TRUE,FALSE)</formula>
    </cfRule>
  </conditionalFormatting>
  <conditionalFormatting sqref="Y35:AD35">
    <cfRule type="expression" dxfId="11874" priority="5" stopIfTrue="1">
      <formula>IF(WEEKDAY(Y$5)=1,TRUE,FALSE)</formula>
    </cfRule>
  </conditionalFormatting>
  <conditionalFormatting sqref="Y37:AD37">
    <cfRule type="expression" dxfId="11873" priority="4" stopIfTrue="1">
      <formula>IF(WEEKDAY(Y$5)=1,TRUE,FALSE)</formula>
    </cfRule>
  </conditionalFormatting>
  <conditionalFormatting sqref="Y39:AD39">
    <cfRule type="expression" dxfId="11872" priority="3" stopIfTrue="1">
      <formula>IF(WEEKDAY(Y$5)=1,TRUE,FALSE)</formula>
    </cfRule>
  </conditionalFormatting>
  <conditionalFormatting sqref="Y41:AD41">
    <cfRule type="expression" dxfId="11871" priority="2" stopIfTrue="1">
      <formula>IF(WEEKDAY(Y$5)=1,TRUE,FALSE)</formula>
    </cfRule>
  </conditionalFormatting>
  <conditionalFormatting sqref="Y43:AD43">
    <cfRule type="expression" dxfId="11870" priority="1" stopIfTrue="1">
      <formula>IF(WEEKDAY(Y$5)=1,TRUE,FALSE)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29" zoomScaleNormal="70" workbookViewId="0">
      <selection activeCell="A43" sqref="A43:E44"/>
    </sheetView>
  </sheetViews>
  <sheetFormatPr defaultRowHeight="11.25"/>
  <cols>
    <col min="1" max="1" width="4.28515625" style="5" customWidth="1"/>
    <col min="2" max="2" width="8.425781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259"/>
      <c r="C1" s="259"/>
      <c r="D1" s="871" t="str">
        <f>"BẢNG THANH TOÁN LƯƠNG THÁNG"&amp;" "&amp;TEXT($E$4,"mm")&amp;" / "&amp;TEXT($E$4,"yyyy")</f>
        <v>BẢNG THANH TOÁN LƯƠNG THÁNG 02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259"/>
      <c r="C2" s="259"/>
      <c r="D2" s="259"/>
      <c r="E2" s="71"/>
      <c r="F2" s="259"/>
      <c r="G2" s="259"/>
      <c r="H2" s="259"/>
      <c r="I2" s="259"/>
      <c r="J2" s="72"/>
      <c r="K2" s="259"/>
      <c r="L2" s="259"/>
      <c r="M2" s="259"/>
      <c r="N2" s="259"/>
      <c r="O2" s="259"/>
      <c r="P2" s="259"/>
      <c r="Q2" s="259"/>
      <c r="R2" s="259"/>
      <c r="S2" s="259"/>
      <c r="T2" s="50"/>
      <c r="U2" s="70">
        <v>20</v>
      </c>
      <c r="V2" s="100">
        <v>28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259"/>
      <c r="C3" s="259"/>
      <c r="D3" s="259"/>
      <c r="E3" s="71"/>
      <c r="F3" s="259"/>
      <c r="G3" s="259"/>
      <c r="H3" s="259"/>
      <c r="I3" s="259"/>
      <c r="J3" s="72"/>
      <c r="K3" s="259"/>
      <c r="L3" s="259"/>
      <c r="M3" s="259"/>
      <c r="N3" s="259"/>
      <c r="O3" s="259"/>
      <c r="P3" s="259"/>
      <c r="Q3" s="259"/>
      <c r="R3" s="259"/>
      <c r="S3" s="259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- 02'!$E$4</f>
        <v>42767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258" t="s">
        <v>40</v>
      </c>
      <c r="G7" s="257" t="s">
        <v>18</v>
      </c>
      <c r="H7" s="258" t="s">
        <v>40</v>
      </c>
      <c r="I7" s="262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24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- 02'!$B$8:$AS$70,36,0)</f>
        <v>20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20</v>
      </c>
      <c r="K10" s="36">
        <f>G10+I10</f>
        <v>4336000</v>
      </c>
      <c r="L10" s="80">
        <f>+F10*15000</f>
        <v>300000</v>
      </c>
      <c r="M10" s="37">
        <f>K10+L10</f>
        <v>4636000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4180720</v>
      </c>
      <c r="R10" s="36">
        <f>VLOOKUP(B10,DS,23,0)</f>
        <v>0</v>
      </c>
      <c r="S10" s="38">
        <f>Q10-R10</f>
        <v>4180720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- 02'!$B$8:$AS$70,36,0)</f>
        <v>20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20</v>
      </c>
      <c r="K11" s="36">
        <f>G11+I11</f>
        <v>4056000</v>
      </c>
      <c r="L11" s="80">
        <f>+F11*15000</f>
        <v>300000</v>
      </c>
      <c r="M11" s="37">
        <f>K11+L11</f>
        <v>4356000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3930120</v>
      </c>
      <c r="R11" s="36">
        <f>VLOOKUP(B11,DS,23,0)</f>
        <v>0</v>
      </c>
      <c r="S11" s="38">
        <f>Q11-R11</f>
        <v>3930120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4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274"/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8" si="0">VLOOKUP(B13,DS,2,0)</f>
        <v>Huỳnh Thị Hường</v>
      </c>
      <c r="D13" s="103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- 02'!$B$8:$AS$70,36,0)</f>
        <v>20</v>
      </c>
      <c r="G13" s="198">
        <f t="shared" ref="G13:G28" si="3">ROUND(E13/$U$2*F13,0)</f>
        <v>3552000</v>
      </c>
      <c r="H13" s="82">
        <f>(VLOOKUP(B13,'CC - 02'!$B$8:$AS$70,37,0)+VLOOKUP(B13,'CC - 02'!$B$8:$AS$70,38,0))</f>
        <v>0</v>
      </c>
      <c r="I13" s="198">
        <f t="shared" ref="I13:I28" si="4">ROUND(E13/$U$2*H13,0)</f>
        <v>0</v>
      </c>
      <c r="J13" s="199">
        <f t="shared" ref="J13:K18" si="5">F13+H13</f>
        <v>20</v>
      </c>
      <c r="K13" s="36">
        <f t="shared" si="5"/>
        <v>3552000</v>
      </c>
      <c r="L13" s="80">
        <f t="shared" ref="L13:L28" si="6">+F13*15000</f>
        <v>300000</v>
      </c>
      <c r="M13" s="37">
        <f t="shared" ref="M13:M28" si="7">K13+L13</f>
        <v>3852000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5" si="11">M13-SUM(N13:P13)</f>
        <v>3479040</v>
      </c>
      <c r="R13" s="36">
        <f t="shared" ref="R13:R28" si="12">VLOOKUP(B13,DS,23,0)</f>
        <v>0</v>
      </c>
      <c r="S13" s="38">
        <f t="shared" ref="S13:S28" si="13">Q13-R13</f>
        <v>3479040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- 02'!$B$8:$AS$70,36,0)</f>
        <v>20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20</v>
      </c>
      <c r="K14" s="36">
        <f t="shared" si="5"/>
        <v>3552000</v>
      </c>
      <c r="L14" s="80">
        <f t="shared" si="6"/>
        <v>300000</v>
      </c>
      <c r="M14" s="37">
        <f t="shared" si="7"/>
        <v>3852000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3479040</v>
      </c>
      <c r="R14" s="36">
        <f t="shared" si="12"/>
        <v>0</v>
      </c>
      <c r="S14" s="38">
        <f t="shared" si="13"/>
        <v>3479040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- 02'!$B$8:$AS$70,36,0)</f>
        <v>20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20</v>
      </c>
      <c r="K15" s="36">
        <f t="shared" si="5"/>
        <v>3552000</v>
      </c>
      <c r="L15" s="80">
        <f t="shared" si="6"/>
        <v>300000</v>
      </c>
      <c r="M15" s="37">
        <f t="shared" si="7"/>
        <v>3852000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3479040</v>
      </c>
      <c r="R15" s="36">
        <f t="shared" si="12"/>
        <v>0</v>
      </c>
      <c r="S15" s="38">
        <f t="shared" si="13"/>
        <v>3479040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- 02'!$B$8:$AS$70,36,0)</f>
        <v>20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20</v>
      </c>
      <c r="K16" s="36">
        <f t="shared" si="5"/>
        <v>3552000</v>
      </c>
      <c r="L16" s="80">
        <f t="shared" si="6"/>
        <v>300000</v>
      </c>
      <c r="M16" s="37">
        <f t="shared" si="7"/>
        <v>3852000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3479040</v>
      </c>
      <c r="R16" s="36">
        <f t="shared" si="12"/>
        <v>0</v>
      </c>
      <c r="S16" s="38">
        <f t="shared" si="13"/>
        <v>3479040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- 02'!$B$8:$AS$70,36,0)</f>
        <v>20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20</v>
      </c>
      <c r="K17" s="36">
        <f t="shared" si="5"/>
        <v>3552000</v>
      </c>
      <c r="L17" s="80">
        <f t="shared" si="6"/>
        <v>300000</v>
      </c>
      <c r="M17" s="37">
        <f t="shared" si="7"/>
        <v>3852000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3479040</v>
      </c>
      <c r="R17" s="36">
        <f t="shared" si="12"/>
        <v>0</v>
      </c>
      <c r="S17" s="38">
        <f t="shared" si="13"/>
        <v>3479040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95</v>
      </c>
      <c r="C18" s="79" t="str">
        <f t="shared" si="0"/>
        <v>Sơn Thị Muỗi Tron</v>
      </c>
      <c r="D18" s="103" t="str">
        <f t="shared" si="1"/>
        <v>Công nhân</v>
      </c>
      <c r="E18" s="80">
        <v>3317000</v>
      </c>
      <c r="F18" s="82">
        <f>VLOOKUP(B18,'CC - 02'!$B$8:$AS$70,36,0)</f>
        <v>6</v>
      </c>
      <c r="G18" s="198">
        <f t="shared" si="3"/>
        <v>995100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6</v>
      </c>
      <c r="K18" s="36">
        <f t="shared" si="5"/>
        <v>995100</v>
      </c>
      <c r="L18" s="80">
        <f t="shared" si="6"/>
        <v>90000</v>
      </c>
      <c r="M18" s="37">
        <f t="shared" si="7"/>
        <v>1085100</v>
      </c>
      <c r="N18" s="37">
        <f t="shared" si="8"/>
        <v>0</v>
      </c>
      <c r="O18" s="37">
        <f t="shared" si="9"/>
        <v>0</v>
      </c>
      <c r="P18" s="37">
        <f t="shared" si="10"/>
        <v>0</v>
      </c>
      <c r="Q18" s="36">
        <f t="shared" si="11"/>
        <v>1085100</v>
      </c>
      <c r="R18" s="36">
        <f t="shared" si="12"/>
        <v>0</v>
      </c>
      <c r="S18" s="38">
        <f t="shared" si="13"/>
        <v>1085100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26" t="s">
        <v>101</v>
      </c>
      <c r="C19" s="79" t="str">
        <f t="shared" si="0"/>
        <v>Trần Thị Bích Phượng</v>
      </c>
      <c r="D19" s="103" t="str">
        <f t="shared" si="1"/>
        <v>Công nhân</v>
      </c>
      <c r="E19" s="80">
        <f t="shared" si="2"/>
        <v>3552000</v>
      </c>
      <c r="F19" s="82">
        <f>VLOOKUP(B19,'CC - 02'!$B$8:$AS$70,36,0)</f>
        <v>20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ref="J19:K28" si="14">F19+H19</f>
        <v>20</v>
      </c>
      <c r="K19" s="36">
        <f t="shared" si="14"/>
        <v>3552000</v>
      </c>
      <c r="L19" s="80">
        <f t="shared" si="6"/>
        <v>300000</v>
      </c>
      <c r="M19" s="37">
        <f t="shared" si="7"/>
        <v>3852000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3479040</v>
      </c>
      <c r="R19" s="36">
        <f t="shared" si="12"/>
        <v>0</v>
      </c>
      <c r="S19" s="38">
        <f t="shared" si="13"/>
        <v>3479040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17" customFormat="1" ht="23.25" customHeight="1">
      <c r="A20" s="301">
        <v>10</v>
      </c>
      <c r="B20" s="302" t="s">
        <v>102</v>
      </c>
      <c r="C20" s="303" t="str">
        <f t="shared" si="0"/>
        <v>Sơn Thị Trường Sa</v>
      </c>
      <c r="D20" s="304" t="str">
        <f t="shared" si="1"/>
        <v>Công nhân</v>
      </c>
      <c r="E20" s="305">
        <f t="shared" si="2"/>
        <v>3552000</v>
      </c>
      <c r="F20" s="306">
        <f>VLOOKUP(B20,'CC - 02'!$B$8:$AS$70,36,0)</f>
        <v>20</v>
      </c>
      <c r="G20" s="307">
        <f t="shared" si="3"/>
        <v>3552000</v>
      </c>
      <c r="H20" s="306">
        <f>(VLOOKUP(B20,'CC - 02'!$B$8:$AS$70,37,0)+VLOOKUP(B20,'CC - 02'!$B$8:$AS$70,38,0))</f>
        <v>0</v>
      </c>
      <c r="I20" s="307">
        <f t="shared" si="4"/>
        <v>0</v>
      </c>
      <c r="J20" s="308">
        <f t="shared" si="14"/>
        <v>20</v>
      </c>
      <c r="K20" s="309">
        <f t="shared" si="14"/>
        <v>3552000</v>
      </c>
      <c r="L20" s="305">
        <f t="shared" si="6"/>
        <v>300000</v>
      </c>
      <c r="M20" s="310">
        <f t="shared" si="7"/>
        <v>3852000</v>
      </c>
      <c r="N20" s="310">
        <f t="shared" si="8"/>
        <v>284160</v>
      </c>
      <c r="O20" s="310">
        <f t="shared" si="9"/>
        <v>53280</v>
      </c>
      <c r="P20" s="310">
        <f t="shared" si="10"/>
        <v>35520</v>
      </c>
      <c r="Q20" s="309">
        <f t="shared" si="11"/>
        <v>3479040</v>
      </c>
      <c r="R20" s="309">
        <f t="shared" si="12"/>
        <v>0</v>
      </c>
      <c r="S20" s="311">
        <f t="shared" si="13"/>
        <v>3479040</v>
      </c>
      <c r="T20" s="309"/>
      <c r="U20" s="312"/>
      <c r="V20" s="313"/>
      <c r="W20" s="314"/>
      <c r="X20" s="315"/>
      <c r="Y20" s="315"/>
      <c r="Z20" s="315"/>
      <c r="AA20" s="316"/>
      <c r="AB20" s="316"/>
      <c r="AC20" s="316"/>
      <c r="AD20" s="316"/>
      <c r="AE20" s="316"/>
    </row>
    <row r="21" spans="1:31" s="33" customFormat="1" ht="23.25" customHeight="1">
      <c r="A21" s="35">
        <v>11</v>
      </c>
      <c r="B21" s="273" t="s">
        <v>88</v>
      </c>
      <c r="C21" s="79" t="str">
        <f t="shared" ref="C21" si="15">VLOOKUP(B21,DS,2,0)</f>
        <v>Huỳnh Thị Bé Tha</v>
      </c>
      <c r="D21" s="103" t="str">
        <f t="shared" ref="D21" si="16">VLOOKUP(B21,DS,3,0)</f>
        <v>Công nhân</v>
      </c>
      <c r="E21" s="80">
        <v>3552000</v>
      </c>
      <c r="F21" s="82">
        <f>VLOOKUP(B21,'CC - 02'!$B$8:$AS$70,36,0)</f>
        <v>20</v>
      </c>
      <c r="G21" s="198">
        <f t="shared" ref="G21" si="17">ROUND(E21/$U$2*F21,0)</f>
        <v>3552000</v>
      </c>
      <c r="H21" s="82">
        <f>(VLOOKUP(B21,'CC - 02'!$B$8:$AS$70,37,0)+VLOOKUP(B21,'CC - 02'!$B$8:$AS$70,38,0))</f>
        <v>0</v>
      </c>
      <c r="I21" s="198">
        <f t="shared" ref="I21" si="18">ROUND(E21/$U$2*H21,0)</f>
        <v>0</v>
      </c>
      <c r="J21" s="199">
        <f t="shared" ref="J21" si="19">F21+H21</f>
        <v>20</v>
      </c>
      <c r="K21" s="36">
        <f t="shared" si="14"/>
        <v>3552000</v>
      </c>
      <c r="L21" s="80">
        <f t="shared" ref="L21" si="20">+F21*15000</f>
        <v>300000</v>
      </c>
      <c r="M21" s="37">
        <f t="shared" ref="M21" si="21">K21+L21</f>
        <v>3852000</v>
      </c>
      <c r="N21" s="37">
        <f t="shared" si="8"/>
        <v>284160</v>
      </c>
      <c r="O21" s="37">
        <f t="shared" ref="O21" si="22">IF(VLOOKUP(B21,DS,10,0)="x",E21*$O$4,0)</f>
        <v>53280</v>
      </c>
      <c r="P21" s="37">
        <f t="shared" ref="P21" si="23">IF(VLOOKUP(B21,DS,10,0)="x",E21*$P$4,0)</f>
        <v>35520</v>
      </c>
      <c r="Q21" s="36">
        <f t="shared" ref="Q21" si="24">M21-SUM(N21:P21)</f>
        <v>3479040</v>
      </c>
      <c r="R21" s="36">
        <f t="shared" ref="R21" si="25">VLOOKUP(B21,DS,23,0)</f>
        <v>0</v>
      </c>
      <c r="S21" s="38">
        <f t="shared" ref="S21" si="26">Q21-R21</f>
        <v>3479040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26" t="s">
        <v>103</v>
      </c>
      <c r="C22" s="79" t="str">
        <f t="shared" si="0"/>
        <v>Lý Thị Sà Kha</v>
      </c>
      <c r="D22" s="103" t="str">
        <f t="shared" si="1"/>
        <v>Công nhân</v>
      </c>
      <c r="E22" s="80">
        <f t="shared" si="2"/>
        <v>3552000</v>
      </c>
      <c r="F22" s="82">
        <f>VLOOKUP(B22,'CC - 02'!$B$8:$AS$70,36,0)</f>
        <v>20</v>
      </c>
      <c r="G22" s="198">
        <f t="shared" si="3"/>
        <v>3552000</v>
      </c>
      <c r="H22" s="82">
        <f>(VLOOKUP(B22,'CC - 02'!$B$8:$AS$70,37,0)+VLOOKUP(B22,'CC - 02'!$B$8:$AS$70,38,0))</f>
        <v>0</v>
      </c>
      <c r="I22" s="198">
        <f t="shared" si="4"/>
        <v>0</v>
      </c>
      <c r="J22" s="199">
        <f t="shared" si="14"/>
        <v>20</v>
      </c>
      <c r="K22" s="36">
        <f t="shared" si="14"/>
        <v>3552000</v>
      </c>
      <c r="L22" s="80">
        <f t="shared" si="6"/>
        <v>300000</v>
      </c>
      <c r="M22" s="37">
        <f t="shared" si="7"/>
        <v>3852000</v>
      </c>
      <c r="N22" s="37">
        <f t="shared" si="8"/>
        <v>284160</v>
      </c>
      <c r="O22" s="37">
        <f t="shared" si="9"/>
        <v>53280</v>
      </c>
      <c r="P22" s="37">
        <f t="shared" si="10"/>
        <v>35520</v>
      </c>
      <c r="Q22" s="36">
        <f t="shared" si="11"/>
        <v>3479040</v>
      </c>
      <c r="R22" s="36">
        <f t="shared" si="12"/>
        <v>0</v>
      </c>
      <c r="S22" s="38">
        <f t="shared" si="13"/>
        <v>3479040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126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- 02'!$B$8:$AS$70,36,0)</f>
        <v>20</v>
      </c>
      <c r="G23" s="198">
        <f t="shared" si="3"/>
        <v>3552000</v>
      </c>
      <c r="H23" s="82">
        <f>(VLOOKUP(B23,'CC - 02'!$B$8:$AS$70,37,0)+VLOOKUP(B23,'CC - 02'!$B$8:$AS$70,38,0))</f>
        <v>0</v>
      </c>
      <c r="I23" s="198">
        <f t="shared" si="4"/>
        <v>0</v>
      </c>
      <c r="J23" s="199">
        <f t="shared" si="14"/>
        <v>20</v>
      </c>
      <c r="K23" s="36">
        <f t="shared" si="14"/>
        <v>3552000</v>
      </c>
      <c r="L23" s="80">
        <f t="shared" si="6"/>
        <v>300000</v>
      </c>
      <c r="M23" s="37">
        <f t="shared" si="7"/>
        <v>3852000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3479040</v>
      </c>
      <c r="R23" s="36">
        <f t="shared" si="12"/>
        <v>0</v>
      </c>
      <c r="S23" s="38">
        <f t="shared" si="13"/>
        <v>3479040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24" customHeight="1">
      <c r="A24" s="35"/>
      <c r="B24" s="275" t="s">
        <v>181</v>
      </c>
      <c r="C24" s="274"/>
      <c r="D24" s="274"/>
      <c r="E24" s="274"/>
      <c r="F24" s="274"/>
      <c r="G24" s="274"/>
      <c r="H24" s="274"/>
      <c r="I24" s="274"/>
      <c r="J24" s="274"/>
      <c r="K24" s="274"/>
      <c r="L24" s="274"/>
      <c r="M24" s="274"/>
      <c r="N24" s="37"/>
      <c r="O24" s="37"/>
      <c r="P24" s="37"/>
      <c r="Q24" s="274"/>
      <c r="R24" s="274"/>
      <c r="S24" s="274"/>
      <c r="T24" s="274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v>14</v>
      </c>
      <c r="B25" s="234" t="s">
        <v>107</v>
      </c>
      <c r="C25" s="79" t="str">
        <f t="shared" si="0"/>
        <v>Nguyễn Văn Bé Hai</v>
      </c>
      <c r="D25" s="103" t="str">
        <f t="shared" si="1"/>
        <v>Công nhân</v>
      </c>
      <c r="E25" s="80">
        <f t="shared" si="2"/>
        <v>3776000</v>
      </c>
      <c r="F25" s="82">
        <f>VLOOKUP(B25,'CC - 02'!$B$8:$AS$70,36,0)</f>
        <v>20</v>
      </c>
      <c r="G25" s="198">
        <f t="shared" si="3"/>
        <v>3776000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14"/>
        <v>20</v>
      </c>
      <c r="K25" s="36">
        <f t="shared" si="14"/>
        <v>3776000</v>
      </c>
      <c r="L25" s="80">
        <f t="shared" si="6"/>
        <v>300000</v>
      </c>
      <c r="M25" s="37">
        <f t="shared" si="7"/>
        <v>4076000</v>
      </c>
      <c r="N25" s="37">
        <f t="shared" ref="N25:N28" si="27">IF(VLOOKUP(B25,DS,10,0)="x",E25*$N$4,0)</f>
        <v>302080</v>
      </c>
      <c r="O25" s="37">
        <f t="shared" ref="O25:O28" si="28">IF(VLOOKUP(B25,DS,10,0)="x",E25*$O$4,0)</f>
        <v>56640</v>
      </c>
      <c r="P25" s="37">
        <f t="shared" ref="P25:P28" si="29">IF(VLOOKUP(B25,DS,10,0)="x",E25*$P$4,0)</f>
        <v>37760</v>
      </c>
      <c r="Q25" s="36">
        <f t="shared" si="11"/>
        <v>3679520</v>
      </c>
      <c r="R25" s="36">
        <f t="shared" si="12"/>
        <v>0</v>
      </c>
      <c r="S25" s="38">
        <f t="shared" si="13"/>
        <v>3679520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v>15</v>
      </c>
      <c r="B26" s="234" t="s">
        <v>112</v>
      </c>
      <c r="C26" s="79" t="str">
        <f t="shared" si="0"/>
        <v>Trần Nhiên</v>
      </c>
      <c r="D26" s="103" t="str">
        <f t="shared" si="1"/>
        <v>Công nhân</v>
      </c>
      <c r="E26" s="80">
        <f t="shared" si="2"/>
        <v>3552000</v>
      </c>
      <c r="F26" s="82">
        <f>VLOOKUP(B26,'CC - 02'!$B$8:$AS$70,36,0)</f>
        <v>20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14"/>
        <v>20</v>
      </c>
      <c r="K26" s="36">
        <f t="shared" si="14"/>
        <v>3552000</v>
      </c>
      <c r="L26" s="80">
        <f t="shared" si="6"/>
        <v>300000</v>
      </c>
      <c r="M26" s="37">
        <f t="shared" si="7"/>
        <v>3852000</v>
      </c>
      <c r="N26" s="37">
        <f t="shared" si="27"/>
        <v>284160</v>
      </c>
      <c r="O26" s="37">
        <f t="shared" si="28"/>
        <v>53280</v>
      </c>
      <c r="P26" s="37">
        <f t="shared" si="29"/>
        <v>35520</v>
      </c>
      <c r="Q26" s="36">
        <f t="shared" ref="Q26:Q28" si="30">M26-SUM(N26:P26)</f>
        <v>3479040</v>
      </c>
      <c r="R26" s="36">
        <f t="shared" si="12"/>
        <v>0</v>
      </c>
      <c r="S26" s="38">
        <f t="shared" si="13"/>
        <v>3479040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234" t="s">
        <v>113</v>
      </c>
      <c r="C27" s="79" t="str">
        <f t="shared" si="0"/>
        <v>Thạch Giang</v>
      </c>
      <c r="D27" s="103" t="str">
        <f t="shared" si="1"/>
        <v>Công nhân</v>
      </c>
      <c r="E27" s="80">
        <f t="shared" si="2"/>
        <v>3552000</v>
      </c>
      <c r="F27" s="82">
        <f>VLOOKUP(B27,'CC - 02'!$B$8:$AS$70,36,0)</f>
        <v>19</v>
      </c>
      <c r="G27" s="198">
        <f t="shared" si="3"/>
        <v>3374400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14"/>
        <v>19</v>
      </c>
      <c r="K27" s="36">
        <f t="shared" si="14"/>
        <v>3374400</v>
      </c>
      <c r="L27" s="80">
        <f t="shared" si="6"/>
        <v>285000</v>
      </c>
      <c r="M27" s="37">
        <f t="shared" si="7"/>
        <v>3659400</v>
      </c>
      <c r="N27" s="37">
        <f t="shared" si="27"/>
        <v>284160</v>
      </c>
      <c r="O27" s="37">
        <f t="shared" si="28"/>
        <v>53280</v>
      </c>
      <c r="P27" s="37">
        <f t="shared" si="29"/>
        <v>35520</v>
      </c>
      <c r="Q27" s="36">
        <f t="shared" si="30"/>
        <v>3286440</v>
      </c>
      <c r="R27" s="36">
        <f t="shared" si="12"/>
        <v>0</v>
      </c>
      <c r="S27" s="38">
        <f t="shared" si="13"/>
        <v>3286440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37">
        <v>17</v>
      </c>
      <c r="B28" s="234" t="s">
        <v>116</v>
      </c>
      <c r="C28" s="79" t="str">
        <f t="shared" si="0"/>
        <v>Lâm Chanh Đa Ra</v>
      </c>
      <c r="D28" s="103" t="str">
        <f t="shared" si="1"/>
        <v>Công nhân</v>
      </c>
      <c r="E28" s="80">
        <f t="shared" si="2"/>
        <v>3552000</v>
      </c>
      <c r="F28" s="82">
        <f>VLOOKUP(B28,'CC - 02'!$B$8:$AS$70,36,0)</f>
        <v>20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14"/>
        <v>20</v>
      </c>
      <c r="K28" s="36">
        <f t="shared" si="14"/>
        <v>3552000</v>
      </c>
      <c r="L28" s="80">
        <f t="shared" si="6"/>
        <v>300000</v>
      </c>
      <c r="M28" s="37">
        <f t="shared" si="7"/>
        <v>3852000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si="30"/>
        <v>3479040</v>
      </c>
      <c r="R28" s="36">
        <f t="shared" si="12"/>
        <v>0</v>
      </c>
      <c r="S28" s="38">
        <f t="shared" si="13"/>
        <v>3479040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891" t="s">
        <v>25</v>
      </c>
      <c r="B29" s="891"/>
      <c r="C29" s="891"/>
      <c r="D29" s="891"/>
      <c r="E29" s="125">
        <f>SUM(E10:E28)</f>
        <v>61661000</v>
      </c>
      <c r="F29" s="125"/>
      <c r="G29" s="125">
        <f>SUM(G10:G28)</f>
        <v>59161500</v>
      </c>
      <c r="H29" s="125"/>
      <c r="I29" s="125">
        <f>SUM(I10:I28)</f>
        <v>0</v>
      </c>
      <c r="J29" s="25"/>
      <c r="K29" s="25">
        <f>SUM(K10:K28)</f>
        <v>59161500</v>
      </c>
      <c r="L29" s="25">
        <f t="shared" ref="L29:S29" si="31">SUM(L10:L28)</f>
        <v>4875000</v>
      </c>
      <c r="M29" s="25">
        <f t="shared" si="31"/>
        <v>64036500</v>
      </c>
      <c r="N29" s="25">
        <f t="shared" si="31"/>
        <v>4667520</v>
      </c>
      <c r="O29" s="25">
        <f t="shared" si="31"/>
        <v>875160</v>
      </c>
      <c r="P29" s="25">
        <f t="shared" si="31"/>
        <v>583440</v>
      </c>
      <c r="Q29" s="25">
        <f t="shared" si="31"/>
        <v>57910380</v>
      </c>
      <c r="R29" s="25">
        <f t="shared" si="31"/>
        <v>0</v>
      </c>
      <c r="S29" s="25">
        <f t="shared" si="31"/>
        <v>57910380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4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8"/>
      <c r="E31" s="119"/>
      <c r="F31" s="68"/>
      <c r="G31" s="68"/>
      <c r="H31" s="68"/>
      <c r="I31" s="68"/>
      <c r="J31" s="120"/>
      <c r="K31" s="119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28   tháng   02   năm 2017</v>
      </c>
      <c r="T31" s="68"/>
      <c r="U31" s="121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2"/>
      <c r="E32" s="69"/>
      <c r="F32" s="121"/>
      <c r="G32" s="69"/>
      <c r="H32" s="69"/>
      <c r="I32" s="69"/>
      <c r="J32" s="123"/>
      <c r="K32" s="34"/>
      <c r="L32" s="28"/>
      <c r="M32" s="232"/>
      <c r="N32" s="19"/>
      <c r="O32" s="19"/>
      <c r="P32" s="19"/>
      <c r="Q32" s="19"/>
      <c r="S32" s="121" t="s">
        <v>22</v>
      </c>
      <c r="T32" s="121"/>
      <c r="U32" s="121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ht="12">
      <c r="U40" s="94"/>
    </row>
    <row r="41" spans="1:31" ht="12">
      <c r="U41" s="94"/>
    </row>
    <row r="42" spans="1:31" s="157" customFormat="1" ht="29.25" customHeight="1">
      <c r="A42" s="124"/>
      <c r="B42" s="260"/>
      <c r="C42" s="260"/>
      <c r="D42" s="892" t="str">
        <f>D1</f>
        <v>BẢNG THANH TOÁN LƯƠNG THÁNG 02 / 2017</v>
      </c>
      <c r="E42" s="892"/>
      <c r="F42" s="892"/>
      <c r="G42" s="892"/>
      <c r="H42" s="892"/>
      <c r="I42" s="892"/>
      <c r="J42" s="892"/>
      <c r="K42" s="892"/>
      <c r="L42" s="892"/>
      <c r="M42" s="892"/>
      <c r="N42" s="892"/>
      <c r="O42" s="892"/>
      <c r="P42" s="892"/>
      <c r="Q42" s="893"/>
      <c r="R42" s="894" t="s">
        <v>106</v>
      </c>
      <c r="S42" s="895"/>
      <c r="T42" s="896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TH!$A$1</f>
        <v>Công ty TNHH Hải sản An Lạc</v>
      </c>
      <c r="B43" s="260"/>
      <c r="C43" s="260"/>
      <c r="D43" s="260"/>
      <c r="E43" s="181"/>
      <c r="F43" s="260"/>
      <c r="G43" s="260"/>
      <c r="H43" s="260"/>
      <c r="I43" s="260"/>
      <c r="J43" s="182"/>
      <c r="K43" s="260"/>
      <c r="L43" s="260"/>
      <c r="M43" s="260"/>
      <c r="N43" s="260"/>
      <c r="O43" s="260"/>
      <c r="P43" s="260"/>
      <c r="Q43" s="260"/>
      <c r="R43" s="260"/>
      <c r="S43" s="260"/>
      <c r="T43" s="135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TH!$A$2</f>
        <v>Địa chỉ: Lô A14, đường 4A, KCN Hải Sơn, Đức Hòa, Long An</v>
      </c>
      <c r="B44" s="260"/>
      <c r="C44" s="260"/>
      <c r="D44" s="260"/>
      <c r="E44" s="181"/>
      <c r="F44" s="260"/>
      <c r="G44" s="260"/>
      <c r="H44" s="260"/>
      <c r="I44" s="260"/>
      <c r="J44" s="182"/>
      <c r="K44" s="260"/>
      <c r="L44" s="260"/>
      <c r="M44" s="260"/>
      <c r="N44" s="260"/>
      <c r="O44" s="260"/>
      <c r="P44" s="260"/>
      <c r="Q44" s="260"/>
      <c r="R44" s="260"/>
      <c r="S44" s="260"/>
      <c r="T44" s="135"/>
      <c r="U44" s="94"/>
      <c r="V44" s="6"/>
      <c r="W44" s="179"/>
      <c r="X44" s="179"/>
      <c r="Y44" s="180"/>
      <c r="Z44" s="180"/>
    </row>
    <row r="45" spans="1:31" s="186" customFormat="1" ht="14.25" customHeight="1">
      <c r="A45" s="18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94"/>
      <c r="V45" s="6"/>
      <c r="W45" s="185"/>
      <c r="X45" s="185"/>
      <c r="Y45" s="185"/>
      <c r="Z45" s="185"/>
    </row>
    <row r="46" spans="1:31" s="188" customFormat="1" ht="24" customHeight="1">
      <c r="A46" s="886" t="s">
        <v>19</v>
      </c>
      <c r="B46" s="886" t="s">
        <v>20</v>
      </c>
      <c r="C46" s="888" t="s">
        <v>1</v>
      </c>
      <c r="D46" s="888" t="s">
        <v>2</v>
      </c>
      <c r="E46" s="890" t="s">
        <v>56</v>
      </c>
      <c r="F46" s="904" t="s">
        <v>26</v>
      </c>
      <c r="G46" s="910"/>
      <c r="H46" s="910"/>
      <c r="I46" s="910"/>
      <c r="J46" s="910"/>
      <c r="K46" s="905"/>
      <c r="L46" s="878" t="s">
        <v>57</v>
      </c>
      <c r="M46" s="878" t="s">
        <v>5</v>
      </c>
      <c r="N46" s="888" t="s">
        <v>6</v>
      </c>
      <c r="O46" s="888"/>
      <c r="P46" s="888"/>
      <c r="Q46" s="889" t="s">
        <v>7</v>
      </c>
      <c r="R46" s="889" t="s">
        <v>8</v>
      </c>
      <c r="S46" s="889" t="s">
        <v>9</v>
      </c>
      <c r="T46" s="902" t="s">
        <v>10</v>
      </c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3.75" customHeight="1">
      <c r="A47" s="887"/>
      <c r="B47" s="887"/>
      <c r="C47" s="888"/>
      <c r="D47" s="888"/>
      <c r="E47" s="890"/>
      <c r="F47" s="904" t="s">
        <v>59</v>
      </c>
      <c r="G47" s="905"/>
      <c r="H47" s="879" t="s">
        <v>182</v>
      </c>
      <c r="I47" s="880"/>
      <c r="J47" s="906" t="s">
        <v>27</v>
      </c>
      <c r="K47" s="889" t="s">
        <v>4</v>
      </c>
      <c r="L47" s="882"/>
      <c r="M47" s="882"/>
      <c r="N47" s="908" t="s">
        <v>12</v>
      </c>
      <c r="O47" s="889" t="s">
        <v>13</v>
      </c>
      <c r="P47" s="889" t="s">
        <v>34</v>
      </c>
      <c r="Q47" s="901"/>
      <c r="R47" s="901"/>
      <c r="S47" s="901"/>
      <c r="T47" s="903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5.25" customHeight="1">
      <c r="A48" s="887"/>
      <c r="B48" s="887"/>
      <c r="C48" s="889"/>
      <c r="D48" s="889"/>
      <c r="E48" s="890"/>
      <c r="F48" s="261" t="s">
        <v>40</v>
      </c>
      <c r="G48" s="262" t="s">
        <v>18</v>
      </c>
      <c r="H48" s="258" t="s">
        <v>40</v>
      </c>
      <c r="I48" s="262" t="s">
        <v>18</v>
      </c>
      <c r="J48" s="907"/>
      <c r="K48" s="901"/>
      <c r="L48" s="883"/>
      <c r="M48" s="883"/>
      <c r="N48" s="909"/>
      <c r="O48" s="901"/>
      <c r="P48" s="901"/>
      <c r="Q48" s="901"/>
      <c r="R48" s="901"/>
      <c r="S48" s="901"/>
      <c r="T48" s="903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93" customFormat="1" ht="12.75" customHeight="1">
      <c r="A49" s="189">
        <v>1</v>
      </c>
      <c r="B49" s="189">
        <v>2</v>
      </c>
      <c r="C49" s="189">
        <v>3</v>
      </c>
      <c r="D49" s="189">
        <v>4</v>
      </c>
      <c r="E49" s="189">
        <v>5</v>
      </c>
      <c r="F49" s="189">
        <v>7</v>
      </c>
      <c r="G49" s="189">
        <v>8</v>
      </c>
      <c r="H49" s="189">
        <v>9</v>
      </c>
      <c r="I49" s="189">
        <v>10</v>
      </c>
      <c r="J49" s="189">
        <v>13</v>
      </c>
      <c r="K49" s="189">
        <v>14</v>
      </c>
      <c r="L49" s="189">
        <v>16</v>
      </c>
      <c r="M49" s="74">
        <v>17</v>
      </c>
      <c r="N49" s="189">
        <v>24</v>
      </c>
      <c r="O49" s="189">
        <v>25</v>
      </c>
      <c r="P49" s="189">
        <v>26</v>
      </c>
      <c r="Q49" s="189">
        <v>29</v>
      </c>
      <c r="R49" s="189">
        <v>30</v>
      </c>
      <c r="S49" s="189">
        <v>31</v>
      </c>
      <c r="T49" s="189">
        <v>32</v>
      </c>
      <c r="U49" s="164"/>
      <c r="V49" s="190"/>
      <c r="W49" s="190"/>
      <c r="X49" s="191"/>
      <c r="Y49" s="191"/>
      <c r="Z49" s="191"/>
      <c r="AA49" s="192"/>
      <c r="AB49" s="192"/>
      <c r="AC49" s="192"/>
      <c r="AD49" s="192"/>
      <c r="AE49" s="192"/>
    </row>
    <row r="50" spans="1:31" s="203" customFormat="1" ht="23.25" customHeight="1">
      <c r="A50" s="194">
        <v>1</v>
      </c>
      <c r="B50" s="194" t="s">
        <v>68</v>
      </c>
      <c r="C50" s="195" t="str">
        <f t="shared" ref="C50:C56" si="32">VLOOKUP(B50,DS,2,0)</f>
        <v>Nguyễn Thiện Duy</v>
      </c>
      <c r="D50" s="196" t="str">
        <f t="shared" ref="D50:D56" si="33">VLOOKUP(B50,DS,3,0)</f>
        <v>Giám đốc</v>
      </c>
      <c r="E50" s="197">
        <f>VLOOKUP(B50,TH!$C$11:$F$56,4,0)</f>
        <v>10851000</v>
      </c>
      <c r="F50" s="82">
        <f>VLOOKUP($B50,'CC - 02'!$B$9:$AR$98,36,0)</f>
        <v>18</v>
      </c>
      <c r="G50" s="198">
        <f t="shared" ref="G50:G56" si="34">ROUND(E50/$U$2*F50,0)</f>
        <v>9765900</v>
      </c>
      <c r="H50" s="82">
        <f>(VLOOKUP($B50,'CC - 02'!$B$9:$AN$97,37,0)+(VLOOKUP($B50,'CC - 02'!$B$9:$AN$97,38,0)))</f>
        <v>0</v>
      </c>
      <c r="I50" s="198">
        <f t="shared" ref="I50:I56" si="35">ROUND(E50/$U$2*H50,0)</f>
        <v>0</v>
      </c>
      <c r="J50" s="199">
        <f t="shared" ref="J50:K56" si="36">F50+H50</f>
        <v>18</v>
      </c>
      <c r="K50" s="36">
        <f t="shared" si="36"/>
        <v>9765900</v>
      </c>
      <c r="L50" s="80">
        <f>+F50*15000</f>
        <v>270000</v>
      </c>
      <c r="M50" s="200">
        <f t="shared" ref="M50:M56" si="37">K50+SUM(L50:L50)</f>
        <v>10035900</v>
      </c>
      <c r="N50" s="37">
        <f t="shared" ref="N50:N56" si="38">IF(VLOOKUP(B50,DS,10,0)="x",E50*$N$4,0)</f>
        <v>868080</v>
      </c>
      <c r="O50" s="37">
        <f t="shared" ref="O50:O56" si="39">IF(VLOOKUP(B50,DS,10,0)="x",E50*$O$4,0)</f>
        <v>162765</v>
      </c>
      <c r="P50" s="37">
        <f t="shared" ref="P50:P56" si="40">IF(VLOOKUP(B50,DS,10,0)="x",E50*$P$4,0)</f>
        <v>108510</v>
      </c>
      <c r="Q50" s="198">
        <f t="shared" ref="Q50:Q56" si="41">M50-SUM(N50:P50)</f>
        <v>8896545</v>
      </c>
      <c r="R50" s="198">
        <f t="shared" ref="R50:R56" si="42">VLOOKUP(B50,DS,23,0)</f>
        <v>0</v>
      </c>
      <c r="S50" s="201">
        <f>Q50-R50</f>
        <v>8896545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2</v>
      </c>
      <c r="B51" s="194" t="s">
        <v>70</v>
      </c>
      <c r="C51" s="195" t="str">
        <f t="shared" si="32"/>
        <v>Nguyễn Văn Sẽ</v>
      </c>
      <c r="D51" s="196" t="str">
        <f t="shared" si="33"/>
        <v>Kỹ Thuật</v>
      </c>
      <c r="E51" s="197">
        <f>VLOOKUP(B51,TH!$C$11:$F$56,4,0)</f>
        <v>4895000</v>
      </c>
      <c r="F51" s="82">
        <f>VLOOKUP($B51,'CC - 02'!$B$9:$AR$98,36,0)</f>
        <v>20</v>
      </c>
      <c r="G51" s="198">
        <f t="shared" si="34"/>
        <v>4895000</v>
      </c>
      <c r="H51" s="82">
        <f>(VLOOKUP($B51,'CC - 02'!$B$9:$AN$97,37,0)+(VLOOKUP($B51,'CC - 02'!$B$9:$AN$97,38,0)))</f>
        <v>0</v>
      </c>
      <c r="I51" s="198">
        <f t="shared" si="35"/>
        <v>0</v>
      </c>
      <c r="J51" s="199">
        <f t="shared" si="36"/>
        <v>20</v>
      </c>
      <c r="K51" s="36">
        <f t="shared" si="36"/>
        <v>4895000</v>
      </c>
      <c r="L51" s="80">
        <f t="shared" ref="L51:L56" si="43">+F51*15000</f>
        <v>300000</v>
      </c>
      <c r="M51" s="200">
        <f t="shared" si="37"/>
        <v>5195000</v>
      </c>
      <c r="N51" s="37">
        <f t="shared" si="38"/>
        <v>391600</v>
      </c>
      <c r="O51" s="37">
        <f t="shared" si="39"/>
        <v>73425</v>
      </c>
      <c r="P51" s="37">
        <f t="shared" si="40"/>
        <v>48950</v>
      </c>
      <c r="Q51" s="198">
        <f t="shared" si="41"/>
        <v>4681025</v>
      </c>
      <c r="R51" s="198">
        <f t="shared" si="42"/>
        <v>0</v>
      </c>
      <c r="S51" s="201">
        <f t="shared" ref="S51:S56" si="44">Q51-R51</f>
        <v>4681025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3</v>
      </c>
      <c r="B52" s="194" t="s">
        <v>72</v>
      </c>
      <c r="C52" s="195" t="str">
        <f t="shared" si="32"/>
        <v>Võ Uyên Phương</v>
      </c>
      <c r="D52" s="196" t="str">
        <f t="shared" si="33"/>
        <v>Kế toán</v>
      </c>
      <c r="E52" s="197">
        <f>VLOOKUP(B52,TH!$C$11:$F$56,4,0)</f>
        <v>4895000</v>
      </c>
      <c r="F52" s="82">
        <f>VLOOKUP($B52,'CC - 02'!$B$9:$AR$98,36,0)</f>
        <v>20</v>
      </c>
      <c r="G52" s="198">
        <f t="shared" si="34"/>
        <v>4895000</v>
      </c>
      <c r="H52" s="82">
        <f>(VLOOKUP($B52,'CC - 02'!$B$9:$AN$97,37,0)+(VLOOKUP($B52,'CC - 02'!$B$9:$AN$97,38,0)))</f>
        <v>0</v>
      </c>
      <c r="I52" s="198">
        <f t="shared" si="35"/>
        <v>0</v>
      </c>
      <c r="J52" s="199">
        <f t="shared" si="36"/>
        <v>20</v>
      </c>
      <c r="K52" s="36">
        <f t="shared" si="36"/>
        <v>4895000</v>
      </c>
      <c r="L52" s="80">
        <f t="shared" si="43"/>
        <v>300000</v>
      </c>
      <c r="M52" s="200">
        <f t="shared" si="37"/>
        <v>5195000</v>
      </c>
      <c r="N52" s="37">
        <f t="shared" si="38"/>
        <v>391600</v>
      </c>
      <c r="O52" s="37">
        <f t="shared" si="39"/>
        <v>73425</v>
      </c>
      <c r="P52" s="37">
        <f t="shared" si="40"/>
        <v>48950</v>
      </c>
      <c r="Q52" s="198">
        <f t="shared" si="41"/>
        <v>4681025</v>
      </c>
      <c r="R52" s="198">
        <f t="shared" si="42"/>
        <v>0</v>
      </c>
      <c r="S52" s="201">
        <f t="shared" si="44"/>
        <v>4681025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4</v>
      </c>
      <c r="B53" s="194" t="s">
        <v>75</v>
      </c>
      <c r="C53" s="195" t="str">
        <f t="shared" si="32"/>
        <v>Lê Nguyễn Huy Cường</v>
      </c>
      <c r="D53" s="196" t="str">
        <f t="shared" si="33"/>
        <v>XNK</v>
      </c>
      <c r="E53" s="197">
        <f>VLOOKUP(B53,TH!$C$11:$F$56,4,0)</f>
        <v>4336000</v>
      </c>
      <c r="F53" s="82">
        <f>VLOOKUP($B53,'CC - 02'!$B$9:$AR$98,36,0)</f>
        <v>20</v>
      </c>
      <c r="G53" s="198">
        <f t="shared" si="34"/>
        <v>4336000</v>
      </c>
      <c r="H53" s="82">
        <f>(VLOOKUP($B53,'CC - 02'!$B$9:$AN$97,37,0)+(VLOOKUP($B53,'CC - 02'!$B$9:$AN$97,38,0)))</f>
        <v>0</v>
      </c>
      <c r="I53" s="198">
        <f t="shared" si="35"/>
        <v>0</v>
      </c>
      <c r="J53" s="199">
        <f t="shared" si="36"/>
        <v>20</v>
      </c>
      <c r="K53" s="36">
        <f t="shared" si="36"/>
        <v>4336000</v>
      </c>
      <c r="L53" s="80">
        <f t="shared" si="43"/>
        <v>300000</v>
      </c>
      <c r="M53" s="200">
        <f t="shared" si="37"/>
        <v>4636000</v>
      </c>
      <c r="N53" s="37">
        <f t="shared" si="38"/>
        <v>346880</v>
      </c>
      <c r="O53" s="37">
        <f t="shared" si="39"/>
        <v>65040</v>
      </c>
      <c r="P53" s="37">
        <f t="shared" si="40"/>
        <v>43360</v>
      </c>
      <c r="Q53" s="198">
        <f t="shared" si="41"/>
        <v>4180720</v>
      </c>
      <c r="R53" s="198">
        <f t="shared" si="42"/>
        <v>0</v>
      </c>
      <c r="S53" s="201">
        <f t="shared" si="44"/>
        <v>4180720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5</v>
      </c>
      <c r="B54" s="194" t="s">
        <v>77</v>
      </c>
      <c r="C54" s="195" t="str">
        <f t="shared" si="32"/>
        <v>Nguyễn Văn Bé Tư</v>
      </c>
      <c r="D54" s="196" t="str">
        <f t="shared" si="33"/>
        <v>Tài xế</v>
      </c>
      <c r="E54" s="197">
        <f>VLOOKUP(B54,TH!$C$11:$F$56,4,0)</f>
        <v>3776000</v>
      </c>
      <c r="F54" s="82">
        <f>VLOOKUP($B54,'CC - 02'!$B$9:$AR$98,36,0)</f>
        <v>20</v>
      </c>
      <c r="G54" s="198">
        <f t="shared" si="34"/>
        <v>3776000</v>
      </c>
      <c r="H54" s="82">
        <f>(VLOOKUP($B54,'CC - 02'!$B$9:$AN$97,37,0)+(VLOOKUP($B54,'CC - 02'!$B$9:$AN$97,38,0)))</f>
        <v>0</v>
      </c>
      <c r="I54" s="198">
        <f t="shared" si="35"/>
        <v>0</v>
      </c>
      <c r="J54" s="199">
        <f t="shared" si="36"/>
        <v>20</v>
      </c>
      <c r="K54" s="36">
        <f t="shared" si="36"/>
        <v>3776000</v>
      </c>
      <c r="L54" s="80">
        <f t="shared" si="43"/>
        <v>300000</v>
      </c>
      <c r="M54" s="200">
        <f t="shared" si="37"/>
        <v>4076000</v>
      </c>
      <c r="N54" s="37">
        <f t="shared" si="38"/>
        <v>302080</v>
      </c>
      <c r="O54" s="37">
        <f t="shared" si="39"/>
        <v>56640</v>
      </c>
      <c r="P54" s="37">
        <f t="shared" si="40"/>
        <v>37760</v>
      </c>
      <c r="Q54" s="198">
        <f t="shared" si="41"/>
        <v>3679520</v>
      </c>
      <c r="R54" s="198">
        <f t="shared" si="42"/>
        <v>0</v>
      </c>
      <c r="S54" s="201">
        <f t="shared" si="44"/>
        <v>3679520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6</v>
      </c>
      <c r="B55" s="194" t="s">
        <v>78</v>
      </c>
      <c r="C55" s="195" t="str">
        <f t="shared" si="32"/>
        <v>Dương Thanh Tuấn</v>
      </c>
      <c r="D55" s="196" t="str">
        <f t="shared" si="33"/>
        <v>Nhân sự</v>
      </c>
      <c r="E55" s="197">
        <f>VLOOKUP(B55,TH!$C$11:$F$56,4,0)</f>
        <v>4056000</v>
      </c>
      <c r="F55" s="82">
        <f>VLOOKUP($B55,'CC - 02'!$B$9:$AR$98,36,0)</f>
        <v>20</v>
      </c>
      <c r="G55" s="198">
        <f t="shared" si="34"/>
        <v>4056000</v>
      </c>
      <c r="H55" s="82">
        <f>(VLOOKUP($B55,'CC - 02'!$B$9:$AN$97,37,0)+(VLOOKUP($B55,'CC - 02'!$B$9:$AN$97,38,0)))</f>
        <v>0</v>
      </c>
      <c r="I55" s="198">
        <f t="shared" si="35"/>
        <v>0</v>
      </c>
      <c r="J55" s="199">
        <f t="shared" si="36"/>
        <v>20</v>
      </c>
      <c r="K55" s="36">
        <f t="shared" si="36"/>
        <v>4056000</v>
      </c>
      <c r="L55" s="80">
        <f t="shared" si="43"/>
        <v>300000</v>
      </c>
      <c r="M55" s="200">
        <f t="shared" si="37"/>
        <v>4356000</v>
      </c>
      <c r="N55" s="37">
        <f t="shared" si="38"/>
        <v>324480</v>
      </c>
      <c r="O55" s="37">
        <f t="shared" si="39"/>
        <v>60840</v>
      </c>
      <c r="P55" s="37">
        <f t="shared" si="40"/>
        <v>40560</v>
      </c>
      <c r="Q55" s="198">
        <f t="shared" si="41"/>
        <v>3930120</v>
      </c>
      <c r="R55" s="198">
        <f t="shared" si="42"/>
        <v>0</v>
      </c>
      <c r="S55" s="201">
        <f t="shared" si="44"/>
        <v>3930120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7</v>
      </c>
      <c r="B56" s="194" t="s">
        <v>81</v>
      </c>
      <c r="C56" s="195" t="str">
        <f t="shared" si="32"/>
        <v>Nguyễn Thiện Duyệt</v>
      </c>
      <c r="D56" s="196" t="str">
        <f t="shared" si="33"/>
        <v>XNK</v>
      </c>
      <c r="E56" s="197">
        <f>VLOOKUP(B56,TH!$C$11:$F$56,4,0)</f>
        <v>4840000</v>
      </c>
      <c r="F56" s="82">
        <f>VLOOKUP($B56,'CC - 02'!$B$9:$AR$98,36,0)</f>
        <v>20</v>
      </c>
      <c r="G56" s="198">
        <f t="shared" si="34"/>
        <v>4840000</v>
      </c>
      <c r="H56" s="82">
        <f>(VLOOKUP($B56,'CC - 02'!$B$9:$AN$97,37,0)+(VLOOKUP($B56,'CC - 02'!$B$9:$AN$97,38,0)))</f>
        <v>0</v>
      </c>
      <c r="I56" s="198">
        <f t="shared" si="35"/>
        <v>0</v>
      </c>
      <c r="J56" s="199">
        <f t="shared" si="36"/>
        <v>20</v>
      </c>
      <c r="K56" s="36">
        <f t="shared" si="36"/>
        <v>4840000</v>
      </c>
      <c r="L56" s="80">
        <f t="shared" si="43"/>
        <v>300000</v>
      </c>
      <c r="M56" s="200">
        <f t="shared" si="37"/>
        <v>5140000</v>
      </c>
      <c r="N56" s="37">
        <f t="shared" si="38"/>
        <v>387200</v>
      </c>
      <c r="O56" s="37">
        <f t="shared" si="39"/>
        <v>72600</v>
      </c>
      <c r="P56" s="37">
        <f t="shared" si="40"/>
        <v>48400</v>
      </c>
      <c r="Q56" s="198">
        <f t="shared" si="41"/>
        <v>4631800</v>
      </c>
      <c r="R56" s="198">
        <f t="shared" si="42"/>
        <v>0</v>
      </c>
      <c r="S56" s="201">
        <f t="shared" si="44"/>
        <v>4631800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2.5" customHeight="1">
      <c r="A57" s="204">
        <v>8</v>
      </c>
      <c r="B57" s="194" t="s">
        <v>185</v>
      </c>
      <c r="C57" s="195" t="str">
        <f t="shared" ref="C57" si="45">VLOOKUP(B57,DS,2,0)</f>
        <v>Trần Đình Thái</v>
      </c>
      <c r="D57" s="196" t="str">
        <f t="shared" ref="D57" si="46">VLOOKUP(B57,DS,3,0)</f>
        <v>Cơ Điện</v>
      </c>
      <c r="E57" s="197">
        <f>VLOOKUP(B57,TH!$C$11:$F$56,4,0)</f>
        <v>3568000</v>
      </c>
      <c r="F57" s="82">
        <f>VLOOKUP($B57,'CC - 02'!$B$9:$AR$98,36,0)</f>
        <v>3</v>
      </c>
      <c r="G57" s="198">
        <f t="shared" ref="G57" si="47">ROUND(E57/$U$2*F57,0)</f>
        <v>535200</v>
      </c>
      <c r="H57" s="82">
        <f>(VLOOKUP($B57,'CC - 02'!$B$9:$AN$97,37,0)+(VLOOKUP($B57,'CC - 02'!$B$9:$AN$97,38,0)))</f>
        <v>0</v>
      </c>
      <c r="I57" s="198">
        <f t="shared" ref="I57" si="48">ROUND(E57/$U$2*H57,0)</f>
        <v>0</v>
      </c>
      <c r="J57" s="199">
        <f t="shared" ref="J57" si="49">F57+H57</f>
        <v>3</v>
      </c>
      <c r="K57" s="36">
        <f t="shared" ref="K57" si="50">G57+I57</f>
        <v>535200</v>
      </c>
      <c r="L57" s="80">
        <f t="shared" ref="L57" si="51">+F57*15000</f>
        <v>45000</v>
      </c>
      <c r="M57" s="200">
        <f t="shared" ref="M57" si="52">K57+SUM(L57:L57)</f>
        <v>580200</v>
      </c>
      <c r="N57" s="37"/>
      <c r="O57" s="37"/>
      <c r="P57" s="37"/>
      <c r="Q57" s="198">
        <f t="shared" ref="Q57" si="53">M57-SUM(N57:P57)</f>
        <v>580200</v>
      </c>
      <c r="R57" s="198">
        <f t="shared" ref="R57" si="54">VLOOKUP(B57,DS,23,0)</f>
        <v>0</v>
      </c>
      <c r="S57" s="201">
        <f t="shared" ref="S57" si="55">Q57-R57</f>
        <v>580200</v>
      </c>
      <c r="T57" s="198"/>
      <c r="U57" s="164"/>
      <c r="V57" s="202"/>
      <c r="W57" s="202"/>
      <c r="X57" s="202"/>
      <c r="Y57" s="202"/>
      <c r="Z57" s="202"/>
    </row>
    <row r="58" spans="1:31" s="208" customFormat="1" ht="21" customHeight="1">
      <c r="A58" s="899" t="s">
        <v>25</v>
      </c>
      <c r="B58" s="900"/>
      <c r="C58" s="900"/>
      <c r="D58" s="900"/>
      <c r="E58" s="205">
        <f>SUM(E50:E57)</f>
        <v>41217000</v>
      </c>
      <c r="F58" s="205"/>
      <c r="G58" s="205">
        <f t="shared" ref="G58:S58" si="56">SUM(G50:G57)</f>
        <v>37099100</v>
      </c>
      <c r="H58" s="205">
        <f t="shared" si="56"/>
        <v>0</v>
      </c>
      <c r="I58" s="205">
        <f t="shared" si="56"/>
        <v>0</v>
      </c>
      <c r="J58" s="205">
        <f t="shared" si="56"/>
        <v>141</v>
      </c>
      <c r="K58" s="206">
        <f t="shared" si="56"/>
        <v>37099100</v>
      </c>
      <c r="L58" s="206">
        <f t="shared" si="56"/>
        <v>2115000</v>
      </c>
      <c r="M58" s="206">
        <f t="shared" si="56"/>
        <v>39214100</v>
      </c>
      <c r="N58" s="206">
        <f t="shared" si="56"/>
        <v>3011920</v>
      </c>
      <c r="O58" s="206">
        <f t="shared" si="56"/>
        <v>564735</v>
      </c>
      <c r="P58" s="206">
        <f t="shared" si="56"/>
        <v>376490</v>
      </c>
      <c r="Q58" s="206">
        <f t="shared" si="56"/>
        <v>35260955</v>
      </c>
      <c r="R58" s="206">
        <f t="shared" si="56"/>
        <v>0</v>
      </c>
      <c r="S58" s="206">
        <f t="shared" si="56"/>
        <v>35260955</v>
      </c>
      <c r="T58" s="206"/>
      <c r="U58" s="164"/>
      <c r="V58" s="207"/>
      <c r="W58" s="207"/>
      <c r="X58" s="207"/>
      <c r="Y58" s="207"/>
      <c r="Z58" s="207"/>
    </row>
    <row r="59" spans="1:31" s="216" customFormat="1" ht="13.5" customHeight="1">
      <c r="A59" s="209"/>
      <c r="B59" s="209"/>
      <c r="C59" s="210"/>
      <c r="D59" s="211"/>
      <c r="E59" s="212"/>
      <c r="F59" s="210"/>
      <c r="G59" s="210"/>
      <c r="H59" s="210"/>
      <c r="I59" s="210"/>
      <c r="J59" s="213"/>
      <c r="K59" s="210"/>
      <c r="L59" s="210"/>
      <c r="M59" s="214"/>
      <c r="N59" s="210"/>
      <c r="O59" s="210"/>
      <c r="P59" s="210"/>
      <c r="Q59" s="210"/>
      <c r="R59" s="210"/>
      <c r="S59" s="210"/>
      <c r="T59" s="210"/>
      <c r="U59" s="164"/>
      <c r="V59" s="215"/>
      <c r="W59" s="215"/>
      <c r="X59" s="215"/>
      <c r="Y59" s="215"/>
      <c r="Z59" s="215"/>
    </row>
    <row r="60" spans="1:31" s="203" customFormat="1" ht="17.25" customHeight="1">
      <c r="A60" s="217"/>
      <c r="B60" s="217"/>
      <c r="C60" s="217"/>
      <c r="D60" s="218"/>
      <c r="E60" s="219">
        <f>E58+E29</f>
        <v>102878000</v>
      </c>
      <c r="F60" s="217"/>
      <c r="G60" s="217"/>
      <c r="H60" s="217"/>
      <c r="I60" s="217"/>
      <c r="J60" s="220"/>
      <c r="K60" s="219"/>
      <c r="L60" s="217"/>
      <c r="M60" s="217"/>
      <c r="N60" s="217"/>
      <c r="O60" s="217"/>
      <c r="P60" s="217"/>
      <c r="Q60" s="217"/>
      <c r="R60" s="217"/>
      <c r="S60" s="221" t="str">
        <f>$S$31</f>
        <v>Long An, ngày  28   tháng   02   năm 2017</v>
      </c>
      <c r="T60" s="217"/>
      <c r="U60" s="222"/>
      <c r="V60" s="202"/>
      <c r="W60" s="202"/>
      <c r="X60" s="202"/>
      <c r="Y60" s="202"/>
      <c r="Z60" s="202"/>
    </row>
    <row r="61" spans="1:31" s="203" customFormat="1" ht="12.75">
      <c r="A61" s="223"/>
      <c r="B61" s="223"/>
      <c r="C61" s="222" t="s">
        <v>60</v>
      </c>
      <c r="D61" s="224"/>
      <c r="E61" s="183"/>
      <c r="F61" s="222"/>
      <c r="G61" s="183"/>
      <c r="H61" s="183"/>
      <c r="I61" s="183"/>
      <c r="J61" s="225"/>
      <c r="K61" s="202"/>
      <c r="L61" s="226"/>
      <c r="M61" s="233"/>
      <c r="N61" s="227"/>
      <c r="O61" s="227"/>
      <c r="P61" s="227"/>
      <c r="Q61" s="227"/>
      <c r="S61" s="227" t="s">
        <v>22</v>
      </c>
      <c r="T61" s="222"/>
      <c r="U61" s="222"/>
      <c r="V61" s="202"/>
      <c r="W61" s="202"/>
      <c r="X61" s="202"/>
      <c r="Y61" s="202"/>
      <c r="Z61" s="202"/>
    </row>
    <row r="62" spans="1:31" s="216" customFormat="1" ht="12">
      <c r="A62" s="209"/>
      <c r="B62" s="209"/>
      <c r="C62" s="228"/>
      <c r="D62" s="228"/>
      <c r="E62" s="229"/>
      <c r="F62" s="167"/>
      <c r="G62" s="229"/>
      <c r="H62" s="229"/>
      <c r="I62" s="229"/>
      <c r="J62" s="213"/>
      <c r="K62" s="215"/>
      <c r="L62" s="230"/>
      <c r="N62" s="231"/>
      <c r="O62" s="231"/>
      <c r="P62" s="231"/>
      <c r="Q62" s="231"/>
      <c r="S62" s="231"/>
      <c r="T62" s="167"/>
      <c r="U62" s="164"/>
      <c r="V62" s="215"/>
      <c r="W62" s="215"/>
      <c r="X62" s="215"/>
      <c r="Y62" s="215"/>
      <c r="Z62" s="215"/>
    </row>
    <row r="64" spans="1:31">
      <c r="F64" s="280"/>
    </row>
  </sheetData>
  <protectedRanges>
    <protectedRange password="CC78" sqref="V29:IK29 A10:B11 C5:D7 B32:C32 V5:W9 A29:A33 B29:B31 B33 A63:A93 V12:W12 Q5:T7 AF5:IK12 V24:W24 E5:I6 N5:P6 L5 Q10:S11 L48 L32 J6:K7 L7 L46 AF24:IK24 A35:A41 W35:IK41 W10:W11 C63:IK93 D29:T29 A94:IK65361 C35:T41 B35:B49 V35:V45 H47:I47 B52:B93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7:IK58 C46:D48 B61:C61 V46:W49 B62 N46:P47 Q46:T48 E46:I46 AF46:IK56 D58:T58 J47:K48 L61 W50:W56 A52:B55 E47:G47 A50:A51 Q50:S57 B56:B60 A56:A62" name="Range1_3"/>
    <protectedRange password="CC78" sqref="F48:G48" name="Range1_4_2"/>
    <protectedRange password="CC78" sqref="V61:IK62 N61:Q62 S61:T62 E61:I62" name="Range1_1_1_1"/>
    <protectedRange password="CC78" sqref="W42:IK45 U46:U62 X46:AE56 B45:T45 B42:Q44 R43:S44" name="Range1_2_2"/>
    <protectedRange password="CC78" sqref="V50:V56" name="Range1_1_2"/>
    <protectedRange password="CC78" sqref="A42" name="Range1_2_1_1_1"/>
    <protectedRange password="CC78" sqref="I48" name="Range1_4_1_1"/>
    <protectedRange password="CC78" sqref="AF25:IK28 W25:W28 B19:B20 B25:B28 B22:B23 AF13:IK23 W13:W23 A13:B18 Q13:S23 Q25:S28 A19:A28" name="Range1_5"/>
    <protectedRange password="CC78" sqref="X25:AE28 U25:U28 X13:AE23 U13:U23" name="Range1_2_3"/>
    <protectedRange password="CC78" sqref="V25:V28 V13:V23" name="Range1_1_3"/>
    <protectedRange password="CC78" sqref="K10:K11 K50:K57 K13:K23 K25:K28" name="Range1_6"/>
    <protectedRange password="CC78" sqref="A2:A3 A43:A44" name="Range1_2_1_3"/>
    <protectedRange password="CC78" sqref="B21" name="Range1_7"/>
  </protectedRanges>
  <autoFilter ref="A7:AE28"/>
  <mergeCells count="46">
    <mergeCell ref="A58:D58"/>
    <mergeCell ref="S46:S48"/>
    <mergeCell ref="T46:T48"/>
    <mergeCell ref="F47:G47"/>
    <mergeCell ref="H47:I47"/>
    <mergeCell ref="J47:J48"/>
    <mergeCell ref="K47:K48"/>
    <mergeCell ref="N47:N48"/>
    <mergeCell ref="O47:O48"/>
    <mergeCell ref="P47:P48"/>
    <mergeCell ref="F46:K46"/>
    <mergeCell ref="L46:L48"/>
    <mergeCell ref="M46:M48"/>
    <mergeCell ref="N46:P46"/>
    <mergeCell ref="Q46:Q48"/>
    <mergeCell ref="R46:R48"/>
    <mergeCell ref="O6:O7"/>
    <mergeCell ref="P6:P7"/>
    <mergeCell ref="A29:D29"/>
    <mergeCell ref="D42:Q42"/>
    <mergeCell ref="R42:T42"/>
    <mergeCell ref="F6:G6"/>
    <mergeCell ref="H6:I6"/>
    <mergeCell ref="J6:J7"/>
    <mergeCell ref="K6:K7"/>
    <mergeCell ref="A46:A48"/>
    <mergeCell ref="B46:B48"/>
    <mergeCell ref="C46:C48"/>
    <mergeCell ref="D46:D48"/>
    <mergeCell ref="E46:E48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6"/>
  <sheetViews>
    <sheetView zoomScaleNormal="115" workbookViewId="0">
      <pane xSplit="3" ySplit="6" topLeftCell="D25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36" sqref="E3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39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03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42795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42795</v>
      </c>
      <c r="G5" s="105">
        <f t="shared" ref="G5:AG5" si="0">F5+1</f>
        <v>42796</v>
      </c>
      <c r="H5" s="105">
        <f t="shared" si="0"/>
        <v>42797</v>
      </c>
      <c r="I5" s="105">
        <f t="shared" si="0"/>
        <v>42798</v>
      </c>
      <c r="J5" s="105">
        <f t="shared" si="0"/>
        <v>42799</v>
      </c>
      <c r="K5" s="105">
        <f t="shared" si="0"/>
        <v>42800</v>
      </c>
      <c r="L5" s="105">
        <f t="shared" si="0"/>
        <v>42801</v>
      </c>
      <c r="M5" s="105">
        <f t="shared" si="0"/>
        <v>42802</v>
      </c>
      <c r="N5" s="105">
        <f t="shared" si="0"/>
        <v>42803</v>
      </c>
      <c r="O5" s="105">
        <f t="shared" si="0"/>
        <v>42804</v>
      </c>
      <c r="P5" s="105">
        <f t="shared" si="0"/>
        <v>42805</v>
      </c>
      <c r="Q5" s="105">
        <f t="shared" si="0"/>
        <v>42806</v>
      </c>
      <c r="R5" s="105">
        <f t="shared" si="0"/>
        <v>42807</v>
      </c>
      <c r="S5" s="105">
        <f t="shared" si="0"/>
        <v>42808</v>
      </c>
      <c r="T5" s="105">
        <f t="shared" si="0"/>
        <v>42809</v>
      </c>
      <c r="U5" s="105">
        <f t="shared" si="0"/>
        <v>42810</v>
      </c>
      <c r="V5" s="105">
        <f t="shared" si="0"/>
        <v>42811</v>
      </c>
      <c r="W5" s="105">
        <f t="shared" si="0"/>
        <v>42812</v>
      </c>
      <c r="X5" s="105">
        <f t="shared" si="0"/>
        <v>42813</v>
      </c>
      <c r="Y5" s="105">
        <f t="shared" si="0"/>
        <v>42814</v>
      </c>
      <c r="Z5" s="105">
        <f t="shared" si="0"/>
        <v>42815</v>
      </c>
      <c r="AA5" s="105">
        <f t="shared" si="0"/>
        <v>42816</v>
      </c>
      <c r="AB5" s="105">
        <f t="shared" si="0"/>
        <v>42817</v>
      </c>
      <c r="AC5" s="105">
        <f t="shared" si="0"/>
        <v>42818</v>
      </c>
      <c r="AD5" s="105">
        <f t="shared" si="0"/>
        <v>42819</v>
      </c>
      <c r="AE5" s="105">
        <f t="shared" si="0"/>
        <v>42820</v>
      </c>
      <c r="AF5" s="105">
        <f t="shared" si="0"/>
        <v>42821</v>
      </c>
      <c r="AG5" s="105">
        <f t="shared" si="0"/>
        <v>42822</v>
      </c>
      <c r="AH5" s="105">
        <f>AG5+1</f>
        <v>42823</v>
      </c>
      <c r="AI5" s="105">
        <f>AH5+1</f>
        <v>42824</v>
      </c>
      <c r="AJ5" s="105">
        <v>31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T.Tư</v>
      </c>
      <c r="G6" s="263" t="str">
        <f t="shared" ref="G6:AI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">
        <v>188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4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>
        <v>8</v>
      </c>
      <c r="AI9" s="153">
        <v>8</v>
      </c>
      <c r="AJ9" s="153">
        <v>8</v>
      </c>
      <c r="AK9" s="822">
        <f>((SUM(F9:AJ9))/8)-(SUMIF($F$6:$AJ$6,"C.Nhật",F9:AJ9)/8)</f>
        <v>27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27</v>
      </c>
      <c r="AO9" s="826">
        <v>0</v>
      </c>
      <c r="AP9" s="813"/>
      <c r="AQ9" s="813"/>
      <c r="AR9" s="813"/>
      <c r="AS9" s="815"/>
      <c r="AT9" s="34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34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>
        <v>8</v>
      </c>
      <c r="AI11" s="153">
        <v>8</v>
      </c>
      <c r="AJ11" s="153">
        <v>8</v>
      </c>
      <c r="AK11" s="822">
        <f>((SUM(F11:AJ11))/8)-(SUMIF($F$6:$AJ$6,"C.Nhật",F11:AJ11)/8)</f>
        <v>27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27</v>
      </c>
      <c r="AO11" s="826">
        <v>0</v>
      </c>
      <c r="AP11" s="813"/>
      <c r="AQ11" s="813"/>
      <c r="AR11" s="813"/>
      <c r="AS11" s="815"/>
      <c r="AT11" s="34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34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>
        <v>8</v>
      </c>
      <c r="AI14" s="153">
        <v>8</v>
      </c>
      <c r="AJ14" s="153">
        <v>8</v>
      </c>
      <c r="AK14" s="822">
        <f>((SUM(F14:AJ14))/8)-(SUMIF($F$6:$AJ$6,"C.Nhật",F14:AJ14)/8)</f>
        <v>27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27</v>
      </c>
      <c r="AO14" s="826">
        <v>0</v>
      </c>
      <c r="AP14" s="813"/>
      <c r="AQ14" s="813"/>
      <c r="AR14" s="813"/>
      <c r="AS14" s="815"/>
      <c r="AT14" s="34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34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>
        <v>8</v>
      </c>
      <c r="AI16" s="153">
        <v>8</v>
      </c>
      <c r="AJ16" s="153">
        <v>8</v>
      </c>
      <c r="AK16" s="822">
        <f>((SUM(F16:AJ16))/8)-(SUMIF($F$6:$AJ$6,"C.Nhật",F16:AJ16)/8)</f>
        <v>27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27</v>
      </c>
      <c r="AO16" s="826">
        <v>0</v>
      </c>
      <c r="AP16" s="813"/>
      <c r="AQ16" s="813"/>
      <c r="AR16" s="813"/>
      <c r="AS16" s="815"/>
      <c r="AT16" s="34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34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>
        <v>8</v>
      </c>
      <c r="AI18" s="153">
        <v>8</v>
      </c>
      <c r="AJ18" s="153">
        <v>8</v>
      </c>
      <c r="AK18" s="822">
        <f>((SUM(F18:AJ18))/8)-(SUMIF($F$6:$AJ$6,"C.Nhật",F18:AJ18)/8)</f>
        <v>27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27</v>
      </c>
      <c r="AO18" s="826">
        <v>0</v>
      </c>
      <c r="AP18" s="813"/>
      <c r="AQ18" s="813"/>
      <c r="AR18" s="813"/>
      <c r="AS18" s="815"/>
      <c r="AT18" s="34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34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>
        <v>8</v>
      </c>
      <c r="AI20" s="153">
        <v>8</v>
      </c>
      <c r="AJ20" s="153">
        <v>8</v>
      </c>
      <c r="AK20" s="822">
        <f>((SUM(F20:AJ20))/8)-(SUMIF($F$6:$AJ$6,"C.Nhật",F20:AJ20)/8)</f>
        <v>27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27</v>
      </c>
      <c r="AO20" s="826">
        <v>0</v>
      </c>
      <c r="AP20" s="813"/>
      <c r="AQ20" s="813"/>
      <c r="AR20" s="813"/>
      <c r="AS20" s="815"/>
      <c r="AT20" s="34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34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911">
        <f t="shared" ref="A22" si="4">A20+1</f>
        <v>7</v>
      </c>
      <c r="B22" s="911" t="s">
        <v>94</v>
      </c>
      <c r="C22" s="850" t="str">
        <f>VLOOKUP(B22,DS,2,0)</f>
        <v>Trà Thị Soi</v>
      </c>
      <c r="D22" s="852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>
        <v>8</v>
      </c>
      <c r="AI22" s="153">
        <v>8</v>
      </c>
      <c r="AJ22" s="153">
        <v>8</v>
      </c>
      <c r="AK22" s="822">
        <f>((SUM(F22:AJ22))/8)-(SUMIF($F$6:$AJ$6,"C.Nhật",F22:AJ22)/8)</f>
        <v>27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27</v>
      </c>
      <c r="AO22" s="826">
        <v>0</v>
      </c>
      <c r="AP22" s="813"/>
      <c r="AQ22" s="813"/>
      <c r="AR22" s="813"/>
      <c r="AS22" s="815"/>
      <c r="AT22" s="34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34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911">
        <f t="shared" ref="A24" si="5">A22+1</f>
        <v>8</v>
      </c>
      <c r="B24" s="911" t="s">
        <v>101</v>
      </c>
      <c r="C24" s="850" t="str">
        <f>VLOOKUP(B24,DS,2,0)</f>
        <v>Trần Thị Bích Phượng</v>
      </c>
      <c r="D24" s="852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>
        <v>8</v>
      </c>
      <c r="AI24" s="153">
        <v>8</v>
      </c>
      <c r="AJ24" s="153">
        <v>8</v>
      </c>
      <c r="AK24" s="822">
        <f>((SUM(F24:AJ24))/8)-(SUMIF($F$6:$AJ$6,"C.Nhật",F24:AJ24)/8)</f>
        <v>27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27</v>
      </c>
      <c r="AO24" s="826">
        <v>0</v>
      </c>
      <c r="AP24" s="813"/>
      <c r="AQ24" s="813"/>
      <c r="AR24" s="813"/>
      <c r="AS24" s="815"/>
      <c r="AT24" s="34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34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911">
        <f t="shared" ref="A26" si="6">A24+1</f>
        <v>9</v>
      </c>
      <c r="B26" s="911" t="s">
        <v>102</v>
      </c>
      <c r="C26" s="850" t="str">
        <f>VLOOKUP(B26,DS,2,0)</f>
        <v>Sơn Thị Trường Sa</v>
      </c>
      <c r="D26" s="852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>
        <v>8</v>
      </c>
      <c r="AI26" s="153">
        <v>8</v>
      </c>
      <c r="AJ26" s="153">
        <v>8</v>
      </c>
      <c r="AK26" s="822">
        <f>((SUM(F26:AJ26))/8)-(SUMIF($F$6:$AJ$6,"C.Nhật",F26:AJ26)/8)</f>
        <v>27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27</v>
      </c>
      <c r="AO26" s="826">
        <v>0</v>
      </c>
      <c r="AP26" s="813"/>
      <c r="AQ26" s="813"/>
      <c r="AR26" s="813"/>
      <c r="AS26" s="815"/>
      <c r="AT26" s="34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912"/>
      <c r="B27" s="912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827"/>
      <c r="AP27" s="814"/>
      <c r="AQ27" s="814"/>
      <c r="AR27" s="814"/>
      <c r="AS27" s="816"/>
      <c r="AT27" s="34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911">
        <f t="shared" ref="A28" si="7">A26+1</f>
        <v>10</v>
      </c>
      <c r="B28" s="911" t="s">
        <v>103</v>
      </c>
      <c r="C28" s="850" t="str">
        <f>VLOOKUP(B28,DS,2,0)</f>
        <v>Lý Thị Sà Kha</v>
      </c>
      <c r="D28" s="852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>
        <v>8</v>
      </c>
      <c r="AI28" s="153">
        <v>8</v>
      </c>
      <c r="AJ28" s="153">
        <v>8</v>
      </c>
      <c r="AK28" s="822">
        <f>((SUM(F28:AJ28))/8)-(SUMIF($F$6:$AJ$6,"C.Nhật",F28:AJ28)/8)</f>
        <v>27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27</v>
      </c>
      <c r="AO28" s="826">
        <v>0</v>
      </c>
      <c r="AP28" s="813"/>
      <c r="AQ28" s="813"/>
      <c r="AR28" s="813"/>
      <c r="AS28" s="815"/>
      <c r="AT28" s="34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912"/>
      <c r="B29" s="912"/>
      <c r="C29" s="851"/>
      <c r="D29" s="85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823"/>
      <c r="AL29" s="823"/>
      <c r="AM29" s="825"/>
      <c r="AN29" s="814"/>
      <c r="AO29" s="827"/>
      <c r="AP29" s="814"/>
      <c r="AQ29" s="814"/>
      <c r="AR29" s="814"/>
      <c r="AS29" s="816"/>
      <c r="AT29" s="34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911">
        <f t="shared" ref="A30" si="8">A28+1</f>
        <v>11</v>
      </c>
      <c r="B30" s="911" t="s">
        <v>104</v>
      </c>
      <c r="C30" s="850" t="str">
        <f>VLOOKUP(B30,DS,2,0)</f>
        <v xml:space="preserve"> Lâm Thị Mộng Thường</v>
      </c>
      <c r="D30" s="852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/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/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/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/>
      <c r="AF30" s="153">
        <v>8</v>
      </c>
      <c r="AG30" s="153">
        <v>8</v>
      </c>
      <c r="AH30" s="153">
        <v>8</v>
      </c>
      <c r="AI30" s="153">
        <v>8</v>
      </c>
      <c r="AJ30" s="153">
        <v>8</v>
      </c>
      <c r="AK30" s="822">
        <f>((SUM(F30:AJ30))/8)-(SUMIF($F$6:$AJ$6,"C.Nhật",F30:AJ30)/8)</f>
        <v>27</v>
      </c>
      <c r="AL30" s="822">
        <f>SUM(F31:AI31)/8*1.5</f>
        <v>0</v>
      </c>
      <c r="AM30" s="824">
        <f>SUMIF($F$6:$AI$6,"C.Nhật",$F30:$AI31)/8*2</f>
        <v>0</v>
      </c>
      <c r="AN30" s="813">
        <f>SUM(AK30:AM31)</f>
        <v>27</v>
      </c>
      <c r="AO30" s="826">
        <v>0</v>
      </c>
      <c r="AP30" s="813"/>
      <c r="AQ30" s="813"/>
      <c r="AR30" s="813"/>
      <c r="AS30" s="815"/>
      <c r="AT30" s="34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912"/>
      <c r="B31" s="912"/>
      <c r="C31" s="851"/>
      <c r="D31" s="853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823"/>
      <c r="AL31" s="823"/>
      <c r="AM31" s="825"/>
      <c r="AN31" s="814"/>
      <c r="AO31" s="827"/>
      <c r="AP31" s="814"/>
      <c r="AQ31" s="814"/>
      <c r="AR31" s="814"/>
      <c r="AS31" s="816"/>
      <c r="AT31" s="34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911">
        <f t="shared" ref="A32" si="9">A30+1</f>
        <v>12</v>
      </c>
      <c r="B32" s="913" t="s">
        <v>88</v>
      </c>
      <c r="C32" s="850" t="str">
        <f>VLOOKUP(B32,DS,2,0)</f>
        <v>Huỳnh Thị Bé Tha</v>
      </c>
      <c r="D32" s="852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8</v>
      </c>
      <c r="J32" s="153"/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8</v>
      </c>
      <c r="Q32" s="153"/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8</v>
      </c>
      <c r="X32" s="153"/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8</v>
      </c>
      <c r="AE32" s="153"/>
      <c r="AF32" s="153">
        <v>8</v>
      </c>
      <c r="AG32" s="153">
        <v>8</v>
      </c>
      <c r="AH32" s="153">
        <v>8</v>
      </c>
      <c r="AI32" s="153">
        <v>8</v>
      </c>
      <c r="AJ32" s="153">
        <v>8</v>
      </c>
      <c r="AK32" s="822">
        <f>((SUM(F32:AJ32))/8)-(SUMIF($F$6:$AJ$6,"C.Nhật",F32:AJ32)/8)</f>
        <v>27</v>
      </c>
      <c r="AL32" s="822">
        <f>SUM(F33:AI33)/8*1.5</f>
        <v>0</v>
      </c>
      <c r="AM32" s="824">
        <f>SUMIF($F$6:$AI$6,"C.Nhật",$F32:$AI33)/8*2</f>
        <v>0</v>
      </c>
      <c r="AN32" s="813">
        <f>SUM(AK32:AM33)</f>
        <v>27</v>
      </c>
      <c r="AO32" s="826">
        <v>0</v>
      </c>
      <c r="AP32" s="813"/>
      <c r="AQ32" s="813"/>
      <c r="AR32" s="813"/>
      <c r="AS32" s="815"/>
      <c r="AT32" s="34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912"/>
      <c r="B33" s="914"/>
      <c r="C33" s="851"/>
      <c r="D33" s="853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823"/>
      <c r="AL33" s="823"/>
      <c r="AM33" s="825"/>
      <c r="AN33" s="814"/>
      <c r="AO33" s="827"/>
      <c r="AP33" s="814"/>
      <c r="AQ33" s="814"/>
      <c r="AR33" s="814"/>
      <c r="AS33" s="816"/>
      <c r="AT33" s="34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911">
        <v>13</v>
      </c>
      <c r="B34" s="913" t="s">
        <v>202</v>
      </c>
      <c r="C34" s="850" t="str">
        <f>VLOOKUP(B34,DS,2,0)</f>
        <v>Nguyễn Thị Diễm</v>
      </c>
      <c r="D34" s="852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58">
        <v>8</v>
      </c>
      <c r="J34" s="153"/>
      <c r="K34" s="153">
        <v>8</v>
      </c>
      <c r="L34" s="153">
        <v>8</v>
      </c>
      <c r="M34" s="58">
        <v>8</v>
      </c>
      <c r="N34" s="153">
        <v>8</v>
      </c>
      <c r="O34" s="153">
        <v>8</v>
      </c>
      <c r="P34" s="153">
        <v>8</v>
      </c>
      <c r="Q34" s="58"/>
      <c r="R34" s="153">
        <v>8</v>
      </c>
      <c r="S34" s="153">
        <v>8</v>
      </c>
      <c r="T34" s="153">
        <v>8</v>
      </c>
      <c r="U34" s="58">
        <v>8</v>
      </c>
      <c r="V34" s="153">
        <v>8</v>
      </c>
      <c r="W34" s="153">
        <v>8</v>
      </c>
      <c r="X34" s="153"/>
      <c r="Y34" s="58">
        <v>8</v>
      </c>
      <c r="Z34" s="153">
        <v>8</v>
      </c>
      <c r="AA34" s="153">
        <v>8</v>
      </c>
      <c r="AB34" s="153">
        <v>8</v>
      </c>
      <c r="AC34" s="58">
        <v>8</v>
      </c>
      <c r="AD34" s="153">
        <v>8</v>
      </c>
      <c r="AE34" s="153"/>
      <c r="AF34" s="153">
        <v>8</v>
      </c>
      <c r="AG34" s="58">
        <v>8</v>
      </c>
      <c r="AH34" s="153">
        <v>8</v>
      </c>
      <c r="AI34" s="153">
        <v>8</v>
      </c>
      <c r="AJ34" s="153">
        <v>8</v>
      </c>
      <c r="AK34" s="822">
        <f>((SUM(F34:AJ34))/8)-(SUMIF($F$6:$AJ$6,"C.Nhật",F34:AJ34)/8)</f>
        <v>27</v>
      </c>
      <c r="AL34" s="822">
        <f>SUM(F35:AI35)/8*1.5</f>
        <v>0</v>
      </c>
      <c r="AM34" s="824">
        <f>SUMIF($F$6:$AI$6,"C.Nhật",$F34:$AI35)/8*2</f>
        <v>0</v>
      </c>
      <c r="AN34" s="813">
        <f>SUM(AK34:AM35)</f>
        <v>27</v>
      </c>
      <c r="AO34" s="376"/>
      <c r="AP34" s="375"/>
      <c r="AQ34" s="375"/>
      <c r="AR34" s="813"/>
      <c r="AS34" s="377"/>
      <c r="AT34" s="35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912"/>
      <c r="B35" s="914"/>
      <c r="C35" s="851"/>
      <c r="D35" s="853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823"/>
      <c r="AL35" s="823"/>
      <c r="AM35" s="825"/>
      <c r="AN35" s="814"/>
      <c r="AO35" s="376"/>
      <c r="AP35" s="375"/>
      <c r="AQ35" s="375"/>
      <c r="AR35" s="814"/>
      <c r="AS35" s="377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269" customFormat="1" ht="32.25" customHeight="1">
      <c r="A36" s="267" t="s">
        <v>180</v>
      </c>
      <c r="B36" s="270" t="s">
        <v>181</v>
      </c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2"/>
      <c r="AT36" s="268"/>
    </row>
    <row r="37" spans="1:90" s="57" customFormat="1" ht="18" customHeight="1">
      <c r="A37" s="911">
        <v>14</v>
      </c>
      <c r="B37" s="911" t="s">
        <v>107</v>
      </c>
      <c r="C37" s="850" t="str">
        <f>VLOOKUP(B37,DS,2,0)</f>
        <v>Nguyễn Văn Bé Hai</v>
      </c>
      <c r="D37" s="852" t="str">
        <f>VLOOKUP(B37,DS,3,0)</f>
        <v>Công nhân</v>
      </c>
      <c r="E37" s="58" t="s">
        <v>32</v>
      </c>
      <c r="F37" s="153">
        <v>8</v>
      </c>
      <c r="G37" s="153">
        <v>8</v>
      </c>
      <c r="H37" s="153">
        <v>8</v>
      </c>
      <c r="I37" s="153">
        <v>8</v>
      </c>
      <c r="J37" s="153"/>
      <c r="K37" s="153">
        <v>8</v>
      </c>
      <c r="L37" s="153">
        <v>8</v>
      </c>
      <c r="M37" s="153">
        <v>8</v>
      </c>
      <c r="N37" s="153">
        <v>8</v>
      </c>
      <c r="O37" s="153">
        <v>8</v>
      </c>
      <c r="P37" s="153">
        <v>8</v>
      </c>
      <c r="Q37" s="153"/>
      <c r="R37" s="153">
        <v>8</v>
      </c>
      <c r="S37" s="153">
        <v>8</v>
      </c>
      <c r="T37" s="153">
        <v>8</v>
      </c>
      <c r="U37" s="153">
        <v>8</v>
      </c>
      <c r="V37" s="153">
        <v>8</v>
      </c>
      <c r="W37" s="153">
        <v>8</v>
      </c>
      <c r="X37" s="153"/>
      <c r="Y37" s="153">
        <v>8</v>
      </c>
      <c r="Z37" s="153">
        <v>8</v>
      </c>
      <c r="AA37" s="153">
        <v>8</v>
      </c>
      <c r="AB37" s="153">
        <v>8</v>
      </c>
      <c r="AC37" s="153">
        <v>8</v>
      </c>
      <c r="AD37" s="153">
        <v>8</v>
      </c>
      <c r="AE37" s="153"/>
      <c r="AF37" s="153">
        <v>8</v>
      </c>
      <c r="AG37" s="153">
        <v>8</v>
      </c>
      <c r="AH37" s="153">
        <v>8</v>
      </c>
      <c r="AI37" s="153">
        <v>8</v>
      </c>
      <c r="AJ37" s="153">
        <v>8</v>
      </c>
      <c r="AK37" s="822">
        <f>((SUM(F37:AJ37))/8)-(SUMIF($F$6:$AJ$6,"C.Nhật",F37:AJ37)/8)</f>
        <v>27</v>
      </c>
      <c r="AL37" s="822">
        <f>SUM(F38:AI38)/8*1.5</f>
        <v>0</v>
      </c>
      <c r="AM37" s="824">
        <f>SUMIF($F$6:$AI$6,"C.Nhật",$F37:$AI38)/8*2</f>
        <v>0</v>
      </c>
      <c r="AN37" s="813">
        <f>SUM(AK37:AM38)</f>
        <v>27</v>
      </c>
      <c r="AO37" s="826">
        <v>0</v>
      </c>
      <c r="AP37" s="813"/>
      <c r="AQ37" s="813"/>
      <c r="AR37" s="813"/>
      <c r="AS37" s="815"/>
      <c r="AT37" s="34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57" customFormat="1" ht="18" customHeight="1">
      <c r="A38" s="912"/>
      <c r="B38" s="912"/>
      <c r="C38" s="851"/>
      <c r="D38" s="853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823"/>
      <c r="AL38" s="823"/>
      <c r="AM38" s="825"/>
      <c r="AN38" s="814"/>
      <c r="AO38" s="827"/>
      <c r="AP38" s="814"/>
      <c r="AQ38" s="814"/>
      <c r="AR38" s="814"/>
      <c r="AS38" s="816"/>
      <c r="AT38" s="34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336" customFormat="1" ht="18" customHeight="1">
      <c r="A39" s="915">
        <f>A37+1</f>
        <v>15</v>
      </c>
      <c r="B39" s="915" t="s">
        <v>198</v>
      </c>
      <c r="C39" s="917" t="s">
        <v>197</v>
      </c>
      <c r="D39" s="919" t="str">
        <f>VLOOKUP(B39,DS,3,0)</f>
        <v>Công nhân</v>
      </c>
      <c r="E39" s="326" t="s">
        <v>32</v>
      </c>
      <c r="F39" s="153">
        <v>8</v>
      </c>
      <c r="G39" s="153">
        <v>8</v>
      </c>
      <c r="H39" s="153">
        <v>8</v>
      </c>
      <c r="I39" s="153">
        <v>8</v>
      </c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>
        <v>8</v>
      </c>
      <c r="AI39" s="153">
        <v>8</v>
      </c>
      <c r="AJ39" s="153">
        <v>8</v>
      </c>
      <c r="AK39" s="921">
        <f>((SUM(F39:AJ39))/8)-(SUMIF($F$6:$AJ$6,"C.Nhật",F39:AJ39)/8)</f>
        <v>27</v>
      </c>
      <c r="AL39" s="921">
        <f>SUM(F40:AI40)/8*1.5</f>
        <v>0</v>
      </c>
      <c r="AM39" s="923">
        <f>SUMIF($F$6:$AI$6,"C.Nhật",$F39:$AI40)/8*2</f>
        <v>0</v>
      </c>
      <c r="AN39" s="925">
        <f>SUM(AK39:AM40)</f>
        <v>27</v>
      </c>
      <c r="AO39" s="927">
        <v>0</v>
      </c>
      <c r="AP39" s="925"/>
      <c r="AQ39" s="925"/>
      <c r="AR39" s="925"/>
      <c r="AS39" s="929"/>
      <c r="AT39" s="334"/>
      <c r="AU39" s="335"/>
      <c r="AV39" s="335"/>
      <c r="AW39" s="335"/>
      <c r="AX39" s="335"/>
      <c r="AY39" s="335"/>
      <c r="AZ39" s="335"/>
      <c r="BA39" s="335"/>
      <c r="BB39" s="335"/>
      <c r="BC39" s="335"/>
      <c r="BD39" s="335"/>
      <c r="BE39" s="335"/>
      <c r="BF39" s="335"/>
      <c r="BG39" s="335"/>
      <c r="BH39" s="335"/>
      <c r="BI39" s="335"/>
      <c r="BJ39" s="335"/>
      <c r="BK39" s="335"/>
      <c r="BL39" s="335"/>
      <c r="BM39" s="335"/>
      <c r="BN39" s="335"/>
      <c r="BO39" s="335"/>
      <c r="BP39" s="335"/>
      <c r="BQ39" s="335"/>
      <c r="BR39" s="335"/>
      <c r="BS39" s="335"/>
      <c r="BT39" s="335"/>
      <c r="BU39" s="335"/>
      <c r="BV39" s="335"/>
      <c r="BW39" s="335"/>
      <c r="BX39" s="335"/>
      <c r="BY39" s="335"/>
      <c r="BZ39" s="335"/>
      <c r="CA39" s="335"/>
      <c r="CB39" s="335"/>
      <c r="CC39" s="335"/>
      <c r="CD39" s="335"/>
      <c r="CE39" s="335"/>
      <c r="CF39" s="335"/>
      <c r="CG39" s="335"/>
      <c r="CH39" s="335"/>
      <c r="CI39" s="335"/>
      <c r="CJ39" s="335"/>
      <c r="CK39" s="335"/>
      <c r="CL39" s="335"/>
    </row>
    <row r="40" spans="1:90" s="336" customFormat="1" ht="18" customHeight="1">
      <c r="A40" s="916"/>
      <c r="B40" s="916"/>
      <c r="C40" s="918"/>
      <c r="D40" s="920"/>
      <c r="E40" s="332" t="s">
        <v>31</v>
      </c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  <c r="AA40" s="333"/>
      <c r="AB40" s="333"/>
      <c r="AC40" s="333"/>
      <c r="AD40" s="333"/>
      <c r="AE40" s="333"/>
      <c r="AF40" s="333"/>
      <c r="AG40" s="333"/>
      <c r="AH40" s="333"/>
      <c r="AI40" s="333"/>
      <c r="AJ40" s="333"/>
      <c r="AK40" s="922"/>
      <c r="AL40" s="922"/>
      <c r="AM40" s="924"/>
      <c r="AN40" s="926"/>
      <c r="AO40" s="928"/>
      <c r="AP40" s="926"/>
      <c r="AQ40" s="926"/>
      <c r="AR40" s="926"/>
      <c r="AS40" s="930"/>
      <c r="AT40" s="334"/>
      <c r="AU40" s="335"/>
      <c r="AV40" s="335"/>
      <c r="AW40" s="335"/>
      <c r="AX40" s="335"/>
      <c r="AY40" s="335"/>
      <c r="AZ40" s="335"/>
      <c r="BA40" s="335"/>
      <c r="BB40" s="335"/>
      <c r="BC40" s="335"/>
      <c r="BD40" s="335"/>
      <c r="BE40" s="335"/>
      <c r="BF40" s="335"/>
      <c r="BG40" s="335"/>
      <c r="BH40" s="335"/>
      <c r="BI40" s="335"/>
      <c r="BJ40" s="335"/>
      <c r="BK40" s="335"/>
      <c r="BL40" s="335"/>
      <c r="BM40" s="335"/>
      <c r="BN40" s="335"/>
      <c r="BO40" s="335"/>
      <c r="BP40" s="335"/>
      <c r="BQ40" s="335"/>
      <c r="BR40" s="335"/>
      <c r="BS40" s="335"/>
      <c r="BT40" s="335"/>
      <c r="BU40" s="335"/>
      <c r="BV40" s="335"/>
      <c r="BW40" s="335"/>
      <c r="BX40" s="335"/>
      <c r="BY40" s="335"/>
      <c r="BZ40" s="335"/>
      <c r="CA40" s="335"/>
      <c r="CB40" s="335"/>
      <c r="CC40" s="335"/>
      <c r="CD40" s="335"/>
      <c r="CE40" s="335"/>
      <c r="CF40" s="335"/>
      <c r="CG40" s="335"/>
      <c r="CH40" s="335"/>
      <c r="CI40" s="335"/>
      <c r="CJ40" s="335"/>
      <c r="CK40" s="335"/>
      <c r="CL40" s="335"/>
    </row>
    <row r="41" spans="1:90" s="57" customFormat="1" ht="18" customHeight="1">
      <c r="A41" s="911">
        <v>16</v>
      </c>
      <c r="B41" s="911" t="s">
        <v>112</v>
      </c>
      <c r="C41" s="850" t="str">
        <f>VLOOKUP(B41,DS,2,0)</f>
        <v>Trần Nhiên</v>
      </c>
      <c r="D41" s="852" t="str">
        <f>VLOOKUP(B41,DS,3,0)</f>
        <v>Công nhân</v>
      </c>
      <c r="E41" s="58" t="s">
        <v>32</v>
      </c>
      <c r="F41" s="153">
        <v>8</v>
      </c>
      <c r="G41" s="153">
        <v>8</v>
      </c>
      <c r="H41" s="153">
        <v>8</v>
      </c>
      <c r="I41" s="153">
        <v>8</v>
      </c>
      <c r="J41" s="153"/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>
        <v>8</v>
      </c>
      <c r="AE41" s="153"/>
      <c r="AF41" s="153">
        <v>8</v>
      </c>
      <c r="AG41" s="153">
        <v>8</v>
      </c>
      <c r="AH41" s="153">
        <v>8</v>
      </c>
      <c r="AI41" s="153">
        <v>8</v>
      </c>
      <c r="AJ41" s="153">
        <v>8</v>
      </c>
      <c r="AK41" s="822">
        <f>((SUM(F41:AJ41))/8)-(SUMIF($F$6:$AJ$6,"C.Nhật",F41:AJ41)/8)</f>
        <v>27</v>
      </c>
      <c r="AL41" s="822">
        <f>SUM(F42:AI42)/8*1.5</f>
        <v>0</v>
      </c>
      <c r="AM41" s="824">
        <f>SUMIF($F$6:$AI$6,"C.Nhật",$F41:$AI42)/8*2</f>
        <v>0</v>
      </c>
      <c r="AN41" s="813">
        <f>SUM(AK41:AM42)</f>
        <v>27</v>
      </c>
      <c r="AO41" s="826">
        <v>0</v>
      </c>
      <c r="AP41" s="813"/>
      <c r="AQ41" s="813"/>
      <c r="AR41" s="813"/>
      <c r="AS41" s="815"/>
      <c r="AT41" s="34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912"/>
      <c r="B42" s="912"/>
      <c r="C42" s="851"/>
      <c r="D42" s="853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823"/>
      <c r="AL42" s="823"/>
      <c r="AM42" s="825"/>
      <c r="AN42" s="814"/>
      <c r="AO42" s="827"/>
      <c r="AP42" s="814"/>
      <c r="AQ42" s="814"/>
      <c r="AR42" s="814"/>
      <c r="AS42" s="816"/>
      <c r="AT42" s="34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911">
        <v>17</v>
      </c>
      <c r="B43" s="911" t="s">
        <v>113</v>
      </c>
      <c r="C43" s="850" t="str">
        <f>VLOOKUP(B43,DS,2,0)</f>
        <v>Thạch Giang</v>
      </c>
      <c r="D43" s="852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8</v>
      </c>
      <c r="J43" s="153"/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8</v>
      </c>
      <c r="AE43" s="153"/>
      <c r="AF43" s="153">
        <v>8</v>
      </c>
      <c r="AG43" s="153">
        <v>8</v>
      </c>
      <c r="AH43" s="153">
        <v>8</v>
      </c>
      <c r="AI43" s="153">
        <v>8</v>
      </c>
      <c r="AJ43" s="153">
        <v>8</v>
      </c>
      <c r="AK43" s="822">
        <f>((SUM(F43:AJ43))/8)-(SUMIF($F$6:$AJ$6,"C.Nhật",F43:AJ43)/8)</f>
        <v>27</v>
      </c>
      <c r="AL43" s="822">
        <f>SUM(F44:AI44)/8*1.5</f>
        <v>0</v>
      </c>
      <c r="AM43" s="824">
        <f>SUMIF($F$6:$AI$6,"C.Nhật",$F43:$AI44)/8*2</f>
        <v>0</v>
      </c>
      <c r="AN43" s="813">
        <f>SUM(AK43:AM44)</f>
        <v>27</v>
      </c>
      <c r="AO43" s="826">
        <v>0</v>
      </c>
      <c r="AP43" s="813"/>
      <c r="AQ43" s="813"/>
      <c r="AR43" s="813"/>
      <c r="AS43" s="815"/>
      <c r="AT43" s="34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912"/>
      <c r="B44" s="912"/>
      <c r="C44" s="851"/>
      <c r="D44" s="853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823"/>
      <c r="AL44" s="823"/>
      <c r="AM44" s="825"/>
      <c r="AN44" s="814"/>
      <c r="AO44" s="827"/>
      <c r="AP44" s="814"/>
      <c r="AQ44" s="814"/>
      <c r="AR44" s="814"/>
      <c r="AS44" s="816"/>
      <c r="AT44" s="34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911">
        <v>18</v>
      </c>
      <c r="B45" s="911" t="s">
        <v>116</v>
      </c>
      <c r="C45" s="850" t="str">
        <f>VLOOKUP(B45,DS,2,0)</f>
        <v>Lâm Chanh Đa Ra</v>
      </c>
      <c r="D45" s="852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8</v>
      </c>
      <c r="J45" s="153"/>
      <c r="K45" s="153">
        <v>8</v>
      </c>
      <c r="L45" s="153">
        <v>8</v>
      </c>
      <c r="M45" s="153">
        <v>8</v>
      </c>
      <c r="N45" s="153">
        <v>8</v>
      </c>
      <c r="O45" s="153">
        <v>8</v>
      </c>
      <c r="P45" s="153">
        <v>8</v>
      </c>
      <c r="Q45" s="153"/>
      <c r="R45" s="153">
        <v>8</v>
      </c>
      <c r="S45" s="153">
        <v>8</v>
      </c>
      <c r="T45" s="153">
        <v>8</v>
      </c>
      <c r="U45" s="153">
        <v>8</v>
      </c>
      <c r="V45" s="153">
        <v>8</v>
      </c>
      <c r="W45" s="153">
        <v>8</v>
      </c>
      <c r="X45" s="153"/>
      <c r="Y45" s="153">
        <v>8</v>
      </c>
      <c r="Z45" s="153">
        <v>8</v>
      </c>
      <c r="AA45" s="153">
        <v>8</v>
      </c>
      <c r="AB45" s="153">
        <v>8</v>
      </c>
      <c r="AC45" s="153">
        <v>8</v>
      </c>
      <c r="AD45" s="153">
        <v>8</v>
      </c>
      <c r="AE45" s="153"/>
      <c r="AF45" s="153">
        <v>8</v>
      </c>
      <c r="AG45" s="153">
        <v>8</v>
      </c>
      <c r="AH45" s="153">
        <v>8</v>
      </c>
      <c r="AI45" s="153">
        <v>8</v>
      </c>
      <c r="AJ45" s="153">
        <v>8</v>
      </c>
      <c r="AK45" s="822">
        <f>((SUM(F45:AJ45))/8)-(SUMIF($F$6:$AJ$6,"C.Nhật",F45:AJ45)/8)</f>
        <v>27</v>
      </c>
      <c r="AL45" s="822">
        <f>SUM(F46:AI46)/8*1.5</f>
        <v>0</v>
      </c>
      <c r="AM45" s="824">
        <f>SUMIF($F$6:$AI$6,"C.Nhật",$F45:$AI46)/8*2</f>
        <v>0</v>
      </c>
      <c r="AN45" s="813">
        <f>SUM(AK45:AM46)</f>
        <v>27</v>
      </c>
      <c r="AO45" s="826">
        <v>0</v>
      </c>
      <c r="AP45" s="813"/>
      <c r="AQ45" s="813"/>
      <c r="AR45" s="813"/>
      <c r="AS45" s="815"/>
      <c r="AT45" s="34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912"/>
      <c r="B46" s="912"/>
      <c r="C46" s="851"/>
      <c r="D46" s="853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823"/>
      <c r="AL46" s="823"/>
      <c r="AM46" s="825"/>
      <c r="AN46" s="814"/>
      <c r="AO46" s="827"/>
      <c r="AP46" s="814"/>
      <c r="AQ46" s="814"/>
      <c r="AR46" s="814"/>
      <c r="AS46" s="816"/>
      <c r="AT46" s="34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3" customFormat="1" ht="21" customHeight="1">
      <c r="A47" s="11"/>
      <c r="B47" s="11"/>
      <c r="C47" s="13" t="s">
        <v>14</v>
      </c>
      <c r="D47" s="101"/>
      <c r="E47" s="3"/>
      <c r="F47" s="65"/>
      <c r="G47" s="65"/>
      <c r="H47" s="108"/>
      <c r="I47" s="108"/>
      <c r="J47" s="108"/>
      <c r="K47" s="65"/>
      <c r="L47" s="108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108"/>
      <c r="AE47" s="65"/>
      <c r="AF47" s="65"/>
      <c r="AG47" s="65"/>
      <c r="AH47" s="65"/>
      <c r="AI47" s="65"/>
      <c r="AJ47" s="65"/>
      <c r="AK47" s="3"/>
      <c r="AL47" s="3"/>
      <c r="AM47" s="88"/>
      <c r="AN47" s="66"/>
      <c r="AO47" s="66"/>
      <c r="AP47" s="66"/>
      <c r="AQ47" s="66"/>
      <c r="AR47" s="66"/>
      <c r="AS47" s="3"/>
      <c r="AT47" s="3"/>
    </row>
    <row r="48" spans="1:90" s="63" customFormat="1" ht="18" customHeight="1">
      <c r="A48" s="9"/>
      <c r="B48" s="9"/>
      <c r="C48" s="13"/>
      <c r="D48" s="102"/>
      <c r="E48" s="67"/>
      <c r="F48" s="107"/>
      <c r="G48" s="109"/>
      <c r="H48" s="62"/>
      <c r="I48" s="62"/>
      <c r="J48" s="62"/>
      <c r="K48" s="109"/>
      <c r="L48" s="62"/>
      <c r="M48" s="109"/>
      <c r="N48" s="109"/>
      <c r="O48" s="109"/>
      <c r="P48" s="109"/>
      <c r="Q48" s="62"/>
      <c r="R48" s="107"/>
      <c r="S48" s="109"/>
      <c r="T48" s="109"/>
      <c r="U48" s="62"/>
      <c r="V48" s="109"/>
      <c r="W48" s="109"/>
      <c r="X48" s="62"/>
      <c r="Y48" s="109"/>
      <c r="Z48" s="109"/>
      <c r="AA48" s="109"/>
      <c r="AB48" s="109"/>
      <c r="AC48" s="109"/>
      <c r="AD48" s="62"/>
      <c r="AE48" s="109"/>
      <c r="AF48" s="109"/>
      <c r="AG48" s="109"/>
      <c r="AH48" s="109"/>
      <c r="AI48" s="109"/>
      <c r="AJ48" s="109"/>
      <c r="AK48" s="67"/>
      <c r="AM48" s="89"/>
      <c r="AN48" s="9"/>
      <c r="AO48" s="9"/>
      <c r="AP48" s="9"/>
      <c r="AQ48" s="9"/>
      <c r="AR48" s="9"/>
      <c r="AS48" s="13"/>
      <c r="AT48" s="3"/>
    </row>
    <row r="49" spans="1:46" s="63" customFormat="1" ht="18" customHeight="1">
      <c r="A49" s="2"/>
      <c r="B49" s="2" t="s">
        <v>0</v>
      </c>
      <c r="C49" s="2"/>
      <c r="D49" s="339"/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3"/>
    </row>
    <row r="50" spans="1:46" s="63" customFormat="1" ht="18" customHeight="1">
      <c r="A50" s="2"/>
      <c r="B50" s="2"/>
      <c r="C50" s="2" t="s">
        <v>46</v>
      </c>
      <c r="D50" s="339"/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13"/>
    </row>
    <row r="51" spans="1:46" ht="18" customHeight="1">
      <c r="C51" s="2" t="s">
        <v>47</v>
      </c>
    </row>
    <row r="52" spans="1:46" ht="18" customHeight="1">
      <c r="C52" s="2" t="s">
        <v>48</v>
      </c>
    </row>
    <row r="53" spans="1:46" ht="18" customHeight="1">
      <c r="C53" s="2" t="s">
        <v>49</v>
      </c>
    </row>
    <row r="54" spans="1:46" ht="18" customHeight="1">
      <c r="C54" s="2" t="s">
        <v>50</v>
      </c>
    </row>
    <row r="55" spans="1:46" ht="18" customHeight="1">
      <c r="C55" s="2" t="s">
        <v>51</v>
      </c>
    </row>
    <row r="56" spans="1:46" ht="18" customHeight="1">
      <c r="C56" s="2" t="s">
        <v>52</v>
      </c>
    </row>
    <row r="57" spans="1:46" ht="18" customHeight="1">
      <c r="C57" s="2" t="s">
        <v>53</v>
      </c>
    </row>
    <row r="58" spans="1:46" ht="15" customHeight="1">
      <c r="C58" s="2" t="s">
        <v>54</v>
      </c>
    </row>
    <row r="69" spans="1:91" s="133" customFormat="1" ht="20.25">
      <c r="A69" s="124"/>
      <c r="B69" s="127"/>
      <c r="C69" s="127"/>
      <c r="D69" s="128"/>
      <c r="E69" s="127"/>
      <c r="F69" s="128"/>
      <c r="G69" s="128"/>
      <c r="H69" s="128"/>
      <c r="I69" s="128"/>
      <c r="J69" s="128"/>
      <c r="K69" s="129"/>
      <c r="L69" s="129"/>
      <c r="M69" s="129"/>
      <c r="N69" s="129"/>
      <c r="O69" s="129"/>
      <c r="P69" s="129"/>
      <c r="Q69" s="129"/>
      <c r="R69" s="129"/>
      <c r="S69" s="130" t="str">
        <f>S1</f>
        <v>BẢNG CHẤM CÔNG THÁNG 03 NĂM 2017</v>
      </c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31"/>
      <c r="AL69" s="131"/>
      <c r="AM69" s="841" t="s">
        <v>106</v>
      </c>
      <c r="AN69" s="842"/>
      <c r="AO69" s="842"/>
      <c r="AP69" s="842"/>
      <c r="AQ69" s="842"/>
      <c r="AR69" s="842"/>
      <c r="AS69" s="843"/>
      <c r="AT69" s="132"/>
    </row>
    <row r="70" spans="1:91" s="133" customFormat="1" ht="20.25">
      <c r="A70" s="124" t="str">
        <f>$A$2</f>
        <v>Công ty TNHH Hải sản An Lạc</v>
      </c>
      <c r="B70" s="128"/>
      <c r="C70" s="128"/>
      <c r="D70" s="128"/>
      <c r="E70" s="128"/>
      <c r="F70" s="128"/>
      <c r="G70" s="128"/>
      <c r="H70" s="128"/>
      <c r="I70" s="128"/>
      <c r="J70" s="128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31"/>
      <c r="AL70" s="131"/>
      <c r="AM70" s="134"/>
      <c r="AN70" s="135"/>
      <c r="AO70" s="135"/>
      <c r="AP70" s="135"/>
      <c r="AQ70" s="135"/>
      <c r="AR70" s="135"/>
      <c r="AS70" s="136"/>
      <c r="AT70" s="136"/>
    </row>
    <row r="71" spans="1:91" s="133" customFormat="1" ht="21" customHeight="1">
      <c r="A71" s="124" t="str">
        <f>$A$3</f>
        <v>Địa chỉ: Lô A14, đường 4A, KCN Hải Sơn, Đức Hòa, Long An</v>
      </c>
      <c r="B71" s="137"/>
      <c r="C71" s="137"/>
      <c r="D71" s="138"/>
      <c r="E71" s="138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134"/>
      <c r="AN71" s="132"/>
      <c r="AO71" s="132"/>
      <c r="AP71" s="132"/>
      <c r="AQ71" s="132"/>
      <c r="AR71" s="132"/>
      <c r="AS71" s="139"/>
      <c r="AT71" s="139"/>
    </row>
    <row r="72" spans="1:91" s="133" customFormat="1" ht="14.25" customHeight="1">
      <c r="A72" s="140"/>
      <c r="B72" s="140"/>
      <c r="C72" s="141"/>
      <c r="D72" s="142"/>
      <c r="E72" s="143">
        <f>$E$4</f>
        <v>42795</v>
      </c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5"/>
      <c r="AI72" s="145"/>
      <c r="AJ72" s="145"/>
      <c r="AK72" s="140"/>
      <c r="AL72" s="140"/>
      <c r="AM72" s="146"/>
      <c r="AN72" s="140"/>
      <c r="AO72" s="140"/>
      <c r="AP72" s="140"/>
      <c r="AQ72" s="140"/>
      <c r="AR72" s="140"/>
      <c r="AS72" s="140"/>
      <c r="AT72" s="147"/>
    </row>
    <row r="73" spans="1:91" s="149" customFormat="1" ht="18.75" customHeight="1">
      <c r="A73" s="844" t="s">
        <v>28</v>
      </c>
      <c r="B73" s="844" t="s">
        <v>3</v>
      </c>
      <c r="C73" s="844" t="s">
        <v>1</v>
      </c>
      <c r="D73" s="846" t="s">
        <v>29</v>
      </c>
      <c r="E73" s="844" t="s">
        <v>30</v>
      </c>
      <c r="F73" s="148">
        <f>+E72</f>
        <v>42795</v>
      </c>
      <c r="G73" s="148">
        <f t="shared" ref="G73:AG73" si="10">F73+1</f>
        <v>42796</v>
      </c>
      <c r="H73" s="148">
        <f t="shared" si="10"/>
        <v>42797</v>
      </c>
      <c r="I73" s="148">
        <f t="shared" si="10"/>
        <v>42798</v>
      </c>
      <c r="J73" s="148">
        <f t="shared" si="10"/>
        <v>42799</v>
      </c>
      <c r="K73" s="148">
        <f t="shared" si="10"/>
        <v>42800</v>
      </c>
      <c r="L73" s="148">
        <f t="shared" si="10"/>
        <v>42801</v>
      </c>
      <c r="M73" s="148">
        <f t="shared" si="10"/>
        <v>42802</v>
      </c>
      <c r="N73" s="148">
        <f t="shared" si="10"/>
        <v>42803</v>
      </c>
      <c r="O73" s="148">
        <f t="shared" si="10"/>
        <v>42804</v>
      </c>
      <c r="P73" s="148">
        <f t="shared" si="10"/>
        <v>42805</v>
      </c>
      <c r="Q73" s="148">
        <f t="shared" si="10"/>
        <v>42806</v>
      </c>
      <c r="R73" s="148">
        <f t="shared" si="10"/>
        <v>42807</v>
      </c>
      <c r="S73" s="148">
        <f t="shared" si="10"/>
        <v>42808</v>
      </c>
      <c r="T73" s="148">
        <f t="shared" si="10"/>
        <v>42809</v>
      </c>
      <c r="U73" s="148">
        <f t="shared" si="10"/>
        <v>42810</v>
      </c>
      <c r="V73" s="148">
        <f t="shared" si="10"/>
        <v>42811</v>
      </c>
      <c r="W73" s="148">
        <f t="shared" si="10"/>
        <v>42812</v>
      </c>
      <c r="X73" s="148">
        <f t="shared" si="10"/>
        <v>42813</v>
      </c>
      <c r="Y73" s="148">
        <f t="shared" si="10"/>
        <v>42814</v>
      </c>
      <c r="Z73" s="148">
        <f t="shared" si="10"/>
        <v>42815</v>
      </c>
      <c r="AA73" s="148">
        <f t="shared" si="10"/>
        <v>42816</v>
      </c>
      <c r="AB73" s="148">
        <f t="shared" si="10"/>
        <v>42817</v>
      </c>
      <c r="AC73" s="148">
        <f t="shared" si="10"/>
        <v>42818</v>
      </c>
      <c r="AD73" s="148">
        <f t="shared" si="10"/>
        <v>42819</v>
      </c>
      <c r="AE73" s="148">
        <f t="shared" si="10"/>
        <v>42820</v>
      </c>
      <c r="AF73" s="148">
        <f t="shared" si="10"/>
        <v>42821</v>
      </c>
      <c r="AG73" s="148">
        <f t="shared" si="10"/>
        <v>42822</v>
      </c>
      <c r="AH73" s="148">
        <f>AG73+1</f>
        <v>42823</v>
      </c>
      <c r="AI73" s="148">
        <f>AH73+1</f>
        <v>42824</v>
      </c>
      <c r="AJ73" s="148"/>
      <c r="AK73" s="854" t="s">
        <v>15</v>
      </c>
      <c r="AL73" s="855"/>
      <c r="AM73" s="856"/>
      <c r="AN73" s="857" t="s">
        <v>45</v>
      </c>
      <c r="AO73" s="857" t="s">
        <v>41</v>
      </c>
      <c r="AP73" s="857" t="s">
        <v>42</v>
      </c>
      <c r="AQ73" s="857" t="s">
        <v>43</v>
      </c>
      <c r="AR73" s="857" t="s">
        <v>44</v>
      </c>
      <c r="AS73" s="846" t="s">
        <v>0</v>
      </c>
      <c r="AT73" s="847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43.5" customHeight="1">
      <c r="A74" s="845"/>
      <c r="B74" s="845"/>
      <c r="C74" s="845"/>
      <c r="D74" s="845"/>
      <c r="E74" s="845"/>
      <c r="F74" s="278" t="str">
        <f>CHOOSE(WEEKDAY(F73),"C.Nhật","T.Hai","T.Ba","T.Tư","T.Năm","T.Sáu","T.Bảy")</f>
        <v>T.Tư</v>
      </c>
      <c r="G74" s="278" t="str">
        <f t="shared" ref="G74:AI74" si="11">CHOOSE(WEEKDAY(G73),"C.Nhật","T.Hai","T.Ba","T.Tư","T.Năm","T.Sáu","T.Bảy")</f>
        <v>T.Năm</v>
      </c>
      <c r="H74" s="278" t="str">
        <f t="shared" si="11"/>
        <v>T.Sáu</v>
      </c>
      <c r="I74" s="278" t="str">
        <f t="shared" si="11"/>
        <v>T.Bảy</v>
      </c>
      <c r="J74" s="278" t="str">
        <f t="shared" si="11"/>
        <v>C.Nhật</v>
      </c>
      <c r="K74" s="150" t="str">
        <f t="shared" si="11"/>
        <v>T.Hai</v>
      </c>
      <c r="L74" s="150" t="str">
        <f t="shared" si="11"/>
        <v>T.Ba</v>
      </c>
      <c r="M74" s="150" t="str">
        <f t="shared" si="11"/>
        <v>T.Tư</v>
      </c>
      <c r="N74" s="150" t="str">
        <f t="shared" si="11"/>
        <v>T.Năm</v>
      </c>
      <c r="O74" s="150" t="str">
        <f t="shared" si="11"/>
        <v>T.Sáu</v>
      </c>
      <c r="P74" s="150" t="str">
        <f t="shared" si="11"/>
        <v>T.Bảy</v>
      </c>
      <c r="Q74" s="150" t="str">
        <f t="shared" si="11"/>
        <v>C.Nhật</v>
      </c>
      <c r="R74" s="150" t="str">
        <f t="shared" si="11"/>
        <v>T.Hai</v>
      </c>
      <c r="S74" s="150" t="str">
        <f t="shared" si="11"/>
        <v>T.Ba</v>
      </c>
      <c r="T74" s="150" t="str">
        <f t="shared" si="11"/>
        <v>T.Tư</v>
      </c>
      <c r="U74" s="150" t="str">
        <f t="shared" si="11"/>
        <v>T.Năm</v>
      </c>
      <c r="V74" s="150" t="str">
        <f t="shared" si="11"/>
        <v>T.Sáu</v>
      </c>
      <c r="W74" s="150" t="str">
        <f t="shared" si="11"/>
        <v>T.Bảy</v>
      </c>
      <c r="X74" s="150" t="str">
        <f t="shared" si="11"/>
        <v>C.Nhật</v>
      </c>
      <c r="Y74" s="150" t="str">
        <f t="shared" si="11"/>
        <v>T.Hai</v>
      </c>
      <c r="Z74" s="150" t="str">
        <f t="shared" si="11"/>
        <v>T.Ba</v>
      </c>
      <c r="AA74" s="150" t="str">
        <f t="shared" si="11"/>
        <v>T.Tư</v>
      </c>
      <c r="AB74" s="150" t="str">
        <f t="shared" si="11"/>
        <v>T.Năm</v>
      </c>
      <c r="AC74" s="150" t="str">
        <f t="shared" si="11"/>
        <v>T.Sáu</v>
      </c>
      <c r="AD74" s="150" t="str">
        <f t="shared" si="11"/>
        <v>T.Bảy</v>
      </c>
      <c r="AE74" s="150" t="str">
        <f t="shared" si="11"/>
        <v>C.Nhật</v>
      </c>
      <c r="AF74" s="150" t="str">
        <f t="shared" si="11"/>
        <v>T.Hai</v>
      </c>
      <c r="AG74" s="150" t="str">
        <f t="shared" si="11"/>
        <v>T.Ba</v>
      </c>
      <c r="AH74" s="150" t="str">
        <f t="shared" si="11"/>
        <v>T.Tư</v>
      </c>
      <c r="AI74" s="150" t="str">
        <f t="shared" si="11"/>
        <v>T.Năm</v>
      </c>
      <c r="AJ74" s="150"/>
      <c r="AK74" s="151" t="s">
        <v>16</v>
      </c>
      <c r="AL74" s="151" t="s">
        <v>31</v>
      </c>
      <c r="AM74" s="152" t="s">
        <v>17</v>
      </c>
      <c r="AN74" s="858"/>
      <c r="AO74" s="858"/>
      <c r="AP74" s="858"/>
      <c r="AQ74" s="858"/>
      <c r="AR74" s="858"/>
      <c r="AS74" s="845"/>
      <c r="AT74" s="847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2.75" customHeight="1">
      <c r="A75" s="279">
        <v>1</v>
      </c>
      <c r="B75" s="279">
        <v>2</v>
      </c>
      <c r="C75" s="279">
        <v>3</v>
      </c>
      <c r="D75" s="279">
        <v>4</v>
      </c>
      <c r="E75" s="279">
        <v>5</v>
      </c>
      <c r="F75" s="279">
        <v>6</v>
      </c>
      <c r="G75" s="279">
        <v>7</v>
      </c>
      <c r="H75" s="279">
        <v>8</v>
      </c>
      <c r="I75" s="279">
        <v>9</v>
      </c>
      <c r="J75" s="279">
        <v>10</v>
      </c>
      <c r="K75" s="279">
        <v>11</v>
      </c>
      <c r="L75" s="279">
        <v>12</v>
      </c>
      <c r="M75" s="279">
        <v>13</v>
      </c>
      <c r="N75" s="279">
        <v>14</v>
      </c>
      <c r="O75" s="279">
        <v>15</v>
      </c>
      <c r="P75" s="279">
        <v>16</v>
      </c>
      <c r="Q75" s="279">
        <v>17</v>
      </c>
      <c r="R75" s="279">
        <v>18</v>
      </c>
      <c r="S75" s="279">
        <v>19</v>
      </c>
      <c r="T75" s="279">
        <v>20</v>
      </c>
      <c r="U75" s="279">
        <v>21</v>
      </c>
      <c r="V75" s="279">
        <v>22</v>
      </c>
      <c r="W75" s="279">
        <v>23</v>
      </c>
      <c r="X75" s="279">
        <v>24</v>
      </c>
      <c r="Y75" s="279">
        <v>25</v>
      </c>
      <c r="Z75" s="279">
        <v>26</v>
      </c>
      <c r="AA75" s="279">
        <v>27</v>
      </c>
      <c r="AB75" s="279">
        <v>28</v>
      </c>
      <c r="AC75" s="279">
        <v>29</v>
      </c>
      <c r="AD75" s="279">
        <v>30</v>
      </c>
      <c r="AE75" s="279">
        <v>31</v>
      </c>
      <c r="AF75" s="279">
        <v>32</v>
      </c>
      <c r="AG75" s="279">
        <v>33</v>
      </c>
      <c r="AH75" s="279">
        <v>34</v>
      </c>
      <c r="AI75" s="279">
        <v>35</v>
      </c>
      <c r="AJ75" s="279">
        <v>36</v>
      </c>
      <c r="AK75" s="279">
        <v>37</v>
      </c>
      <c r="AL75" s="279">
        <v>38</v>
      </c>
      <c r="AM75" s="279">
        <v>39</v>
      </c>
      <c r="AN75" s="279">
        <v>40</v>
      </c>
      <c r="AO75" s="279">
        <v>41</v>
      </c>
      <c r="AP75" s="279">
        <v>42</v>
      </c>
      <c r="AQ75" s="279">
        <v>43</v>
      </c>
      <c r="AR75" s="279">
        <v>44</v>
      </c>
      <c r="AS75" s="279">
        <v>45</v>
      </c>
      <c r="AT75" s="342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48">
        <v>1</v>
      </c>
      <c r="B76" s="848" t="s">
        <v>68</v>
      </c>
      <c r="C76" s="850" t="str">
        <f>VLOOKUP(B76,DS,2,0)</f>
        <v>Nguyễn Thiện Duy</v>
      </c>
      <c r="D76" s="852" t="str">
        <f>VLOOKUP(B76,DS,3,0)</f>
        <v>Giám đốc</v>
      </c>
      <c r="E76" s="58" t="s">
        <v>32</v>
      </c>
      <c r="F76" s="153">
        <v>8</v>
      </c>
      <c r="G76" s="153"/>
      <c r="H76" s="153">
        <v>8</v>
      </c>
      <c r="I76" s="153">
        <v>8</v>
      </c>
      <c r="J76" s="153"/>
      <c r="K76" s="153">
        <v>8</v>
      </c>
      <c r="L76" s="153">
        <v>8</v>
      </c>
      <c r="M76" s="153">
        <v>8</v>
      </c>
      <c r="N76" s="153">
        <v>8</v>
      </c>
      <c r="O76" s="153">
        <v>8</v>
      </c>
      <c r="P76" s="153">
        <v>0</v>
      </c>
      <c r="Q76" s="153"/>
      <c r="R76" s="153">
        <v>8</v>
      </c>
      <c r="S76" s="153">
        <v>8</v>
      </c>
      <c r="T76" s="153">
        <v>8</v>
      </c>
      <c r="U76" s="153">
        <v>8</v>
      </c>
      <c r="V76" s="153">
        <v>8</v>
      </c>
      <c r="W76" s="153">
        <v>8</v>
      </c>
      <c r="X76" s="153"/>
      <c r="Y76" s="153">
        <v>0</v>
      </c>
      <c r="Z76" s="153">
        <v>8</v>
      </c>
      <c r="AA76" s="153">
        <v>8</v>
      </c>
      <c r="AB76" s="153">
        <v>8</v>
      </c>
      <c r="AC76" s="153">
        <v>8</v>
      </c>
      <c r="AD76" s="153">
        <v>8</v>
      </c>
      <c r="AE76" s="153"/>
      <c r="AF76" s="153">
        <v>8</v>
      </c>
      <c r="AG76" s="153"/>
      <c r="AH76" s="153">
        <v>8</v>
      </c>
      <c r="AI76" s="153">
        <v>8</v>
      </c>
      <c r="AJ76" s="153">
        <v>8</v>
      </c>
      <c r="AK76" s="822">
        <f>((SUM(F76:AJ76))/8)-(SUMIF($F$6:$AJ$6,"C.Nhật",F76:AJ76)/8)</f>
        <v>23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23</v>
      </c>
      <c r="AO76" s="859">
        <v>0</v>
      </c>
      <c r="AP76" s="861"/>
      <c r="AQ76" s="861"/>
      <c r="AR76" s="861"/>
      <c r="AS76" s="863"/>
      <c r="AT76" s="342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49"/>
      <c r="B77" s="849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342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2</v>
      </c>
      <c r="B78" s="848" t="s">
        <v>70</v>
      </c>
      <c r="C78" s="850" t="str">
        <f>VLOOKUP(B78,DS,2,0)</f>
        <v>Nguyễn Văn Sẽ</v>
      </c>
      <c r="D78" s="852" t="str">
        <f>VLOOKUP(B78,DS,3,0)</f>
        <v>Kỹ Thuật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/>
      <c r="K78" s="153">
        <v>8</v>
      </c>
      <c r="L78" s="153">
        <v>8</v>
      </c>
      <c r="M78" s="153">
        <v>8</v>
      </c>
      <c r="N78" s="153">
        <v>8</v>
      </c>
      <c r="O78" s="153">
        <v>8</v>
      </c>
      <c r="P78" s="153">
        <v>8</v>
      </c>
      <c r="Q78" s="153"/>
      <c r="R78" s="153">
        <v>8</v>
      </c>
      <c r="S78" s="153">
        <v>8</v>
      </c>
      <c r="T78" s="153">
        <v>8</v>
      </c>
      <c r="U78" s="153">
        <v>8</v>
      </c>
      <c r="V78" s="153">
        <v>8</v>
      </c>
      <c r="W78" s="153">
        <v>8</v>
      </c>
      <c r="X78" s="153"/>
      <c r="Y78" s="153">
        <v>8</v>
      </c>
      <c r="Z78" s="153">
        <v>8</v>
      </c>
      <c r="AA78" s="153">
        <v>8</v>
      </c>
      <c r="AB78" s="153">
        <v>8</v>
      </c>
      <c r="AC78" s="153">
        <v>8</v>
      </c>
      <c r="AD78" s="153">
        <v>8</v>
      </c>
      <c r="AE78" s="153"/>
      <c r="AF78" s="153">
        <v>8</v>
      </c>
      <c r="AG78" s="153">
        <v>8</v>
      </c>
      <c r="AH78" s="153">
        <v>8</v>
      </c>
      <c r="AI78" s="153">
        <v>8</v>
      </c>
      <c r="AJ78" s="153">
        <v>8</v>
      </c>
      <c r="AK78" s="822">
        <f>((SUM(F78:AJ78))/8)-(SUMIF($F$6:$AJ$6,"C.Nhật",F78:AJ78)/8)</f>
        <v>27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27</v>
      </c>
      <c r="AO78" s="859">
        <v>0</v>
      </c>
      <c r="AP78" s="861"/>
      <c r="AQ78" s="861"/>
      <c r="AR78" s="861"/>
      <c r="AS78" s="863"/>
      <c r="AT78" s="342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342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3</v>
      </c>
      <c r="B80" s="848" t="s">
        <v>72</v>
      </c>
      <c r="C80" s="850" t="str">
        <f>VLOOKUP(B80,DS,2,0)</f>
        <v>Võ Uyên Phương</v>
      </c>
      <c r="D80" s="852" t="str">
        <f>VLOOKUP(B80,DS,3,0)</f>
        <v>Kế toán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/>
      <c r="K80" s="153">
        <v>8</v>
      </c>
      <c r="L80" s="153">
        <v>8</v>
      </c>
      <c r="M80" s="153">
        <v>8</v>
      </c>
      <c r="N80" s="153">
        <v>8</v>
      </c>
      <c r="O80" s="153">
        <v>8</v>
      </c>
      <c r="P80" s="153">
        <v>8</v>
      </c>
      <c r="Q80" s="153"/>
      <c r="R80" s="153">
        <v>8</v>
      </c>
      <c r="S80" s="153">
        <v>8</v>
      </c>
      <c r="T80" s="153">
        <v>8</v>
      </c>
      <c r="U80" s="153">
        <v>8</v>
      </c>
      <c r="V80" s="153">
        <v>8</v>
      </c>
      <c r="W80" s="153">
        <v>8</v>
      </c>
      <c r="X80" s="153"/>
      <c r="Y80" s="153">
        <v>8</v>
      </c>
      <c r="Z80" s="153">
        <v>8</v>
      </c>
      <c r="AA80" s="153">
        <v>8</v>
      </c>
      <c r="AB80" s="153">
        <v>8</v>
      </c>
      <c r="AC80" s="153">
        <v>8</v>
      </c>
      <c r="AD80" s="153">
        <v>8</v>
      </c>
      <c r="AE80" s="153"/>
      <c r="AF80" s="153">
        <v>8</v>
      </c>
      <c r="AG80" s="153">
        <v>8</v>
      </c>
      <c r="AH80" s="153">
        <v>8</v>
      </c>
      <c r="AI80" s="153">
        <v>8</v>
      </c>
      <c r="AJ80" s="153">
        <v>8</v>
      </c>
      <c r="AK80" s="822">
        <f>((SUM(F80:AJ80))/8)-(SUMIF($F$6:$AJ$6,"C.Nhật",F80:AJ80)/8)</f>
        <v>27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27</v>
      </c>
      <c r="AO80" s="859">
        <v>0</v>
      </c>
      <c r="AP80" s="861"/>
      <c r="AQ80" s="861"/>
      <c r="AR80" s="861"/>
      <c r="AS80" s="863"/>
      <c r="AT80" s="342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342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4</v>
      </c>
      <c r="B82" s="848" t="s">
        <v>75</v>
      </c>
      <c r="C82" s="850" t="str">
        <f>VLOOKUP(B82,DS,2,0)</f>
        <v>Lê Nguyễn Huy Cường</v>
      </c>
      <c r="D82" s="852" t="str">
        <f>VLOOKUP(B82,DS,3,0)</f>
        <v>XNK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/>
      <c r="K82" s="153">
        <v>8</v>
      </c>
      <c r="L82" s="153">
        <v>8</v>
      </c>
      <c r="M82" s="153">
        <v>8</v>
      </c>
      <c r="N82" s="153">
        <v>8</v>
      </c>
      <c r="O82" s="153">
        <v>8</v>
      </c>
      <c r="P82" s="153">
        <v>8</v>
      </c>
      <c r="Q82" s="153"/>
      <c r="R82" s="153">
        <v>8</v>
      </c>
      <c r="S82" s="153">
        <v>8</v>
      </c>
      <c r="T82" s="153">
        <v>8</v>
      </c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>
        <v>8</v>
      </c>
      <c r="AB82" s="153">
        <v>8</v>
      </c>
      <c r="AC82" s="153">
        <v>8</v>
      </c>
      <c r="AD82" s="153">
        <v>8</v>
      </c>
      <c r="AE82" s="153"/>
      <c r="AF82" s="153">
        <v>8</v>
      </c>
      <c r="AG82" s="153">
        <v>8</v>
      </c>
      <c r="AH82" s="153">
        <v>8</v>
      </c>
      <c r="AI82" s="153">
        <v>8</v>
      </c>
      <c r="AJ82" s="153">
        <v>8</v>
      </c>
      <c r="AK82" s="822">
        <f>((SUM(F82:AJ82))/8)-(SUMIF($F$6:$AJ$6,"C.Nhật",F82:AJ82)/8)</f>
        <v>27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27</v>
      </c>
      <c r="AO82" s="859">
        <v>0</v>
      </c>
      <c r="AP82" s="861"/>
      <c r="AQ82" s="861"/>
      <c r="AR82" s="861"/>
      <c r="AS82" s="863"/>
      <c r="AT82" s="342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342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5</v>
      </c>
      <c r="B84" s="848" t="s">
        <v>77</v>
      </c>
      <c r="C84" s="850" t="str">
        <f>VLOOKUP(B84,DS,2,0)</f>
        <v>Nguyễn Văn Bé Tư</v>
      </c>
      <c r="D84" s="852" t="str">
        <f>VLOOKUP(B84,DS,3,0)</f>
        <v>Tài xế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/>
      <c r="K84" s="153">
        <v>8</v>
      </c>
      <c r="L84" s="153">
        <v>8</v>
      </c>
      <c r="M84" s="153">
        <v>8</v>
      </c>
      <c r="N84" s="153">
        <v>8</v>
      </c>
      <c r="O84" s="153">
        <v>8</v>
      </c>
      <c r="P84" s="153">
        <v>8</v>
      </c>
      <c r="Q84" s="153"/>
      <c r="R84" s="153">
        <v>8</v>
      </c>
      <c r="S84" s="153">
        <v>8</v>
      </c>
      <c r="T84" s="153">
        <v>8</v>
      </c>
      <c r="U84" s="153">
        <v>8</v>
      </c>
      <c r="V84" s="153">
        <v>8</v>
      </c>
      <c r="W84" s="153">
        <v>8</v>
      </c>
      <c r="X84" s="153"/>
      <c r="Y84" s="153">
        <v>8</v>
      </c>
      <c r="Z84" s="153">
        <v>8</v>
      </c>
      <c r="AA84" s="153">
        <v>8</v>
      </c>
      <c r="AB84" s="153">
        <v>8</v>
      </c>
      <c r="AC84" s="153">
        <v>8</v>
      </c>
      <c r="AD84" s="153">
        <v>8</v>
      </c>
      <c r="AE84" s="153"/>
      <c r="AF84" s="153">
        <v>8</v>
      </c>
      <c r="AG84" s="153">
        <v>8</v>
      </c>
      <c r="AH84" s="153">
        <v>8</v>
      </c>
      <c r="AI84" s="153">
        <v>8</v>
      </c>
      <c r="AJ84" s="153">
        <v>8</v>
      </c>
      <c r="AK84" s="822">
        <f>((SUM(F84:AJ84))/8)-(SUMIF($F$6:$AJ$6,"C.Nhật",F84:AJ84)/8)</f>
        <v>27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27</v>
      </c>
      <c r="AO84" s="859">
        <v>0</v>
      </c>
      <c r="AP84" s="861"/>
      <c r="AQ84" s="861"/>
      <c r="AR84" s="861"/>
      <c r="AS84" s="863"/>
      <c r="AT84" s="342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342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48">
        <v>6</v>
      </c>
      <c r="B86" s="848" t="s">
        <v>78</v>
      </c>
      <c r="C86" s="850" t="str">
        <f>VLOOKUP(B86,DS,2,0)</f>
        <v>Dương Thanh Tuấn</v>
      </c>
      <c r="D86" s="852" t="str">
        <f>VLOOKUP(B86,DS,3,0)</f>
        <v>Nhân sự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/>
      <c r="K86" s="153">
        <v>8</v>
      </c>
      <c r="L86" s="153">
        <v>8</v>
      </c>
      <c r="M86" s="153">
        <v>8</v>
      </c>
      <c r="N86" s="153">
        <v>8</v>
      </c>
      <c r="O86" s="153">
        <v>8</v>
      </c>
      <c r="P86" s="153">
        <v>8</v>
      </c>
      <c r="Q86" s="153"/>
      <c r="R86" s="153">
        <v>8</v>
      </c>
      <c r="S86" s="153">
        <v>8</v>
      </c>
      <c r="T86" s="153">
        <v>8</v>
      </c>
      <c r="U86" s="153">
        <v>8</v>
      </c>
      <c r="V86" s="153">
        <v>8</v>
      </c>
      <c r="W86" s="153">
        <v>8</v>
      </c>
      <c r="X86" s="153"/>
      <c r="Y86" s="153">
        <v>8</v>
      </c>
      <c r="Z86" s="153">
        <v>8</v>
      </c>
      <c r="AA86" s="153">
        <v>8</v>
      </c>
      <c r="AB86" s="153">
        <v>8</v>
      </c>
      <c r="AC86" s="153">
        <v>8</v>
      </c>
      <c r="AD86" s="153">
        <v>8</v>
      </c>
      <c r="AE86" s="153"/>
      <c r="AF86" s="153">
        <v>8</v>
      </c>
      <c r="AG86" s="153">
        <v>8</v>
      </c>
      <c r="AH86" s="153">
        <v>8</v>
      </c>
      <c r="AI86" s="153">
        <v>8</v>
      </c>
      <c r="AJ86" s="153">
        <v>8</v>
      </c>
      <c r="AK86" s="822">
        <f>((SUM(F86:AJ86))/8)-(SUMIF($F$6:$AJ$6,"C.Nhật",F86:AJ86)/8)</f>
        <v>27</v>
      </c>
      <c r="AL86" s="822">
        <f>SUM(F87:AI87)/8*1.5</f>
        <v>0</v>
      </c>
      <c r="AM86" s="824">
        <f>SUMIF($F$6:$AI$6,"C.Nhật",$F86:$AI87)/8*2</f>
        <v>0</v>
      </c>
      <c r="AN86" s="813">
        <f>SUM(AK86:AM87)</f>
        <v>27</v>
      </c>
      <c r="AO86" s="859">
        <v>0</v>
      </c>
      <c r="AP86" s="861"/>
      <c r="AQ86" s="861"/>
      <c r="AR86" s="861"/>
      <c r="AS86" s="863"/>
      <c r="AT86" s="342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49"/>
      <c r="B87" s="849"/>
      <c r="C87" s="851"/>
      <c r="D87" s="853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823"/>
      <c r="AL87" s="823"/>
      <c r="AM87" s="825"/>
      <c r="AN87" s="814"/>
      <c r="AO87" s="860"/>
      <c r="AP87" s="862"/>
      <c r="AQ87" s="862"/>
      <c r="AR87" s="862"/>
      <c r="AS87" s="864"/>
      <c r="AT87" s="342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848">
        <v>7</v>
      </c>
      <c r="B88" s="848" t="s">
        <v>81</v>
      </c>
      <c r="C88" s="850" t="str">
        <f>VLOOKUP(B88,DS,2,0)</f>
        <v>Nguyễn Thiện Duyệt</v>
      </c>
      <c r="D88" s="852" t="str">
        <f>VLOOKUP(B88,DS,3,0)</f>
        <v>XNK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/>
      <c r="K88" s="153">
        <v>8</v>
      </c>
      <c r="L88" s="153">
        <v>8</v>
      </c>
      <c r="M88" s="153">
        <v>8</v>
      </c>
      <c r="N88" s="153">
        <v>8</v>
      </c>
      <c r="O88" s="153">
        <v>8</v>
      </c>
      <c r="P88" s="153">
        <v>8</v>
      </c>
      <c r="Q88" s="153"/>
      <c r="R88" s="153">
        <v>8</v>
      </c>
      <c r="S88" s="153">
        <v>8</v>
      </c>
      <c r="T88" s="153">
        <v>8</v>
      </c>
      <c r="U88" s="153">
        <v>8</v>
      </c>
      <c r="V88" s="153">
        <v>8</v>
      </c>
      <c r="W88" s="153">
        <v>8</v>
      </c>
      <c r="X88" s="153"/>
      <c r="Y88" s="153">
        <v>8</v>
      </c>
      <c r="Z88" s="153">
        <v>8</v>
      </c>
      <c r="AA88" s="153">
        <v>8</v>
      </c>
      <c r="AB88" s="153">
        <v>8</v>
      </c>
      <c r="AC88" s="153">
        <v>8</v>
      </c>
      <c r="AD88" s="153">
        <v>8</v>
      </c>
      <c r="AE88" s="153"/>
      <c r="AF88" s="153">
        <v>8</v>
      </c>
      <c r="AG88" s="153">
        <v>8</v>
      </c>
      <c r="AH88" s="153">
        <v>8</v>
      </c>
      <c r="AI88" s="153">
        <v>8</v>
      </c>
      <c r="AJ88" s="153">
        <v>8</v>
      </c>
      <c r="AK88" s="822">
        <f>((SUM(F88:AJ88))/8)-(SUMIF($F$6:$AJ$6,"C.Nhật",F88:AJ88)/8)</f>
        <v>27</v>
      </c>
      <c r="AL88" s="822">
        <f>SUM(F89:AI89)/8*1.5</f>
        <v>0</v>
      </c>
      <c r="AM88" s="824">
        <f>SUMIF($F$6:$AI$6,"C.Nhật",$F88:$AI89)/8*2</f>
        <v>0</v>
      </c>
      <c r="AN88" s="813">
        <f>SUM(AK88:AM89)</f>
        <v>27</v>
      </c>
      <c r="AO88" s="859">
        <v>0</v>
      </c>
      <c r="AP88" s="861"/>
      <c r="AQ88" s="861"/>
      <c r="AR88" s="861"/>
      <c r="AS88" s="863"/>
      <c r="AT88" s="342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849"/>
      <c r="B89" s="849"/>
      <c r="C89" s="851"/>
      <c r="D89" s="853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823"/>
      <c r="AL89" s="823"/>
      <c r="AM89" s="825"/>
      <c r="AN89" s="814"/>
      <c r="AO89" s="860"/>
      <c r="AP89" s="862"/>
      <c r="AQ89" s="862"/>
      <c r="AR89" s="862"/>
      <c r="AS89" s="864"/>
      <c r="AT89" s="342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848">
        <v>8</v>
      </c>
      <c r="B90" s="848" t="s">
        <v>200</v>
      </c>
      <c r="C90" s="850" t="s">
        <v>195</v>
      </c>
      <c r="D90" s="852" t="str">
        <f>VLOOKUP(B90,DS,3,0)</f>
        <v>Kế toán</v>
      </c>
      <c r="E90" s="58" t="s">
        <v>32</v>
      </c>
      <c r="F90" s="153">
        <v>8</v>
      </c>
      <c r="G90" s="153">
        <v>8</v>
      </c>
      <c r="H90" s="153">
        <v>8</v>
      </c>
      <c r="I90" s="153">
        <v>8</v>
      </c>
      <c r="J90" s="153"/>
      <c r="K90" s="153">
        <v>8</v>
      </c>
      <c r="L90" s="153">
        <v>8</v>
      </c>
      <c r="M90" s="153">
        <v>8</v>
      </c>
      <c r="N90" s="153">
        <v>8</v>
      </c>
      <c r="O90" s="153">
        <v>8</v>
      </c>
      <c r="P90" s="153">
        <v>8</v>
      </c>
      <c r="Q90" s="153"/>
      <c r="R90" s="153">
        <v>8</v>
      </c>
      <c r="S90" s="153">
        <v>8</v>
      </c>
      <c r="T90" s="153">
        <v>8</v>
      </c>
      <c r="U90" s="153">
        <v>8</v>
      </c>
      <c r="V90" s="153">
        <v>8</v>
      </c>
      <c r="W90" s="153">
        <v>8</v>
      </c>
      <c r="X90" s="153"/>
      <c r="Y90" s="153">
        <v>8</v>
      </c>
      <c r="Z90" s="153">
        <v>8</v>
      </c>
      <c r="AA90" s="153">
        <v>8</v>
      </c>
      <c r="AB90" s="153">
        <v>8</v>
      </c>
      <c r="AC90" s="153">
        <v>8</v>
      </c>
      <c r="AD90" s="153">
        <v>8</v>
      </c>
      <c r="AE90" s="153"/>
      <c r="AF90" s="153">
        <v>8</v>
      </c>
      <c r="AG90" s="153">
        <v>8</v>
      </c>
      <c r="AH90" s="153">
        <v>8</v>
      </c>
      <c r="AI90" s="153">
        <v>8</v>
      </c>
      <c r="AJ90" s="153">
        <v>8</v>
      </c>
      <c r="AK90" s="822">
        <f>((SUM(F90:AJ90))/8)-(SUMIF($F$6:$AJ$6,"C.Nhật",F90:AJ90)/8)</f>
        <v>27</v>
      </c>
      <c r="AL90" s="822">
        <f>SUM(F91:AI91)/8*1.5</f>
        <v>0</v>
      </c>
      <c r="AM90" s="824">
        <f>SUMIF($F$6:$AI$6,"C.Nhật",$F90:$AI91)/8*2</f>
        <v>0</v>
      </c>
      <c r="AN90" s="813">
        <f>SUM(AK90:AM91)</f>
        <v>27</v>
      </c>
      <c r="AO90" s="859">
        <v>0</v>
      </c>
      <c r="AP90" s="861"/>
      <c r="AQ90" s="861"/>
      <c r="AR90" s="861"/>
      <c r="AS90" s="863"/>
      <c r="AT90" s="348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849"/>
      <c r="B91" s="849"/>
      <c r="C91" s="851"/>
      <c r="D91" s="853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823"/>
      <c r="AL91" s="823"/>
      <c r="AM91" s="825"/>
      <c r="AN91" s="814"/>
      <c r="AO91" s="860"/>
      <c r="AP91" s="862"/>
      <c r="AQ91" s="862"/>
      <c r="AR91" s="862"/>
      <c r="AS91" s="864"/>
      <c r="AT91" s="348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848">
        <v>9</v>
      </c>
      <c r="B92" s="848" t="s">
        <v>199</v>
      </c>
      <c r="C92" s="850" t="s">
        <v>196</v>
      </c>
      <c r="D92" s="852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8</v>
      </c>
      <c r="J92" s="153"/>
      <c r="K92" s="153">
        <v>8</v>
      </c>
      <c r="L92" s="153">
        <v>8</v>
      </c>
      <c r="M92" s="153">
        <v>8</v>
      </c>
      <c r="N92" s="153">
        <v>8</v>
      </c>
      <c r="O92" s="153">
        <v>8</v>
      </c>
      <c r="P92" s="153">
        <v>8</v>
      </c>
      <c r="Q92" s="153"/>
      <c r="R92" s="153">
        <v>8</v>
      </c>
      <c r="S92" s="153">
        <v>8</v>
      </c>
      <c r="T92" s="153">
        <v>8</v>
      </c>
      <c r="U92" s="153">
        <v>8</v>
      </c>
      <c r="V92" s="153">
        <v>8</v>
      </c>
      <c r="W92" s="153">
        <v>8</v>
      </c>
      <c r="X92" s="153"/>
      <c r="Y92" s="153">
        <v>8</v>
      </c>
      <c r="Z92" s="153">
        <v>8</v>
      </c>
      <c r="AA92" s="153">
        <v>8</v>
      </c>
      <c r="AB92" s="153">
        <v>8</v>
      </c>
      <c r="AC92" s="153">
        <v>8</v>
      </c>
      <c r="AD92" s="153">
        <v>8</v>
      </c>
      <c r="AE92" s="153"/>
      <c r="AF92" s="153">
        <v>8</v>
      </c>
      <c r="AG92" s="153">
        <v>8</v>
      </c>
      <c r="AH92" s="153">
        <v>8</v>
      </c>
      <c r="AI92" s="153">
        <v>8</v>
      </c>
      <c r="AJ92" s="153">
        <v>8</v>
      </c>
      <c r="AK92" s="822">
        <f>((SUM(F92:AJ92))/8)-(SUMIF($F$6:$AJ$6,"C.Nhật",F92:AJ92)/8)</f>
        <v>27</v>
      </c>
      <c r="AL92" s="822">
        <f>SUM(F93:AI93)/8*1.5</f>
        <v>0</v>
      </c>
      <c r="AM92" s="824">
        <f>SUMIF($F$6:$AI$6,"C.Nhật",$F92:$AI93)/8*2</f>
        <v>0</v>
      </c>
      <c r="AN92" s="813">
        <f>SUM(AK92:AM93)</f>
        <v>27</v>
      </c>
      <c r="AO92" s="859">
        <v>0</v>
      </c>
      <c r="AP92" s="861"/>
      <c r="AQ92" s="861"/>
      <c r="AR92" s="861"/>
      <c r="AS92" s="863"/>
      <c r="AT92" s="348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849"/>
      <c r="B93" s="849"/>
      <c r="C93" s="851"/>
      <c r="D93" s="853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823"/>
      <c r="AL93" s="823"/>
      <c r="AM93" s="825"/>
      <c r="AN93" s="814"/>
      <c r="AO93" s="860"/>
      <c r="AP93" s="862"/>
      <c r="AQ93" s="862"/>
      <c r="AR93" s="862"/>
      <c r="AS93" s="864"/>
      <c r="AT93" s="348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65" customFormat="1" ht="12.75">
      <c r="A94" s="155"/>
      <c r="B94" s="156"/>
      <c r="C94" s="157"/>
      <c r="D94" s="158"/>
      <c r="E94" s="157"/>
      <c r="F94" s="159"/>
      <c r="G94" s="159"/>
      <c r="H94" s="160"/>
      <c r="I94" s="160"/>
      <c r="J94" s="161"/>
      <c r="K94" s="159"/>
      <c r="L94" s="160"/>
      <c r="M94" s="159"/>
      <c r="N94" s="159"/>
      <c r="O94" s="159"/>
      <c r="P94" s="159"/>
      <c r="Q94" s="160"/>
      <c r="R94" s="159"/>
      <c r="S94" s="159"/>
      <c r="T94" s="161"/>
      <c r="U94" s="159"/>
      <c r="V94" s="159"/>
      <c r="W94" s="159"/>
      <c r="X94" s="156"/>
      <c r="Y94" s="159"/>
      <c r="Z94" s="159"/>
      <c r="AA94" s="159"/>
      <c r="AB94" s="159"/>
      <c r="AC94" s="159"/>
      <c r="AD94" s="160"/>
      <c r="AE94" s="159"/>
      <c r="AF94" s="159"/>
      <c r="AG94" s="159"/>
      <c r="AH94" s="159"/>
      <c r="AI94" s="159"/>
      <c r="AJ94" s="159"/>
      <c r="AK94" s="157"/>
      <c r="AL94" s="157"/>
      <c r="AM94" s="162"/>
      <c r="AN94" s="163"/>
      <c r="AO94" s="163"/>
      <c r="AP94" s="163"/>
      <c r="AQ94" s="163"/>
      <c r="AR94" s="163"/>
      <c r="AS94" s="157"/>
      <c r="AT94" s="164"/>
    </row>
    <row r="95" spans="1:91" s="165" customFormat="1" ht="12.75">
      <c r="A95" s="155"/>
      <c r="B95" s="156"/>
      <c r="C95" s="166" t="s">
        <v>14</v>
      </c>
      <c r="D95" s="158"/>
      <c r="E95" s="157"/>
      <c r="F95" s="159"/>
      <c r="G95" s="159"/>
      <c r="H95" s="160"/>
      <c r="I95" s="160"/>
      <c r="J95" s="161"/>
      <c r="K95" s="159"/>
      <c r="L95" s="160"/>
      <c r="M95" s="159"/>
      <c r="N95" s="159"/>
      <c r="O95" s="159"/>
      <c r="P95" s="159"/>
      <c r="Q95" s="160"/>
      <c r="R95" s="159"/>
      <c r="S95" s="159"/>
      <c r="T95" s="161"/>
      <c r="U95" s="159"/>
      <c r="V95" s="159"/>
      <c r="W95" s="159"/>
      <c r="X95" s="156"/>
      <c r="Y95" s="159"/>
      <c r="Z95" s="159"/>
      <c r="AA95" s="159"/>
      <c r="AB95" s="159"/>
      <c r="AC95" s="159"/>
      <c r="AD95" s="160"/>
      <c r="AE95" s="159"/>
      <c r="AF95" s="159"/>
      <c r="AG95" s="159"/>
      <c r="AH95" s="159"/>
      <c r="AI95" s="159"/>
      <c r="AJ95" s="159"/>
      <c r="AK95" s="157"/>
      <c r="AL95" s="157"/>
      <c r="AM95" s="162"/>
      <c r="AN95" s="163"/>
      <c r="AO95" s="163"/>
      <c r="AP95" s="163"/>
      <c r="AQ95" s="163"/>
      <c r="AR95" s="163"/>
      <c r="AS95" s="157"/>
      <c r="AT95" s="164"/>
    </row>
    <row r="96" spans="1:91" s="165" customFormat="1" ht="12.75">
      <c r="A96" s="167"/>
      <c r="B96" s="167"/>
      <c r="C96" s="157"/>
      <c r="D96" s="158"/>
      <c r="E96" s="157"/>
      <c r="F96" s="159"/>
      <c r="G96" s="159"/>
      <c r="H96" s="168"/>
      <c r="I96" s="168"/>
      <c r="J96" s="168"/>
      <c r="K96" s="159"/>
      <c r="L96" s="168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68"/>
      <c r="AE96" s="159"/>
      <c r="AF96" s="159"/>
      <c r="AG96" s="159"/>
      <c r="AH96" s="159"/>
      <c r="AI96" s="159"/>
      <c r="AJ96" s="159"/>
      <c r="AK96" s="157"/>
      <c r="AL96" s="157"/>
      <c r="AM96" s="162"/>
      <c r="AN96" s="169"/>
      <c r="AO96" s="169"/>
      <c r="AP96" s="169"/>
      <c r="AQ96" s="169"/>
      <c r="AR96" s="169"/>
      <c r="AS96" s="157"/>
      <c r="AT96" s="164"/>
    </row>
    <row r="97" spans="1:46" s="170" customFormat="1" ht="15" customHeight="1">
      <c r="A97" s="167"/>
      <c r="B97" s="167"/>
      <c r="C97" s="157"/>
      <c r="D97" s="158"/>
      <c r="E97" s="15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57"/>
    </row>
    <row r="98" spans="1:46" s="170" customFormat="1" ht="11.25">
      <c r="A98" s="167"/>
      <c r="B98" s="157"/>
      <c r="C98" s="158"/>
      <c r="D98" s="157"/>
      <c r="E98" s="16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57"/>
    </row>
    <row r="99" spans="1:46" s="170" customFormat="1" ht="11.25">
      <c r="A99" s="167"/>
      <c r="B99" s="157"/>
      <c r="C99" s="158"/>
      <c r="D99" s="157"/>
      <c r="E99" s="16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6"/>
      <c r="B100" s="166"/>
      <c r="C100" s="155"/>
      <c r="D100" s="171"/>
      <c r="E100" s="172"/>
      <c r="F100" s="161"/>
      <c r="G100" s="173"/>
      <c r="H100" s="160"/>
      <c r="I100" s="160"/>
      <c r="J100" s="160"/>
      <c r="K100" s="173"/>
      <c r="L100" s="160"/>
      <c r="M100" s="173"/>
      <c r="N100" s="173"/>
      <c r="O100" s="173"/>
      <c r="P100" s="173"/>
      <c r="Q100" s="160"/>
      <c r="R100" s="161"/>
      <c r="S100" s="173"/>
      <c r="T100" s="173"/>
      <c r="U100" s="160"/>
      <c r="V100" s="173"/>
      <c r="W100" s="173"/>
      <c r="X100" s="160"/>
      <c r="Y100" s="173"/>
      <c r="Z100" s="173"/>
      <c r="AA100" s="173"/>
      <c r="AB100" s="173"/>
      <c r="AC100" s="173"/>
      <c r="AD100" s="160"/>
      <c r="AE100" s="173"/>
      <c r="AF100" s="173"/>
      <c r="AG100" s="173"/>
      <c r="AH100" s="173"/>
      <c r="AI100" s="173"/>
      <c r="AJ100" s="173"/>
      <c r="AK100" s="172"/>
      <c r="AM100" s="174"/>
      <c r="AN100" s="166"/>
      <c r="AO100" s="166"/>
      <c r="AP100" s="166"/>
      <c r="AQ100" s="166"/>
      <c r="AR100" s="166"/>
      <c r="AS100" s="155"/>
      <c r="AT100" s="157"/>
    </row>
    <row r="101" spans="1:46" s="170" customFormat="1" ht="12.75">
      <c r="A101" s="133"/>
      <c r="B101" s="133" t="s">
        <v>0</v>
      </c>
      <c r="C101" s="133"/>
      <c r="D101" s="175"/>
      <c r="E101" s="133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K101" s="133"/>
      <c r="AL101" s="133"/>
      <c r="AM101" s="178"/>
      <c r="AN101" s="133"/>
      <c r="AO101" s="133"/>
      <c r="AP101" s="133"/>
      <c r="AQ101" s="133"/>
      <c r="AR101" s="133"/>
      <c r="AS101" s="133"/>
      <c r="AT101" s="157"/>
    </row>
    <row r="102" spans="1:46" s="170" customFormat="1" ht="12.75">
      <c r="A102" s="133"/>
      <c r="B102" s="133"/>
      <c r="C102" s="133" t="s">
        <v>46</v>
      </c>
      <c r="D102" s="175"/>
      <c r="E102" s="133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K102" s="133"/>
      <c r="AL102" s="133"/>
      <c r="AM102" s="178"/>
      <c r="AN102" s="133"/>
      <c r="AO102" s="133"/>
      <c r="AP102" s="133"/>
      <c r="AQ102" s="133"/>
      <c r="AR102" s="133"/>
      <c r="AS102" s="133"/>
      <c r="AT102" s="155"/>
    </row>
    <row r="103" spans="1:46" s="133" customFormat="1" ht="15" customHeight="1">
      <c r="C103" s="133" t="s">
        <v>47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48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49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50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51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52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53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54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24" ht="12.75"/>
    <row r="125" ht="12.75"/>
    <row r="126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7" name="Range1_1_1_1_2"/>
    <protectedRange password="CC78" sqref="A69:A71" name="Range1_2_1_1_1"/>
    <protectedRange password="CC78" sqref="A76:A93" name="Range1_1_1_2"/>
    <protectedRange password="CC78" sqref="C76:E93 A76:A93" name="Range1_6_1_1"/>
    <protectedRange password="CC78" sqref="B76:B89" name="Range1_4_1_1"/>
    <protectedRange password="CC78" sqref="J96:J99 Q94:Q95" name="Range1_1_1_1_1_1"/>
    <protectedRange password="CC78" sqref="J100" name="Range1_3_1_1_1_1"/>
    <protectedRange password="CC78" sqref="A37:A46 A14:A35" name="Range1_1_2_1"/>
    <protectedRange password="CC78" sqref="C37:E46 A37:A46 A14:A35 C14:E35" name="Range1_6_2_1"/>
    <protectedRange password="CC78" sqref="B37:B38 B41:B46 B14:B33 B35" name="Range1_4_2_1"/>
    <protectedRange password="CC78" sqref="B39:B40" name="Range1_4_2_2"/>
    <protectedRange password="CC78" sqref="B99" name="Range1"/>
    <protectedRange password="CC78" sqref="B99" name="Range1_3"/>
    <protectedRange password="CC78" sqref="B34" name="Range1_1"/>
  </protectedRanges>
  <mergeCells count="375"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M92:AM93"/>
    <mergeCell ref="AN92:AN93"/>
    <mergeCell ref="AO92:AO93"/>
    <mergeCell ref="AP92:AP93"/>
    <mergeCell ref="AQ92:AQ93"/>
    <mergeCell ref="AR92:AR93"/>
    <mergeCell ref="AS92:AS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N24:AN25"/>
    <mergeCell ref="AO24:AO25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P24:AP25"/>
    <mergeCell ref="AQ24:AQ25"/>
    <mergeCell ref="AR24:AR25"/>
    <mergeCell ref="AS24:AS25"/>
    <mergeCell ref="A24:A25"/>
    <mergeCell ref="B24:B25"/>
    <mergeCell ref="C24:C25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D24:D25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26:A27"/>
    <mergeCell ref="A37:A38"/>
    <mergeCell ref="B37:B38"/>
    <mergeCell ref="C37:C38"/>
    <mergeCell ref="D37:D38"/>
    <mergeCell ref="AK37:AK38"/>
    <mergeCell ref="AL37:AL38"/>
    <mergeCell ref="AM37:AM38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S32:AS33"/>
    <mergeCell ref="AN37:AN38"/>
    <mergeCell ref="AO37:AO38"/>
    <mergeCell ref="AP37:AP38"/>
    <mergeCell ref="AQ37:AQ38"/>
    <mergeCell ref="AR37:AR38"/>
    <mergeCell ref="AS37:AS38"/>
    <mergeCell ref="AP32:AP33"/>
    <mergeCell ref="AQ32:AQ33"/>
    <mergeCell ref="AR32:AR33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M39:AM40"/>
    <mergeCell ref="AN39:AN40"/>
    <mergeCell ref="AO39:AO40"/>
    <mergeCell ref="AP39:AP40"/>
    <mergeCell ref="AQ39:AQ40"/>
    <mergeCell ref="AR39:AR40"/>
    <mergeCell ref="A39:A40"/>
    <mergeCell ref="B39:B40"/>
    <mergeCell ref="C39:C40"/>
    <mergeCell ref="D39:D40"/>
    <mergeCell ref="AK39:AK40"/>
    <mergeCell ref="AL39:AL40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P45:AP46"/>
    <mergeCell ref="AQ45:AQ46"/>
    <mergeCell ref="AR45:AR46"/>
    <mergeCell ref="AS45:AS46"/>
    <mergeCell ref="AM69:AS69"/>
    <mergeCell ref="A73:A74"/>
    <mergeCell ref="B73:B74"/>
    <mergeCell ref="C73:C74"/>
    <mergeCell ref="D73:D74"/>
    <mergeCell ref="E73:E74"/>
    <mergeCell ref="AS73:AS74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T73:AT74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K73:AM73"/>
    <mergeCell ref="AN73:AN74"/>
    <mergeCell ref="AO73:AO74"/>
    <mergeCell ref="AP73:AP74"/>
    <mergeCell ref="AQ73:AQ74"/>
    <mergeCell ref="AR73:AR74"/>
    <mergeCell ref="AO76:AO77"/>
    <mergeCell ref="AP76:AP77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L78:AL79"/>
    <mergeCell ref="AM78:AM79"/>
    <mergeCell ref="AN78:AN79"/>
    <mergeCell ref="AO78:AO79"/>
    <mergeCell ref="AP78:AP79"/>
    <mergeCell ref="AQ78:AQ79"/>
    <mergeCell ref="AO80:AO81"/>
    <mergeCell ref="AP80:AP81"/>
    <mergeCell ref="AQ80:AQ81"/>
    <mergeCell ref="AL82:AL83"/>
    <mergeCell ref="AM82:AM83"/>
    <mergeCell ref="AN82:AN83"/>
    <mergeCell ref="AR80:AR81"/>
    <mergeCell ref="AS80:AS81"/>
    <mergeCell ref="A82:A83"/>
    <mergeCell ref="B82:B83"/>
    <mergeCell ref="C82:C83"/>
    <mergeCell ref="D82:D83"/>
    <mergeCell ref="AK82:AK83"/>
    <mergeCell ref="AR82:AR83"/>
    <mergeCell ref="AS82:AS83"/>
    <mergeCell ref="AO82:AO83"/>
    <mergeCell ref="AP82:AP83"/>
    <mergeCell ref="AQ82:AQ83"/>
    <mergeCell ref="AO84:AO85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88:A89"/>
    <mergeCell ref="B88:B89"/>
    <mergeCell ref="C88:C89"/>
    <mergeCell ref="D88:D89"/>
    <mergeCell ref="AK88:AK89"/>
    <mergeCell ref="AL88:AL89"/>
    <mergeCell ref="AR86:AR87"/>
    <mergeCell ref="AS86:AS87"/>
    <mergeCell ref="AL86:AL87"/>
    <mergeCell ref="AM86:AM87"/>
    <mergeCell ref="AN86:AN87"/>
    <mergeCell ref="AO86:AO87"/>
    <mergeCell ref="AP86:AP87"/>
    <mergeCell ref="AQ86:AQ87"/>
    <mergeCell ref="AS88:AS89"/>
    <mergeCell ref="AM88:AM89"/>
    <mergeCell ref="AN88:AN89"/>
    <mergeCell ref="AO88:AO89"/>
    <mergeCell ref="AP88:AP89"/>
    <mergeCell ref="AQ88:AQ89"/>
    <mergeCell ref="AR88:AR89"/>
    <mergeCell ref="B34:B35"/>
    <mergeCell ref="C34:C35"/>
    <mergeCell ref="A34:A35"/>
    <mergeCell ref="AK34:AK35"/>
    <mergeCell ref="AL34:AL35"/>
    <mergeCell ref="AM34:AM35"/>
    <mergeCell ref="AN34:AN35"/>
    <mergeCell ref="AR34:AR35"/>
    <mergeCell ref="D34:D35"/>
  </mergeCells>
  <conditionalFormatting sqref="F101:AJ102 F5:AJ6 F48:AJ67 F104:AJ117 F9:AJ12 F76:AJ93 F14:AJ46">
    <cfRule type="expression" dxfId="11869" priority="71" stopIfTrue="1">
      <formula>IF(WEEKDAY(F$5)=1,TRUE,FALSE)</formula>
    </cfRule>
  </conditionalFormatting>
  <conditionalFormatting sqref="F5:AJ6 F73:AJ74 F9:AJ12">
    <cfRule type="expression" dxfId="11868" priority="70" stopIfTrue="1">
      <formula>IF(WEEKDAY(F$5)=1,TRUE,FALSE)</formula>
    </cfRule>
  </conditionalFormatting>
  <conditionalFormatting sqref="K37:P37">
    <cfRule type="expression" dxfId="11867" priority="69" stopIfTrue="1">
      <formula>IF(WEEKDAY(K$5)=1,TRUE,FALSE)</formula>
    </cfRule>
  </conditionalFormatting>
  <conditionalFormatting sqref="K39:P39">
    <cfRule type="expression" dxfId="11866" priority="68" stopIfTrue="1">
      <formula>IF(WEEKDAY(K$5)=1,TRUE,FALSE)</formula>
    </cfRule>
  </conditionalFormatting>
  <conditionalFormatting sqref="K41:P41">
    <cfRule type="expression" dxfId="11865" priority="67" stopIfTrue="1">
      <formula>IF(WEEKDAY(K$5)=1,TRUE,FALSE)</formula>
    </cfRule>
  </conditionalFormatting>
  <conditionalFormatting sqref="K43:P43">
    <cfRule type="expression" dxfId="11864" priority="66" stopIfTrue="1">
      <formula>IF(WEEKDAY(K$5)=1,TRUE,FALSE)</formula>
    </cfRule>
  </conditionalFormatting>
  <conditionalFormatting sqref="K45:P45">
    <cfRule type="expression" dxfId="11863" priority="65" stopIfTrue="1">
      <formula>IF(WEEKDAY(K$5)=1,TRUE,FALSE)</formula>
    </cfRule>
  </conditionalFormatting>
  <conditionalFormatting sqref="R45:W45">
    <cfRule type="expression" dxfId="11862" priority="64" stopIfTrue="1">
      <formula>IF(WEEKDAY(R$5)=1,TRUE,FALSE)</formula>
    </cfRule>
  </conditionalFormatting>
  <conditionalFormatting sqref="R43:W43">
    <cfRule type="expression" dxfId="11861" priority="63" stopIfTrue="1">
      <formula>IF(WEEKDAY(R$5)=1,TRUE,FALSE)</formula>
    </cfRule>
  </conditionalFormatting>
  <conditionalFormatting sqref="R41:W41">
    <cfRule type="expression" dxfId="11860" priority="62" stopIfTrue="1">
      <formula>IF(WEEKDAY(R$5)=1,TRUE,FALSE)</formula>
    </cfRule>
  </conditionalFormatting>
  <conditionalFormatting sqref="R39:W39">
    <cfRule type="expression" dxfId="11859" priority="61" stopIfTrue="1">
      <formula>IF(WEEKDAY(R$5)=1,TRUE,FALSE)</formula>
    </cfRule>
  </conditionalFormatting>
  <conditionalFormatting sqref="R37:W37">
    <cfRule type="expression" dxfId="11858" priority="60" stopIfTrue="1">
      <formula>IF(WEEKDAY(R$5)=1,TRUE,FALSE)</formula>
    </cfRule>
  </conditionalFormatting>
  <conditionalFormatting sqref="Y37:AD37">
    <cfRule type="expression" dxfId="11857" priority="59" stopIfTrue="1">
      <formula>IF(WEEKDAY(Y$5)=1,TRUE,FALSE)</formula>
    </cfRule>
  </conditionalFormatting>
  <conditionalFormatting sqref="Y39:AD39">
    <cfRule type="expression" dxfId="11856" priority="58" stopIfTrue="1">
      <formula>IF(WEEKDAY(Y$5)=1,TRUE,FALSE)</formula>
    </cfRule>
  </conditionalFormatting>
  <conditionalFormatting sqref="Y41:AD41">
    <cfRule type="expression" dxfId="11855" priority="57" stopIfTrue="1">
      <formula>IF(WEEKDAY(Y$5)=1,TRUE,FALSE)</formula>
    </cfRule>
  </conditionalFormatting>
  <conditionalFormatting sqref="Y43:AD43">
    <cfRule type="expression" dxfId="11854" priority="56" stopIfTrue="1">
      <formula>IF(WEEKDAY(Y$5)=1,TRUE,FALSE)</formula>
    </cfRule>
  </conditionalFormatting>
  <conditionalFormatting sqref="Y45:AD45">
    <cfRule type="expression" dxfId="11853" priority="55" stopIfTrue="1">
      <formula>IF(WEEKDAY(Y$5)=1,TRUE,FALSE)</formula>
    </cfRule>
  </conditionalFormatting>
  <conditionalFormatting sqref="F14:I14">
    <cfRule type="expression" dxfId="11852" priority="54" stopIfTrue="1">
      <formula>IF(WEEKDAY(F$5)=1,TRUE,FALSE)</formula>
    </cfRule>
  </conditionalFormatting>
  <conditionalFormatting sqref="F16:I16">
    <cfRule type="expression" dxfId="11851" priority="53" stopIfTrue="1">
      <formula>IF(WEEKDAY(F$5)=1,TRUE,FALSE)</formula>
    </cfRule>
  </conditionalFormatting>
  <conditionalFormatting sqref="F18:I18">
    <cfRule type="expression" dxfId="11850" priority="52" stopIfTrue="1">
      <formula>IF(WEEKDAY(F$5)=1,TRUE,FALSE)</formula>
    </cfRule>
  </conditionalFormatting>
  <conditionalFormatting sqref="F20:I20">
    <cfRule type="expression" dxfId="11849" priority="51" stopIfTrue="1">
      <formula>IF(WEEKDAY(F$5)=1,TRUE,FALSE)</formula>
    </cfRule>
  </conditionalFormatting>
  <conditionalFormatting sqref="F22:I22">
    <cfRule type="expression" dxfId="11848" priority="50" stopIfTrue="1">
      <formula>IF(WEEKDAY(F$5)=1,TRUE,FALSE)</formula>
    </cfRule>
  </conditionalFormatting>
  <conditionalFormatting sqref="F24:I24">
    <cfRule type="expression" dxfId="11847" priority="49" stopIfTrue="1">
      <formula>IF(WEEKDAY(F$5)=1,TRUE,FALSE)</formula>
    </cfRule>
  </conditionalFormatting>
  <conditionalFormatting sqref="F26:I26">
    <cfRule type="expression" dxfId="11846" priority="48" stopIfTrue="1">
      <formula>IF(WEEKDAY(F$5)=1,TRUE,FALSE)</formula>
    </cfRule>
  </conditionalFormatting>
  <conditionalFormatting sqref="F28:I28">
    <cfRule type="expression" dxfId="11845" priority="47" stopIfTrue="1">
      <formula>IF(WEEKDAY(F$5)=1,TRUE,FALSE)</formula>
    </cfRule>
  </conditionalFormatting>
  <conditionalFormatting sqref="F30:I30">
    <cfRule type="expression" dxfId="11844" priority="46" stopIfTrue="1">
      <formula>IF(WEEKDAY(F$5)=1,TRUE,FALSE)</formula>
    </cfRule>
  </conditionalFormatting>
  <conditionalFormatting sqref="F32:I32">
    <cfRule type="expression" dxfId="11843" priority="45" stopIfTrue="1">
      <formula>IF(WEEKDAY(F$5)=1,TRUE,FALSE)</formula>
    </cfRule>
  </conditionalFormatting>
  <conditionalFormatting sqref="F37:I37">
    <cfRule type="expression" dxfId="11842" priority="44" stopIfTrue="1">
      <formula>IF(WEEKDAY(F$5)=1,TRUE,FALSE)</formula>
    </cfRule>
  </conditionalFormatting>
  <conditionalFormatting sqref="F39:I39">
    <cfRule type="expression" dxfId="11841" priority="43" stopIfTrue="1">
      <formula>IF(WEEKDAY(F$5)=1,TRUE,FALSE)</formula>
    </cfRule>
  </conditionalFormatting>
  <conditionalFormatting sqref="F41:I41">
    <cfRule type="expression" dxfId="11840" priority="42" stopIfTrue="1">
      <formula>IF(WEEKDAY(F$5)=1,TRUE,FALSE)</formula>
    </cfRule>
  </conditionalFormatting>
  <conditionalFormatting sqref="F43:I43">
    <cfRule type="expression" dxfId="11839" priority="41" stopIfTrue="1">
      <formula>IF(WEEKDAY(F$5)=1,TRUE,FALSE)</formula>
    </cfRule>
  </conditionalFormatting>
  <conditionalFormatting sqref="F45:I45">
    <cfRule type="expression" dxfId="11838" priority="40" stopIfTrue="1">
      <formula>IF(WEEKDAY(F$5)=1,TRUE,FALSE)</formula>
    </cfRule>
  </conditionalFormatting>
  <conditionalFormatting sqref="F76:I76">
    <cfRule type="expression" dxfId="11837" priority="39" stopIfTrue="1">
      <formula>IF(WEEKDAY(F$5)=1,TRUE,FALSE)</formula>
    </cfRule>
  </conditionalFormatting>
  <conditionalFormatting sqref="F78:I78">
    <cfRule type="expression" dxfId="11836" priority="38" stopIfTrue="1">
      <formula>IF(WEEKDAY(F$5)=1,TRUE,FALSE)</formula>
    </cfRule>
  </conditionalFormatting>
  <conditionalFormatting sqref="F80:I80">
    <cfRule type="expression" dxfId="11835" priority="37" stopIfTrue="1">
      <formula>IF(WEEKDAY(F$5)=1,TRUE,FALSE)</formula>
    </cfRule>
  </conditionalFormatting>
  <conditionalFormatting sqref="F82:I82">
    <cfRule type="expression" dxfId="11834" priority="36" stopIfTrue="1">
      <formula>IF(WEEKDAY(F$5)=1,TRUE,FALSE)</formula>
    </cfRule>
  </conditionalFormatting>
  <conditionalFormatting sqref="F84:I84">
    <cfRule type="expression" dxfId="11833" priority="35" stopIfTrue="1">
      <formula>IF(WEEKDAY(F$5)=1,TRUE,FALSE)</formula>
    </cfRule>
  </conditionalFormatting>
  <conditionalFormatting sqref="F86:I86">
    <cfRule type="expression" dxfId="11832" priority="34" stopIfTrue="1">
      <formula>IF(WEEKDAY(F$5)=1,TRUE,FALSE)</formula>
    </cfRule>
  </conditionalFormatting>
  <conditionalFormatting sqref="F88:I88">
    <cfRule type="expression" dxfId="11831" priority="32" stopIfTrue="1">
      <formula>IF(WEEKDAY(F$5)=1,TRUE,FALSE)</formula>
    </cfRule>
  </conditionalFormatting>
  <conditionalFormatting sqref="F90:I90">
    <cfRule type="expression" dxfId="11830" priority="31" stopIfTrue="1">
      <formula>IF(WEEKDAY(F$5)=1,TRUE,FALSE)</formula>
    </cfRule>
  </conditionalFormatting>
  <conditionalFormatting sqref="F92:I92">
    <cfRule type="expression" dxfId="11829" priority="30" stopIfTrue="1">
      <formula>IF(WEEKDAY(F$5)=1,TRUE,FALSE)</formula>
    </cfRule>
  </conditionalFormatting>
  <conditionalFormatting sqref="AF14:AJ14">
    <cfRule type="expression" dxfId="11828" priority="29" stopIfTrue="1">
      <formula>IF(WEEKDAY(AF$5)=1,TRUE,FALSE)</formula>
    </cfRule>
  </conditionalFormatting>
  <conditionalFormatting sqref="AF16:AJ16">
    <cfRule type="expression" dxfId="11827" priority="28" stopIfTrue="1">
      <formula>IF(WEEKDAY(AF$5)=1,TRUE,FALSE)</formula>
    </cfRule>
  </conditionalFormatting>
  <conditionalFormatting sqref="AF18:AJ18">
    <cfRule type="expression" dxfId="11826" priority="27" stopIfTrue="1">
      <formula>IF(WEEKDAY(AF$5)=1,TRUE,FALSE)</formula>
    </cfRule>
  </conditionalFormatting>
  <conditionalFormatting sqref="AF20:AJ20">
    <cfRule type="expression" dxfId="11825" priority="26" stopIfTrue="1">
      <formula>IF(WEEKDAY(AF$5)=1,TRUE,FALSE)</formula>
    </cfRule>
  </conditionalFormatting>
  <conditionalFormatting sqref="AF22:AJ22">
    <cfRule type="expression" dxfId="11824" priority="25" stopIfTrue="1">
      <formula>IF(WEEKDAY(AF$5)=1,TRUE,FALSE)</formula>
    </cfRule>
  </conditionalFormatting>
  <conditionalFormatting sqref="AF24:AJ24">
    <cfRule type="expression" dxfId="11823" priority="24" stopIfTrue="1">
      <formula>IF(WEEKDAY(AF$5)=1,TRUE,FALSE)</formula>
    </cfRule>
  </conditionalFormatting>
  <conditionalFormatting sqref="AF26:AJ26">
    <cfRule type="expression" dxfId="11822" priority="23" stopIfTrue="1">
      <formula>IF(WEEKDAY(AF$5)=1,TRUE,FALSE)</formula>
    </cfRule>
  </conditionalFormatting>
  <conditionalFormatting sqref="AF28:AJ28">
    <cfRule type="expression" dxfId="11821" priority="22" stopIfTrue="1">
      <formula>IF(WEEKDAY(AF$5)=1,TRUE,FALSE)</formula>
    </cfRule>
  </conditionalFormatting>
  <conditionalFormatting sqref="AF30:AJ30">
    <cfRule type="expression" dxfId="11820" priority="21" stopIfTrue="1">
      <formula>IF(WEEKDAY(AF$5)=1,TRUE,FALSE)</formula>
    </cfRule>
  </conditionalFormatting>
  <conditionalFormatting sqref="AF32:AJ32">
    <cfRule type="expression" dxfId="11819" priority="20" stopIfTrue="1">
      <formula>IF(WEEKDAY(AF$5)=1,TRUE,FALSE)</formula>
    </cfRule>
  </conditionalFormatting>
  <conditionalFormatting sqref="AF37:AJ37">
    <cfRule type="expression" dxfId="11818" priority="19" stopIfTrue="1">
      <formula>IF(WEEKDAY(AF$5)=1,TRUE,FALSE)</formula>
    </cfRule>
  </conditionalFormatting>
  <conditionalFormatting sqref="AF41:AJ41">
    <cfRule type="expression" dxfId="11817" priority="18" stopIfTrue="1">
      <formula>IF(WEEKDAY(AF$5)=1,TRUE,FALSE)</formula>
    </cfRule>
  </conditionalFormatting>
  <conditionalFormatting sqref="AF43:AJ43">
    <cfRule type="expression" dxfId="11816" priority="17" stopIfTrue="1">
      <formula>IF(WEEKDAY(AF$5)=1,TRUE,FALSE)</formula>
    </cfRule>
  </conditionalFormatting>
  <conditionalFormatting sqref="AF45:AJ45">
    <cfRule type="expression" dxfId="11815" priority="16" stopIfTrue="1">
      <formula>IF(WEEKDAY(AF$5)=1,TRUE,FALSE)</formula>
    </cfRule>
  </conditionalFormatting>
  <conditionalFormatting sqref="K39:P39">
    <cfRule type="expression" dxfId="11814" priority="15" stopIfTrue="1">
      <formula>IF(WEEKDAY(K$5)=1,TRUE,FALSE)</formula>
    </cfRule>
  </conditionalFormatting>
  <conditionalFormatting sqref="R39:W39">
    <cfRule type="expression" dxfId="11813" priority="14" stopIfTrue="1">
      <formula>IF(WEEKDAY(R$5)=1,TRUE,FALSE)</formula>
    </cfRule>
  </conditionalFormatting>
  <conditionalFormatting sqref="Y39:AD39">
    <cfRule type="expression" dxfId="11812" priority="13" stopIfTrue="1">
      <formula>IF(WEEKDAY(Y$5)=1,TRUE,FALSE)</formula>
    </cfRule>
  </conditionalFormatting>
  <conditionalFormatting sqref="F39:I39">
    <cfRule type="expression" dxfId="11811" priority="12" stopIfTrue="1">
      <formula>IF(WEEKDAY(F$5)=1,TRUE,FALSE)</formula>
    </cfRule>
  </conditionalFormatting>
  <conditionalFormatting sqref="AF39:AJ39">
    <cfRule type="expression" dxfId="11810" priority="11" stopIfTrue="1">
      <formula>IF(WEEKDAY(AF$5)=1,TRUE,FALSE)</formula>
    </cfRule>
  </conditionalFormatting>
  <conditionalFormatting sqref="I34">
    <cfRule type="expression" dxfId="11809" priority="10" stopIfTrue="1">
      <formula>IF(WEEKDAY(I$5)=1,TRUE,FALSE)</formula>
    </cfRule>
  </conditionalFormatting>
  <conditionalFormatting sqref="AF34:AJ34">
    <cfRule type="expression" dxfId="11808" priority="9" stopIfTrue="1">
      <formula>IF(WEEKDAY(AF$5)=1,TRUE,FALSE)</formula>
    </cfRule>
  </conditionalFormatting>
  <conditionalFormatting sqref="I34">
    <cfRule type="expression" dxfId="11807" priority="8" stopIfTrue="1">
      <formula>IF(WEEKDAY(I$5)=1,TRUE,FALSE)</formula>
    </cfRule>
  </conditionalFormatting>
  <conditionalFormatting sqref="AF34:AJ34">
    <cfRule type="expression" dxfId="11806" priority="7" stopIfTrue="1">
      <formula>IF(WEEKDAY(AF$5)=1,TRUE,FALSE)</formula>
    </cfRule>
  </conditionalFormatting>
  <conditionalFormatting sqref="I34">
    <cfRule type="expression" dxfId="11805" priority="6" stopIfTrue="1">
      <formula>IF(WEEKDAY(I$5)=1,TRUE,FALSE)</formula>
    </cfRule>
  </conditionalFormatting>
  <conditionalFormatting sqref="AF34:AJ34">
    <cfRule type="expression" dxfId="11804" priority="5" stopIfTrue="1">
      <formula>IF(WEEKDAY(AF$5)=1,TRUE,FALSE)</formula>
    </cfRule>
  </conditionalFormatting>
  <conditionalFormatting sqref="F34:H34">
    <cfRule type="expression" dxfId="11803" priority="4" stopIfTrue="1">
      <formula>IF(WEEKDAY(F$5)=1,TRUE,FALSE)</formula>
    </cfRule>
  </conditionalFormatting>
  <conditionalFormatting sqref="F34:H34">
    <cfRule type="expression" dxfId="11802" priority="3" stopIfTrue="1">
      <formula>IF(WEEKDAY(F$5)=1,TRUE,FALSE)</formula>
    </cfRule>
  </conditionalFormatting>
  <conditionalFormatting sqref="J34:L34 N34:P34 R34:T34 V34:X34 Z34:AB34 AD34:AF34 AH34:AJ34">
    <cfRule type="expression" dxfId="11801" priority="2" stopIfTrue="1">
      <formula>IF(WEEKDAY(J$5)=1,TRUE,FALSE)</formula>
    </cfRule>
  </conditionalFormatting>
  <conditionalFormatting sqref="J34:L34 N34:P34 R34:T34 V34:X34 Z34:AB34 AD34:AF34 AH34:AJ34">
    <cfRule type="expression" dxfId="11800" priority="1" stopIfTrue="1">
      <formula>IF(WEEKDAY(J$5)=1,TRUE,FALSE)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selection activeCell="E10" sqref="E10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343"/>
      <c r="C1" s="343"/>
      <c r="D1" s="871" t="str">
        <f>"BẢNG THANH TOÁN LƯƠNG THÁNG"&amp;" "&amp;TEXT($E$4,"mm")&amp;" / "&amp;TEXT($E$4,"yyyy")</f>
        <v>BẢNG THANH TOÁN LƯƠNG THÁNG 03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343"/>
      <c r="C2" s="343"/>
      <c r="D2" s="343"/>
      <c r="E2" s="71"/>
      <c r="F2" s="343"/>
      <c r="G2" s="343"/>
      <c r="H2" s="343"/>
      <c r="I2" s="343"/>
      <c r="J2" s="72"/>
      <c r="K2" s="343"/>
      <c r="L2" s="343"/>
      <c r="M2" s="343"/>
      <c r="N2" s="343"/>
      <c r="O2" s="343"/>
      <c r="P2" s="343"/>
      <c r="Q2" s="343"/>
      <c r="R2" s="343"/>
      <c r="S2" s="343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343"/>
      <c r="C3" s="343"/>
      <c r="D3" s="343"/>
      <c r="E3" s="71"/>
      <c r="F3" s="343"/>
      <c r="G3" s="343"/>
      <c r="H3" s="343"/>
      <c r="I3" s="343"/>
      <c r="J3" s="72"/>
      <c r="K3" s="343"/>
      <c r="L3" s="343"/>
      <c r="M3" s="343"/>
      <c r="N3" s="343"/>
      <c r="O3" s="343"/>
      <c r="P3" s="343"/>
      <c r="Q3" s="343"/>
      <c r="R3" s="343"/>
      <c r="S3" s="343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- 03'!$E$4</f>
        <v>42795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344" t="s">
        <v>40</v>
      </c>
      <c r="G7" s="340" t="s">
        <v>18</v>
      </c>
      <c r="H7" s="344" t="s">
        <v>40</v>
      </c>
      <c r="I7" s="347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- 03'!$B$8:$AS$67,36,0)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- 03'!$B$8:$AS$67,36,0)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 - 03'!$B$8:$AS$67,36,0)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9" si="0">VLOOKUP(B13,DS,2,0)</f>
        <v>Huỳnh Thị Hường</v>
      </c>
      <c r="D13" s="103" t="str">
        <f t="shared" ref="D13:D29" si="1">VLOOKUP(B13,DS,3,0)</f>
        <v>Công nhân</v>
      </c>
      <c r="E13" s="80">
        <f t="shared" ref="E13:E29" si="2">VLOOKUP(B13,DS,4,0)</f>
        <v>3552000</v>
      </c>
      <c r="F13" s="82">
        <f>VLOOKUP(B13,'CC - 03'!$B$8:$AS$67,36,0)</f>
        <v>27</v>
      </c>
      <c r="G13" s="198">
        <f t="shared" ref="G13:G29" si="3">ROUND(E13/$U$2*F13,0)</f>
        <v>3552000</v>
      </c>
      <c r="H13" s="82">
        <f>(VLOOKUP(B13,'CC - 02'!$B$8:$AS$70,37,0)+VLOOKUP(B13,'CC - 02'!$B$8:$AS$70,38,0))</f>
        <v>0</v>
      </c>
      <c r="I13" s="198">
        <f t="shared" ref="I13:I29" si="4">ROUND(E13/$U$2*H13,0)</f>
        <v>0</v>
      </c>
      <c r="J13" s="199">
        <f t="shared" ref="J13:K29" si="5">F13+H13</f>
        <v>27</v>
      </c>
      <c r="K13" s="36">
        <f t="shared" si="5"/>
        <v>3552000</v>
      </c>
      <c r="L13" s="80">
        <f t="shared" ref="L13:L29" si="6">+F13*15000</f>
        <v>405000</v>
      </c>
      <c r="M13" s="37">
        <f t="shared" ref="M13:M29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6" si="11">M13-SUM(N13:P13)</f>
        <v>3584040</v>
      </c>
      <c r="R13" s="36">
        <f t="shared" ref="R13:R29" si="12">VLOOKUP(B13,DS,23,0)</f>
        <v>0</v>
      </c>
      <c r="S13" s="38">
        <f t="shared" ref="S13:S29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- 03'!$B$8:$AS$67,36,0)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- 03'!$B$8:$AS$67,36,0)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- 03'!$B$8:$AS$67,36,0)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- 03'!$B$8:$AS$67,36,0)</f>
        <v>27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- 03'!$B$8:$AS$67,36,0)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- 03'!$B$8:$AS$67,36,0)</f>
        <v>27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27</v>
      </c>
      <c r="K19" s="309">
        <f t="shared" si="5"/>
        <v>3552000</v>
      </c>
      <c r="L19" s="305">
        <f t="shared" si="6"/>
        <v>405000</v>
      </c>
      <c r="M19" s="310">
        <f t="shared" si="7"/>
        <v>3957000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3584040</v>
      </c>
      <c r="R19" s="309">
        <f t="shared" si="12"/>
        <v>0</v>
      </c>
      <c r="S19" s="311">
        <f t="shared" si="13"/>
        <v>3584040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- 03'!$B$8:$AS$67,36,0)</f>
        <v>27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- 03'!$B$8:$AS$67,36,0)</f>
        <v>27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198</v>
      </c>
      <c r="C22" s="349" t="s">
        <v>197</v>
      </c>
      <c r="D22" s="103" t="str">
        <f t="shared" ref="D22" si="14">VLOOKUP(B22,DS,3,0)</f>
        <v>Công nhân</v>
      </c>
      <c r="E22" s="80">
        <f t="shared" ref="E22" si="15">VLOOKUP(B22,DS,4,0)</f>
        <v>3552000</v>
      </c>
      <c r="F22" s="82">
        <f>VLOOKUP(B22,'CC - 03'!$B$8:$AS$67,36,0)</f>
        <v>27</v>
      </c>
      <c r="G22" s="198">
        <f t="shared" ref="G22" si="16">ROUND(E22/$U$2*F22,0)</f>
        <v>3552000</v>
      </c>
      <c r="H22" s="82">
        <f>(VLOOKUP(B22,'CC - 03'!$B$8:$AS$67,37,0)+VLOOKUP(B22,'CC - 03'!$B$8:$AS$67,38,0))</f>
        <v>0</v>
      </c>
      <c r="I22" s="198">
        <f t="shared" ref="I22" si="17">ROUND(E22/$U$2*H22,0)</f>
        <v>0</v>
      </c>
      <c r="J22" s="199">
        <f t="shared" ref="J22" si="18">F22+H22</f>
        <v>27</v>
      </c>
      <c r="K22" s="36">
        <f t="shared" ref="K22" si="19">G22+I22</f>
        <v>3552000</v>
      </c>
      <c r="L22" s="80">
        <f t="shared" ref="L22" si="20">+F22*15000</f>
        <v>405000</v>
      </c>
      <c r="M22" s="37">
        <f t="shared" ref="M22" si="21">K22+L22</f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22">M22-SUM(N22:P22)</f>
        <v>3584040</v>
      </c>
      <c r="R22" s="36">
        <f t="shared" ref="R22" si="23">VLOOKUP(B22,DS,23,0)</f>
        <v>0</v>
      </c>
      <c r="S22" s="38">
        <f t="shared" ref="S22" si="24">Q22-R22</f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- 03'!$B$8:$AS$67,36,0)</f>
        <v>27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202</v>
      </c>
      <c r="C24" s="79" t="str">
        <f t="shared" si="0"/>
        <v>Nguyễn Thị Diễm</v>
      </c>
      <c r="D24" s="103" t="str">
        <f t="shared" si="1"/>
        <v>Công nhân</v>
      </c>
      <c r="E24" s="80">
        <f t="shared" ref="E24" si="25">VLOOKUP(B24,DS,4,0)</f>
        <v>3552000</v>
      </c>
      <c r="F24" s="82">
        <f>VLOOKUP(B24,'CC - 03'!$B$8:$AS$67,36,0)</f>
        <v>27</v>
      </c>
      <c r="G24" s="198">
        <f t="shared" ref="G24" si="26">ROUND(E24/$U$2*F24,0)</f>
        <v>3552000</v>
      </c>
      <c r="H24" s="82">
        <f>(VLOOKUP(B24,'CC - 03'!$B$8:$AS$70,37,0)+VLOOKUP(B24,'CC - 03'!$B$8:$AS$70,38,0))</f>
        <v>0</v>
      </c>
      <c r="I24" s="198">
        <f t="shared" ref="I24" si="27">ROUND(E24/$U$2*H24,0)</f>
        <v>0</v>
      </c>
      <c r="J24" s="199">
        <f t="shared" ref="J24" si="28">F24+H24</f>
        <v>27</v>
      </c>
      <c r="K24" s="36">
        <f t="shared" ref="K24" si="29">G24+I24</f>
        <v>3552000</v>
      </c>
      <c r="L24" s="80">
        <f t="shared" ref="L24" si="30">+F24*15000</f>
        <v>405000</v>
      </c>
      <c r="M24" s="37">
        <f t="shared" ref="M24" si="31">K24+L24</f>
        <v>3957000</v>
      </c>
      <c r="N24" s="37">
        <f>E24*$N$4</f>
        <v>284160</v>
      </c>
      <c r="O24" s="37">
        <f>E24*$O$4</f>
        <v>53280</v>
      </c>
      <c r="P24" s="37">
        <f>E24*$P$4</f>
        <v>35520</v>
      </c>
      <c r="Q24" s="36">
        <f t="shared" ref="Q24" si="32">M24-SUM(N24:P24)</f>
        <v>3584040</v>
      </c>
      <c r="R24" s="36">
        <f t="shared" ref="R24" si="33">VLOOKUP(B24,DS,23,0)</f>
        <v>0</v>
      </c>
      <c r="S24" s="38">
        <f t="shared" ref="S24" si="34">Q24-R24</f>
        <v>3584040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75" customFormat="1" ht="19.5" customHeight="1">
      <c r="A25" s="35"/>
      <c r="B25" s="941" t="s">
        <v>181</v>
      </c>
      <c r="C25" s="942"/>
      <c r="D25" s="274"/>
      <c r="E25" s="274"/>
      <c r="F25" s="82">
        <f>VLOOKUP(B25,'CC - 03'!$B$8:$AS$67,36,0)</f>
        <v>0</v>
      </c>
      <c r="G25" s="274"/>
      <c r="H25" s="274"/>
      <c r="I25" s="274"/>
      <c r="J25" s="274"/>
      <c r="K25" s="274"/>
      <c r="L25" s="274"/>
      <c r="M25" s="274"/>
      <c r="N25" s="37"/>
      <c r="O25" s="37"/>
      <c r="P25" s="37"/>
      <c r="Q25" s="274"/>
      <c r="R25" s="274"/>
      <c r="S25" s="274"/>
      <c r="T25" s="274"/>
      <c r="U25" s="94"/>
      <c r="V25" s="76"/>
      <c r="W25" s="76"/>
      <c r="X25" s="77"/>
      <c r="Y25" s="77"/>
      <c r="Z25" s="77"/>
      <c r="AA25" s="78"/>
      <c r="AB25" s="78"/>
      <c r="AC25" s="78"/>
      <c r="AD25" s="78"/>
      <c r="AE25" s="78"/>
    </row>
    <row r="26" spans="1:31" s="33" customFormat="1" ht="23.25" customHeight="1">
      <c r="A26" s="35">
        <v>15</v>
      </c>
      <c r="B26" s="302" t="s">
        <v>107</v>
      </c>
      <c r="C26" s="79" t="str">
        <f t="shared" si="0"/>
        <v>Nguyễn Văn Bé Hai</v>
      </c>
      <c r="D26" s="103" t="str">
        <f t="shared" si="1"/>
        <v>Công nhân</v>
      </c>
      <c r="E26" s="80">
        <f t="shared" si="2"/>
        <v>3776000</v>
      </c>
      <c r="F26" s="82">
        <f>VLOOKUP(B26,'CC - 03'!$B$8:$AS$67,36,0)</f>
        <v>27</v>
      </c>
      <c r="G26" s="198">
        <f t="shared" si="3"/>
        <v>3776000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27</v>
      </c>
      <c r="K26" s="36">
        <f t="shared" si="5"/>
        <v>3776000</v>
      </c>
      <c r="L26" s="80">
        <f t="shared" si="6"/>
        <v>405000</v>
      </c>
      <c r="M26" s="37">
        <f t="shared" si="7"/>
        <v>4181000</v>
      </c>
      <c r="N26" s="37">
        <f t="shared" ref="N26:N29" si="35">IF(VLOOKUP(B26,DS,10,0)="x",E26*$N$4,0)</f>
        <v>302080</v>
      </c>
      <c r="O26" s="37">
        <f t="shared" ref="O26:O29" si="36">IF(VLOOKUP(B26,DS,10,0)="x",E26*$O$4,0)</f>
        <v>56640</v>
      </c>
      <c r="P26" s="37">
        <f t="shared" ref="P26:P29" si="37">IF(VLOOKUP(B26,DS,10,0)="x",E26*$P$4,0)</f>
        <v>37760</v>
      </c>
      <c r="Q26" s="36">
        <f t="shared" si="11"/>
        <v>3784520</v>
      </c>
      <c r="R26" s="36">
        <f t="shared" si="12"/>
        <v>0</v>
      </c>
      <c r="S26" s="38">
        <f t="shared" si="13"/>
        <v>3784520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v>16</v>
      </c>
      <c r="B27" s="302" t="s">
        <v>112</v>
      </c>
      <c r="C27" s="79" t="str">
        <f t="shared" si="0"/>
        <v>Trần Nhiên</v>
      </c>
      <c r="D27" s="103" t="str">
        <f t="shared" si="1"/>
        <v>Công nhân</v>
      </c>
      <c r="E27" s="80">
        <f t="shared" si="2"/>
        <v>3552000</v>
      </c>
      <c r="F27" s="82">
        <f>VLOOKUP(B27,'CC - 03'!$B$8:$AS$67,36,0)</f>
        <v>27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3552000</v>
      </c>
      <c r="L27" s="80">
        <f t="shared" si="6"/>
        <v>405000</v>
      </c>
      <c r="M27" s="37">
        <f t="shared" si="7"/>
        <v>3957000</v>
      </c>
      <c r="N27" s="37">
        <f t="shared" si="35"/>
        <v>284160</v>
      </c>
      <c r="O27" s="37">
        <f t="shared" si="36"/>
        <v>53280</v>
      </c>
      <c r="P27" s="37">
        <f t="shared" si="37"/>
        <v>35520</v>
      </c>
      <c r="Q27" s="36">
        <f t="shared" ref="Q27:Q29" si="38">M27-SUM(N27:P27)</f>
        <v>3584040</v>
      </c>
      <c r="R27" s="36">
        <f t="shared" si="12"/>
        <v>0</v>
      </c>
      <c r="S27" s="38">
        <f t="shared" si="13"/>
        <v>3584040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v>17</v>
      </c>
      <c r="B28" s="302" t="s">
        <v>113</v>
      </c>
      <c r="C28" s="79" t="str">
        <f t="shared" si="0"/>
        <v>Thạch Giang</v>
      </c>
      <c r="D28" s="103" t="str">
        <f t="shared" si="1"/>
        <v>Công nhân</v>
      </c>
      <c r="E28" s="80">
        <f t="shared" si="2"/>
        <v>3552000</v>
      </c>
      <c r="F28" s="82">
        <f>VLOOKUP(B28,'CC - 03'!$B$8:$AS$67,36,0)</f>
        <v>27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35"/>
        <v>284160</v>
      </c>
      <c r="O28" s="37">
        <f t="shared" si="36"/>
        <v>53280</v>
      </c>
      <c r="P28" s="37">
        <f t="shared" si="37"/>
        <v>35520</v>
      </c>
      <c r="Q28" s="36">
        <f t="shared" si="38"/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37">
        <v>18</v>
      </c>
      <c r="B29" s="302" t="s">
        <v>116</v>
      </c>
      <c r="C29" s="79" t="str">
        <f t="shared" si="0"/>
        <v>Lâm Chanh Đa Ra</v>
      </c>
      <c r="D29" s="103" t="str">
        <f t="shared" si="1"/>
        <v>Công nhân</v>
      </c>
      <c r="E29" s="80">
        <f t="shared" si="2"/>
        <v>3552000</v>
      </c>
      <c r="F29" s="82">
        <f>VLOOKUP(B29,'CC - 03'!$B$8:$AS$67,36,0)</f>
        <v>27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27</v>
      </c>
      <c r="K29" s="36">
        <f t="shared" si="5"/>
        <v>3552000</v>
      </c>
      <c r="L29" s="80">
        <f t="shared" si="6"/>
        <v>405000</v>
      </c>
      <c r="M29" s="37">
        <f t="shared" si="7"/>
        <v>3957000</v>
      </c>
      <c r="N29" s="37">
        <f t="shared" si="35"/>
        <v>284160</v>
      </c>
      <c r="O29" s="37">
        <f t="shared" si="36"/>
        <v>53280</v>
      </c>
      <c r="P29" s="37">
        <f t="shared" si="37"/>
        <v>35520</v>
      </c>
      <c r="Q29" s="36">
        <f t="shared" si="38"/>
        <v>3584040</v>
      </c>
      <c r="R29" s="36">
        <f t="shared" si="12"/>
        <v>0</v>
      </c>
      <c r="S29" s="38">
        <f t="shared" si="13"/>
        <v>3584040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1" customFormat="1" ht="21" customHeight="1">
      <c r="A30" s="891" t="s">
        <v>25</v>
      </c>
      <c r="B30" s="891"/>
      <c r="C30" s="891"/>
      <c r="D30" s="891"/>
      <c r="E30" s="125">
        <f>SUM(E10:E29)</f>
        <v>65448000</v>
      </c>
      <c r="F30" s="125"/>
      <c r="G30" s="125">
        <f>SUM(G10:G29)</f>
        <v>65448000</v>
      </c>
      <c r="H30" s="125"/>
      <c r="I30" s="125">
        <f>SUM(I10:I29)</f>
        <v>0</v>
      </c>
      <c r="J30" s="25"/>
      <c r="K30" s="25">
        <f>SUM(K10:K29)</f>
        <v>65448000</v>
      </c>
      <c r="L30" s="25">
        <f t="shared" ref="L30:S30" si="39">SUM(L10:L29)</f>
        <v>7290000</v>
      </c>
      <c r="M30" s="25">
        <f t="shared" si="39"/>
        <v>72738000</v>
      </c>
      <c r="N30" s="25">
        <f t="shared" si="39"/>
        <v>5235840</v>
      </c>
      <c r="O30" s="25">
        <f t="shared" si="39"/>
        <v>981720</v>
      </c>
      <c r="P30" s="25">
        <f t="shared" si="39"/>
        <v>654480</v>
      </c>
      <c r="Q30" s="25">
        <f t="shared" si="39"/>
        <v>65865960</v>
      </c>
      <c r="R30" s="25">
        <f t="shared" si="39"/>
        <v>0</v>
      </c>
      <c r="S30" s="25">
        <f t="shared" si="39"/>
        <v>65865960</v>
      </c>
      <c r="T30" s="25"/>
      <c r="U30" s="94"/>
      <c r="V30" s="32"/>
      <c r="W30" s="32"/>
      <c r="X30" s="32"/>
      <c r="Y30" s="32"/>
      <c r="Z30" s="32"/>
    </row>
    <row r="31" spans="1:31" ht="11.25" customHeight="1">
      <c r="A31" s="7"/>
      <c r="B31" s="7"/>
      <c r="C31" s="8"/>
      <c r="D31" s="104"/>
      <c r="E31" s="84"/>
      <c r="F31" s="8"/>
      <c r="G31" s="8"/>
      <c r="H31" s="8"/>
      <c r="I31" s="8"/>
      <c r="K31" s="8"/>
      <c r="L31" s="8"/>
      <c r="M31" s="92"/>
      <c r="N31" s="8"/>
      <c r="O31" s="8"/>
      <c r="P31" s="8"/>
      <c r="Q31" s="8"/>
      <c r="R31" s="8"/>
      <c r="S31" s="8"/>
      <c r="T31" s="8"/>
      <c r="U31" s="94"/>
    </row>
    <row r="32" spans="1:31" s="33" customFormat="1" ht="11.25" customHeight="1">
      <c r="A32" s="68"/>
      <c r="B32" s="68"/>
      <c r="C32" s="68"/>
      <c r="D32" s="118"/>
      <c r="E32" s="119"/>
      <c r="F32" s="68"/>
      <c r="G32" s="68"/>
      <c r="H32" s="68"/>
      <c r="I32" s="68"/>
      <c r="J32" s="120"/>
      <c r="K32" s="119"/>
      <c r="L32" s="68"/>
      <c r="M32" s="68"/>
      <c r="N32" s="68"/>
      <c r="O32" s="68"/>
      <c r="P32" s="68"/>
      <c r="Q32" s="68"/>
      <c r="R32" s="68"/>
      <c r="S32" s="97" t="str">
        <f>"Long An, ngày  "&amp;$V$2&amp;"   tháng   "&amp;TEXT(E4,"mm")&amp;"   năm "&amp;TEXT(E4,"yyyy")</f>
        <v>Long An, ngày  31   tháng   03   năm 2017</v>
      </c>
      <c r="T32" s="68"/>
      <c r="U32" s="121"/>
      <c r="V32" s="34"/>
      <c r="W32" s="34"/>
      <c r="X32" s="34"/>
      <c r="Y32" s="34"/>
      <c r="Z32" s="34"/>
    </row>
    <row r="33" spans="1:31" s="33" customFormat="1" ht="12.75">
      <c r="A33" s="28"/>
      <c r="B33" s="28"/>
      <c r="C33" s="28" t="s">
        <v>60</v>
      </c>
      <c r="D33" s="122"/>
      <c r="E33" s="69"/>
      <c r="F33" s="121"/>
      <c r="G33" s="69"/>
      <c r="H33" s="69"/>
      <c r="I33" s="69"/>
      <c r="J33" s="123"/>
      <c r="K33" s="34"/>
      <c r="L33" s="28"/>
      <c r="M33" s="232"/>
      <c r="N33" s="19"/>
      <c r="O33" s="19"/>
      <c r="P33" s="19"/>
      <c r="Q33" s="19"/>
      <c r="S33" s="121" t="s">
        <v>22</v>
      </c>
      <c r="T33" s="121"/>
      <c r="U33" s="121"/>
      <c r="V33" s="34"/>
      <c r="W33" s="34"/>
      <c r="X33" s="34"/>
      <c r="Y33" s="34"/>
      <c r="Z33" s="34"/>
    </row>
    <row r="34" spans="1:31" ht="12">
      <c r="A34" s="7"/>
      <c r="B34" s="7"/>
      <c r="C34" s="14"/>
      <c r="E34" s="12"/>
      <c r="F34" s="11"/>
      <c r="G34" s="12"/>
      <c r="H34" s="12"/>
      <c r="I34" s="12"/>
      <c r="K34" s="6"/>
      <c r="L34" s="14"/>
      <c r="N34" s="10"/>
      <c r="O34" s="10"/>
      <c r="P34" s="10"/>
      <c r="Q34" s="10"/>
      <c r="S34" s="10"/>
      <c r="T34" s="11"/>
      <c r="U34" s="94"/>
    </row>
    <row r="35" spans="1:31" ht="12">
      <c r="C35" s="14"/>
      <c r="L35" s="14"/>
      <c r="T35" s="14"/>
      <c r="U35" s="94"/>
    </row>
    <row r="36" spans="1:31" ht="12">
      <c r="U36" s="94"/>
    </row>
    <row r="37" spans="1:31" ht="12">
      <c r="U37" s="94"/>
    </row>
    <row r="38" spans="1:31" ht="12">
      <c r="U38" s="94"/>
    </row>
    <row r="39" spans="1:31" ht="12">
      <c r="U39" s="94"/>
    </row>
    <row r="40" spans="1:31" s="379" customFormat="1" ht="12">
      <c r="D40" s="380"/>
      <c r="E40" s="381"/>
      <c r="F40" s="380"/>
      <c r="G40" s="381"/>
      <c r="H40" s="381"/>
      <c r="I40" s="381"/>
      <c r="J40" s="382"/>
      <c r="T40" s="383"/>
      <c r="U40" s="384"/>
      <c r="V40" s="383"/>
      <c r="W40" s="383"/>
      <c r="X40" s="383"/>
      <c r="Y40" s="383"/>
      <c r="Z40" s="383"/>
    </row>
    <row r="41" spans="1:31" ht="12">
      <c r="U41" s="94"/>
    </row>
    <row r="42" spans="1:31" ht="12">
      <c r="U42" s="94"/>
    </row>
    <row r="43" spans="1:31" s="157" customFormat="1" ht="29.25" customHeight="1">
      <c r="A43" s="124"/>
      <c r="B43" s="346"/>
      <c r="C43" s="346"/>
      <c r="D43" s="892" t="str">
        <f>D1</f>
        <v>BẢNG THANH TOÁN LƯƠNG THÁNG 03 / 2017</v>
      </c>
      <c r="E43" s="892"/>
      <c r="F43" s="892"/>
      <c r="G43" s="892"/>
      <c r="H43" s="892"/>
      <c r="I43" s="892"/>
      <c r="J43" s="892"/>
      <c r="K43" s="892"/>
      <c r="L43" s="892"/>
      <c r="M43" s="892"/>
      <c r="N43" s="892"/>
      <c r="O43" s="892"/>
      <c r="P43" s="892"/>
      <c r="Q43" s="893"/>
      <c r="R43" s="894" t="s">
        <v>106</v>
      </c>
      <c r="S43" s="895"/>
      <c r="T43" s="896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TH!$A$1</f>
        <v>Công ty TNHH Hải sản An Lạc</v>
      </c>
      <c r="B44" s="346"/>
      <c r="C44" s="346"/>
      <c r="D44" s="346"/>
      <c r="E44" s="181"/>
      <c r="F44" s="346"/>
      <c r="G44" s="346"/>
      <c r="H44" s="346"/>
      <c r="I44" s="346"/>
      <c r="J44" s="182"/>
      <c r="K44" s="346"/>
      <c r="L44" s="346"/>
      <c r="M44" s="346"/>
      <c r="N44" s="346"/>
      <c r="O44" s="346"/>
      <c r="P44" s="346"/>
      <c r="Q44" s="346"/>
      <c r="R44" s="346"/>
      <c r="S44" s="346"/>
      <c r="T44" s="135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TH!$A$2</f>
        <v>Địa chỉ: Lô A14, đường 4A, KCN Hải Sơn, Đức Hòa, Long An</v>
      </c>
      <c r="B45" s="346"/>
      <c r="C45" s="346"/>
      <c r="D45" s="346"/>
      <c r="E45" s="181"/>
      <c r="F45" s="346"/>
      <c r="G45" s="346"/>
      <c r="H45" s="346"/>
      <c r="I45" s="346"/>
      <c r="J45" s="182"/>
      <c r="K45" s="346"/>
      <c r="L45" s="346"/>
      <c r="M45" s="346"/>
      <c r="N45" s="346"/>
      <c r="O45" s="346"/>
      <c r="P45" s="346"/>
      <c r="Q45" s="346"/>
      <c r="R45" s="346"/>
      <c r="S45" s="346"/>
      <c r="T45" s="135"/>
      <c r="U45" s="94"/>
      <c r="V45" s="6"/>
      <c r="W45" s="179"/>
      <c r="X45" s="179"/>
      <c r="Y45" s="180"/>
      <c r="Z45" s="180"/>
    </row>
    <row r="46" spans="1:31" s="186" customFormat="1" ht="14.25" customHeight="1">
      <c r="A46" s="18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94"/>
      <c r="V46" s="6"/>
      <c r="W46" s="185"/>
      <c r="X46" s="185"/>
      <c r="Y46" s="185"/>
      <c r="Z46" s="185"/>
    </row>
    <row r="47" spans="1:31" s="188" customFormat="1" ht="24" customHeight="1">
      <c r="A47" s="886" t="s">
        <v>19</v>
      </c>
      <c r="B47" s="886" t="s">
        <v>20</v>
      </c>
      <c r="C47" s="888" t="s">
        <v>1</v>
      </c>
      <c r="D47" s="888" t="s">
        <v>2</v>
      </c>
      <c r="E47" s="890" t="s">
        <v>56</v>
      </c>
      <c r="F47" s="904" t="s">
        <v>26</v>
      </c>
      <c r="G47" s="910"/>
      <c r="H47" s="910"/>
      <c r="I47" s="910"/>
      <c r="J47" s="910"/>
      <c r="K47" s="905"/>
      <c r="L47" s="878" t="s">
        <v>57</v>
      </c>
      <c r="M47" s="878" t="s">
        <v>5</v>
      </c>
      <c r="N47" s="888" t="s">
        <v>6</v>
      </c>
      <c r="O47" s="888"/>
      <c r="P47" s="888"/>
      <c r="Q47" s="889" t="s">
        <v>7</v>
      </c>
      <c r="R47" s="889" t="s">
        <v>8</v>
      </c>
      <c r="S47" s="889" t="s">
        <v>9</v>
      </c>
      <c r="T47" s="902" t="s">
        <v>10</v>
      </c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3.75" customHeight="1">
      <c r="A48" s="887"/>
      <c r="B48" s="887"/>
      <c r="C48" s="888"/>
      <c r="D48" s="888"/>
      <c r="E48" s="890"/>
      <c r="F48" s="904" t="s">
        <v>59</v>
      </c>
      <c r="G48" s="905"/>
      <c r="H48" s="879" t="s">
        <v>182</v>
      </c>
      <c r="I48" s="880"/>
      <c r="J48" s="906" t="s">
        <v>27</v>
      </c>
      <c r="K48" s="889" t="s">
        <v>4</v>
      </c>
      <c r="L48" s="882"/>
      <c r="M48" s="882"/>
      <c r="N48" s="908" t="s">
        <v>12</v>
      </c>
      <c r="O48" s="889" t="s">
        <v>13</v>
      </c>
      <c r="P48" s="889" t="s">
        <v>34</v>
      </c>
      <c r="Q48" s="901"/>
      <c r="R48" s="901"/>
      <c r="S48" s="901"/>
      <c r="T48" s="903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5.25" customHeight="1">
      <c r="A49" s="887"/>
      <c r="B49" s="887"/>
      <c r="C49" s="889"/>
      <c r="D49" s="889"/>
      <c r="E49" s="890"/>
      <c r="F49" s="345" t="s">
        <v>40</v>
      </c>
      <c r="G49" s="347" t="s">
        <v>18</v>
      </c>
      <c r="H49" s="344" t="s">
        <v>40</v>
      </c>
      <c r="I49" s="347" t="s">
        <v>18</v>
      </c>
      <c r="J49" s="907"/>
      <c r="K49" s="901"/>
      <c r="L49" s="883"/>
      <c r="M49" s="883"/>
      <c r="N49" s="909"/>
      <c r="O49" s="901"/>
      <c r="P49" s="901"/>
      <c r="Q49" s="901"/>
      <c r="R49" s="901"/>
      <c r="S49" s="901"/>
      <c r="T49" s="903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93" customFormat="1" ht="12.75" customHeight="1">
      <c r="A50" s="189">
        <v>1</v>
      </c>
      <c r="B50" s="189">
        <v>2</v>
      </c>
      <c r="C50" s="189">
        <v>3</v>
      </c>
      <c r="D50" s="189">
        <v>4</v>
      </c>
      <c r="E50" s="189">
        <v>5</v>
      </c>
      <c r="F50" s="189">
        <v>7</v>
      </c>
      <c r="G50" s="189">
        <v>8</v>
      </c>
      <c r="H50" s="189">
        <v>9</v>
      </c>
      <c r="I50" s="189">
        <v>10</v>
      </c>
      <c r="J50" s="189">
        <v>13</v>
      </c>
      <c r="K50" s="189">
        <v>14</v>
      </c>
      <c r="L50" s="189">
        <v>16</v>
      </c>
      <c r="M50" s="74">
        <v>17</v>
      </c>
      <c r="N50" s="189">
        <v>24</v>
      </c>
      <c r="O50" s="189">
        <v>25</v>
      </c>
      <c r="P50" s="189">
        <v>26</v>
      </c>
      <c r="Q50" s="189">
        <v>29</v>
      </c>
      <c r="R50" s="189">
        <v>30</v>
      </c>
      <c r="S50" s="189">
        <v>31</v>
      </c>
      <c r="T50" s="189">
        <v>32</v>
      </c>
      <c r="U50" s="164"/>
      <c r="V50" s="190"/>
      <c r="W50" s="190"/>
      <c r="X50" s="191"/>
      <c r="Y50" s="191"/>
      <c r="Z50" s="191"/>
      <c r="AA50" s="192"/>
      <c r="AB50" s="192"/>
      <c r="AC50" s="192"/>
      <c r="AD50" s="192"/>
      <c r="AE50" s="192"/>
    </row>
    <row r="51" spans="1:31" s="203" customFormat="1" ht="23.25" customHeight="1">
      <c r="A51" s="194">
        <v>1</v>
      </c>
      <c r="B51" s="194" t="s">
        <v>68</v>
      </c>
      <c r="C51" s="195" t="str">
        <f t="shared" ref="C51:C57" si="40">VLOOKUP(B51,DS,2,0)</f>
        <v>Nguyễn Thiện Duy</v>
      </c>
      <c r="D51" s="196" t="str">
        <f t="shared" ref="D51:D59" si="41">VLOOKUP(B51,DS,3,0)</f>
        <v>Giám đốc</v>
      </c>
      <c r="E51" s="197">
        <f>VLOOKUP(B51,TH!$C$11:$F$56,4,0)</f>
        <v>10851000</v>
      </c>
      <c r="F51" s="82">
        <f>VLOOKUP($B51,'CC - 03'!$B$9:$AR$95,36,0)</f>
        <v>23</v>
      </c>
      <c r="G51" s="198">
        <f t="shared" ref="G51:G57" si="42">ROUND(E51/$U$2*F51,0)</f>
        <v>9243444</v>
      </c>
      <c r="H51" s="82">
        <f>(VLOOKUP($B51,'CC - 02'!$B$9:$AN$97,37,0)+(VLOOKUP($B51,'CC - 02'!$B$9:$AN$97,38,0)))</f>
        <v>0</v>
      </c>
      <c r="I51" s="198">
        <f t="shared" ref="I51:I57" si="43">ROUND(E51/$U$2*H51,0)</f>
        <v>0</v>
      </c>
      <c r="J51" s="199">
        <f t="shared" ref="J51:K57" si="44">F51+H51</f>
        <v>23</v>
      </c>
      <c r="K51" s="36">
        <f t="shared" si="44"/>
        <v>9243444</v>
      </c>
      <c r="L51" s="80">
        <f>+F51*15000</f>
        <v>345000</v>
      </c>
      <c r="M51" s="200">
        <f t="shared" ref="M51:M57" si="45">K51+SUM(L51:L51)</f>
        <v>9588444</v>
      </c>
      <c r="N51" s="37">
        <f t="shared" ref="N51:N57" si="46">IF(VLOOKUP(B51,DS,10,0)="x",E51*$N$4,0)</f>
        <v>868080</v>
      </c>
      <c r="O51" s="37">
        <f t="shared" ref="O51:O57" si="47">IF(VLOOKUP(B51,DS,10,0)="x",E51*$O$4,0)</f>
        <v>162765</v>
      </c>
      <c r="P51" s="37">
        <f t="shared" ref="P51:P57" si="48">IF(VLOOKUP(B51,DS,10,0)="x",E51*$P$4,0)</f>
        <v>108510</v>
      </c>
      <c r="Q51" s="198">
        <f t="shared" ref="Q51:Q57" si="49">M51-SUM(N51:P51)</f>
        <v>8449089</v>
      </c>
      <c r="R51" s="198">
        <f t="shared" ref="R51:R57" si="50">VLOOKUP(B51,DS,23,0)</f>
        <v>0</v>
      </c>
      <c r="S51" s="201">
        <f>Q51-R51</f>
        <v>8449089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2</v>
      </c>
      <c r="B52" s="194" t="s">
        <v>70</v>
      </c>
      <c r="C52" s="195" t="str">
        <f t="shared" si="40"/>
        <v>Nguyễn Văn Sẽ</v>
      </c>
      <c r="D52" s="196" t="str">
        <f t="shared" si="41"/>
        <v>Kỹ Thuật</v>
      </c>
      <c r="E52" s="197">
        <f>VLOOKUP(B52,TH!$C$11:$F$56,4,0)</f>
        <v>4895000</v>
      </c>
      <c r="F52" s="82">
        <f>VLOOKUP($B52,'CC - 03'!$B$9:$AR$95,36,0)</f>
        <v>27</v>
      </c>
      <c r="G52" s="198">
        <f t="shared" si="42"/>
        <v>4895000</v>
      </c>
      <c r="H52" s="82">
        <f>(VLOOKUP($B52,'CC - 02'!$B$9:$AN$97,37,0)+(VLOOKUP($B52,'CC - 02'!$B$9:$AN$97,38,0)))</f>
        <v>0</v>
      </c>
      <c r="I52" s="198">
        <f t="shared" si="43"/>
        <v>0</v>
      </c>
      <c r="J52" s="199">
        <f t="shared" si="44"/>
        <v>27</v>
      </c>
      <c r="K52" s="36">
        <f t="shared" si="44"/>
        <v>4895000</v>
      </c>
      <c r="L52" s="80">
        <f t="shared" ref="L52:L57" si="51">+F52*15000</f>
        <v>405000</v>
      </c>
      <c r="M52" s="200">
        <f t="shared" si="45"/>
        <v>5300000</v>
      </c>
      <c r="N52" s="37">
        <f t="shared" si="46"/>
        <v>391600</v>
      </c>
      <c r="O52" s="37">
        <f t="shared" si="47"/>
        <v>73425</v>
      </c>
      <c r="P52" s="37">
        <f t="shared" si="48"/>
        <v>48950</v>
      </c>
      <c r="Q52" s="198">
        <f t="shared" si="49"/>
        <v>4786025</v>
      </c>
      <c r="R52" s="198">
        <f t="shared" si="50"/>
        <v>0</v>
      </c>
      <c r="S52" s="201">
        <f t="shared" ref="S52:S57" si="52">Q52-R52</f>
        <v>4786025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3</v>
      </c>
      <c r="B53" s="194" t="s">
        <v>72</v>
      </c>
      <c r="C53" s="195" t="str">
        <f t="shared" si="40"/>
        <v>Võ Uyên Phương</v>
      </c>
      <c r="D53" s="196" t="str">
        <f t="shared" si="41"/>
        <v>Kế toán</v>
      </c>
      <c r="E53" s="197">
        <f>VLOOKUP(B53,TH!$C$11:$F$56,4,0)</f>
        <v>4895000</v>
      </c>
      <c r="F53" s="82">
        <f>VLOOKUP($B53,'CC - 03'!$B$9:$AR$95,36,0)</f>
        <v>27</v>
      </c>
      <c r="G53" s="198">
        <f t="shared" si="42"/>
        <v>4895000</v>
      </c>
      <c r="H53" s="82">
        <f>(VLOOKUP($B53,'CC - 02'!$B$9:$AN$97,37,0)+(VLOOKUP($B53,'CC - 02'!$B$9:$AN$97,38,0)))</f>
        <v>0</v>
      </c>
      <c r="I53" s="198">
        <f t="shared" si="43"/>
        <v>0</v>
      </c>
      <c r="J53" s="199">
        <f t="shared" si="44"/>
        <v>27</v>
      </c>
      <c r="K53" s="36">
        <f t="shared" si="44"/>
        <v>4895000</v>
      </c>
      <c r="L53" s="80">
        <f t="shared" si="51"/>
        <v>405000</v>
      </c>
      <c r="M53" s="200">
        <f t="shared" si="45"/>
        <v>5300000</v>
      </c>
      <c r="N53" s="37">
        <f t="shared" si="46"/>
        <v>391600</v>
      </c>
      <c r="O53" s="37">
        <f t="shared" si="47"/>
        <v>73425</v>
      </c>
      <c r="P53" s="37">
        <f t="shared" si="48"/>
        <v>48950</v>
      </c>
      <c r="Q53" s="198">
        <f t="shared" si="49"/>
        <v>4786025</v>
      </c>
      <c r="R53" s="198">
        <f t="shared" si="50"/>
        <v>0</v>
      </c>
      <c r="S53" s="201">
        <f t="shared" si="52"/>
        <v>4786025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4</v>
      </c>
      <c r="B54" s="194" t="s">
        <v>75</v>
      </c>
      <c r="C54" s="195" t="str">
        <f t="shared" si="40"/>
        <v>Lê Nguyễn Huy Cường</v>
      </c>
      <c r="D54" s="196" t="str">
        <f t="shared" si="41"/>
        <v>XNK</v>
      </c>
      <c r="E54" s="197">
        <f>VLOOKUP(B54,TH!$C$11:$F$56,4,0)</f>
        <v>4336000</v>
      </c>
      <c r="F54" s="82">
        <f>VLOOKUP($B54,'CC - 03'!$B$9:$AR$95,36,0)</f>
        <v>27</v>
      </c>
      <c r="G54" s="198">
        <f t="shared" si="42"/>
        <v>4336000</v>
      </c>
      <c r="H54" s="82">
        <f>(VLOOKUP($B54,'CC - 02'!$B$9:$AN$97,37,0)+(VLOOKUP($B54,'CC - 02'!$B$9:$AN$97,38,0)))</f>
        <v>0</v>
      </c>
      <c r="I54" s="198">
        <f t="shared" si="43"/>
        <v>0</v>
      </c>
      <c r="J54" s="199">
        <f t="shared" si="44"/>
        <v>27</v>
      </c>
      <c r="K54" s="36">
        <f t="shared" si="44"/>
        <v>4336000</v>
      </c>
      <c r="L54" s="80">
        <f t="shared" si="51"/>
        <v>405000</v>
      </c>
      <c r="M54" s="200">
        <f t="shared" si="45"/>
        <v>4741000</v>
      </c>
      <c r="N54" s="37">
        <f t="shared" si="46"/>
        <v>346880</v>
      </c>
      <c r="O54" s="37">
        <f t="shared" si="47"/>
        <v>65040</v>
      </c>
      <c r="P54" s="37">
        <f t="shared" si="48"/>
        <v>43360</v>
      </c>
      <c r="Q54" s="198">
        <f t="shared" si="49"/>
        <v>4285720</v>
      </c>
      <c r="R54" s="198">
        <f t="shared" si="50"/>
        <v>0</v>
      </c>
      <c r="S54" s="201">
        <f t="shared" si="52"/>
        <v>4285720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5</v>
      </c>
      <c r="B55" s="194" t="s">
        <v>77</v>
      </c>
      <c r="C55" s="195" t="str">
        <f t="shared" si="40"/>
        <v>Nguyễn Văn Bé Tư</v>
      </c>
      <c r="D55" s="196" t="str">
        <f t="shared" si="41"/>
        <v>Tài xế</v>
      </c>
      <c r="E55" s="197">
        <f>VLOOKUP(B55,TH!$C$11:$F$56,4,0)</f>
        <v>3776000</v>
      </c>
      <c r="F55" s="82">
        <f>VLOOKUP($B55,'CC - 03'!$B$9:$AR$95,36,0)</f>
        <v>27</v>
      </c>
      <c r="G55" s="198">
        <f t="shared" si="42"/>
        <v>3776000</v>
      </c>
      <c r="H55" s="82">
        <f>(VLOOKUP($B55,'CC - 02'!$B$9:$AN$97,37,0)+(VLOOKUP($B55,'CC - 02'!$B$9:$AN$97,38,0)))</f>
        <v>0</v>
      </c>
      <c r="I55" s="198">
        <f t="shared" si="43"/>
        <v>0</v>
      </c>
      <c r="J55" s="199">
        <f t="shared" si="44"/>
        <v>27</v>
      </c>
      <c r="K55" s="36">
        <f t="shared" si="44"/>
        <v>3776000</v>
      </c>
      <c r="L55" s="80">
        <f t="shared" si="51"/>
        <v>405000</v>
      </c>
      <c r="M55" s="200">
        <f t="shared" si="45"/>
        <v>4181000</v>
      </c>
      <c r="N55" s="37">
        <f t="shared" si="46"/>
        <v>302080</v>
      </c>
      <c r="O55" s="37">
        <f t="shared" si="47"/>
        <v>56640</v>
      </c>
      <c r="P55" s="37">
        <f t="shared" si="48"/>
        <v>37760</v>
      </c>
      <c r="Q55" s="198">
        <f t="shared" si="49"/>
        <v>3784520</v>
      </c>
      <c r="R55" s="198">
        <f t="shared" si="50"/>
        <v>0</v>
      </c>
      <c r="S55" s="201">
        <f t="shared" si="52"/>
        <v>3784520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6</v>
      </c>
      <c r="B56" s="194" t="s">
        <v>78</v>
      </c>
      <c r="C56" s="195" t="str">
        <f t="shared" si="40"/>
        <v>Dương Thanh Tuấn</v>
      </c>
      <c r="D56" s="196" t="str">
        <f t="shared" si="41"/>
        <v>Nhân sự</v>
      </c>
      <c r="E56" s="197">
        <f>VLOOKUP(B56,TH!$C$11:$F$56,4,0)</f>
        <v>4056000</v>
      </c>
      <c r="F56" s="82">
        <f>VLOOKUP($B56,'CC - 03'!$B$9:$AR$95,36,0)</f>
        <v>27</v>
      </c>
      <c r="G56" s="198">
        <f t="shared" si="42"/>
        <v>4056000</v>
      </c>
      <c r="H56" s="82">
        <f>(VLOOKUP($B56,'CC - 02'!$B$9:$AN$97,37,0)+(VLOOKUP($B56,'CC - 02'!$B$9:$AN$97,38,0)))</f>
        <v>0</v>
      </c>
      <c r="I56" s="198">
        <f t="shared" si="43"/>
        <v>0</v>
      </c>
      <c r="J56" s="199">
        <f t="shared" si="44"/>
        <v>27</v>
      </c>
      <c r="K56" s="36">
        <f t="shared" si="44"/>
        <v>4056000</v>
      </c>
      <c r="L56" s="80">
        <f t="shared" si="51"/>
        <v>405000</v>
      </c>
      <c r="M56" s="200">
        <f t="shared" si="45"/>
        <v>4461000</v>
      </c>
      <c r="N56" s="37">
        <f t="shared" si="46"/>
        <v>324480</v>
      </c>
      <c r="O56" s="37">
        <f t="shared" si="47"/>
        <v>60840</v>
      </c>
      <c r="P56" s="37">
        <f t="shared" si="48"/>
        <v>40560</v>
      </c>
      <c r="Q56" s="198">
        <f t="shared" si="49"/>
        <v>4035120</v>
      </c>
      <c r="R56" s="198">
        <f t="shared" si="50"/>
        <v>0</v>
      </c>
      <c r="S56" s="201">
        <f t="shared" si="52"/>
        <v>4035120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7</v>
      </c>
      <c r="B57" s="194" t="s">
        <v>81</v>
      </c>
      <c r="C57" s="195" t="str">
        <f t="shared" si="40"/>
        <v>Nguyễn Thiện Duyệt</v>
      </c>
      <c r="D57" s="196" t="str">
        <f t="shared" si="41"/>
        <v>XNK</v>
      </c>
      <c r="E57" s="197">
        <f>VLOOKUP(B57,TH!$C$11:$F$56,4,0)</f>
        <v>4840000</v>
      </c>
      <c r="F57" s="82">
        <f>VLOOKUP($B57,'CC - 03'!$B$9:$AR$95,36,0)</f>
        <v>27</v>
      </c>
      <c r="G57" s="198">
        <f t="shared" si="42"/>
        <v>4840000</v>
      </c>
      <c r="H57" s="82">
        <f>(VLOOKUP($B57,'CC - 02'!$B$9:$AN$97,37,0)+(VLOOKUP($B57,'CC - 02'!$B$9:$AN$97,38,0)))</f>
        <v>0</v>
      </c>
      <c r="I57" s="198">
        <f t="shared" si="43"/>
        <v>0</v>
      </c>
      <c r="J57" s="199">
        <f t="shared" si="44"/>
        <v>27</v>
      </c>
      <c r="K57" s="36">
        <f t="shared" si="44"/>
        <v>4840000</v>
      </c>
      <c r="L57" s="80">
        <f t="shared" si="51"/>
        <v>405000</v>
      </c>
      <c r="M57" s="200">
        <f t="shared" si="45"/>
        <v>5245000</v>
      </c>
      <c r="N57" s="37">
        <f t="shared" si="46"/>
        <v>387200</v>
      </c>
      <c r="O57" s="37">
        <f t="shared" si="47"/>
        <v>72600</v>
      </c>
      <c r="P57" s="37">
        <f t="shared" si="48"/>
        <v>48400</v>
      </c>
      <c r="Q57" s="198">
        <f t="shared" si="49"/>
        <v>4736800</v>
      </c>
      <c r="R57" s="198">
        <f t="shared" si="50"/>
        <v>0</v>
      </c>
      <c r="S57" s="201">
        <f t="shared" si="52"/>
        <v>4736800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8</v>
      </c>
      <c r="B58" s="194" t="s">
        <v>200</v>
      </c>
      <c r="C58" s="195" t="s">
        <v>195</v>
      </c>
      <c r="D58" s="196" t="str">
        <f t="shared" si="41"/>
        <v>Kế toán</v>
      </c>
      <c r="E58" s="197">
        <f>VLOOKUP(B58,TH!$C$11:$F$56,4,0)</f>
        <v>4362000</v>
      </c>
      <c r="F58" s="82">
        <f>VLOOKUP($B58,'CC - 03'!$B$9:$AR$95,36,0)</f>
        <v>27</v>
      </c>
      <c r="G58" s="198">
        <f t="shared" ref="G58:G59" si="53">ROUND(E58/$U$2*F58,0)</f>
        <v>4362000</v>
      </c>
      <c r="H58" s="82">
        <f>(VLOOKUP($B58,'CC - 03'!$B$9:$AN$94,37,0)+(VLOOKUP($B58,'CC - 03'!$B$9:$AN$94,38,0)))</f>
        <v>0</v>
      </c>
      <c r="I58" s="198">
        <f t="shared" ref="I58:I59" si="54">ROUND(E58/$U$2*H58,0)</f>
        <v>0</v>
      </c>
      <c r="J58" s="199">
        <f t="shared" ref="J58:J59" si="55">F58+H58</f>
        <v>27</v>
      </c>
      <c r="K58" s="36">
        <f t="shared" ref="K58:K59" si="56">G58+I58</f>
        <v>4362000</v>
      </c>
      <c r="L58" s="80">
        <f t="shared" ref="L58:L59" si="57">+F58*15000</f>
        <v>405000</v>
      </c>
      <c r="M58" s="200">
        <f t="shared" ref="M58:M59" si="58">K58+SUM(L58:L58)</f>
        <v>4767000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8">
        <f t="shared" ref="Q58" si="59">M58-SUM(N58:P58)</f>
        <v>4308990</v>
      </c>
      <c r="R58" s="198">
        <f t="shared" ref="R58:R59" si="60">VLOOKUP(B58,DS,23,0)</f>
        <v>0</v>
      </c>
      <c r="S58" s="201">
        <f t="shared" ref="S58:S59" si="61">Q58-R58</f>
        <v>4308990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9</v>
      </c>
      <c r="B59" s="194" t="s">
        <v>199</v>
      </c>
      <c r="C59" s="195" t="s">
        <v>196</v>
      </c>
      <c r="D59" s="196" t="str">
        <f t="shared" si="41"/>
        <v>Kế toán</v>
      </c>
      <c r="E59" s="197">
        <f>VLOOKUP(B59,TH!$C$11:$F$56,4,0)</f>
        <v>4362000</v>
      </c>
      <c r="F59" s="82">
        <f>VLOOKUP($B59,'CC - 03'!$B$9:$AR$95,36,0)</f>
        <v>27</v>
      </c>
      <c r="G59" s="198">
        <f t="shared" si="53"/>
        <v>4362000</v>
      </c>
      <c r="H59" s="82">
        <f>(VLOOKUP($B59,'CC - 03'!$B$9:$AN$94,37,0)+(VLOOKUP($B59,'CC - 03'!$B$9:$AN$94,38,0)))</f>
        <v>0</v>
      </c>
      <c r="I59" s="198">
        <f t="shared" si="54"/>
        <v>0</v>
      </c>
      <c r="J59" s="199">
        <f t="shared" si="55"/>
        <v>27</v>
      </c>
      <c r="K59" s="36">
        <f t="shared" si="56"/>
        <v>4362000</v>
      </c>
      <c r="L59" s="80">
        <f t="shared" si="57"/>
        <v>405000</v>
      </c>
      <c r="M59" s="200">
        <f t="shared" si="58"/>
        <v>4767000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" si="62">M59-SUM(N59:P59)</f>
        <v>4308990</v>
      </c>
      <c r="R59" s="198">
        <f t="shared" si="60"/>
        <v>0</v>
      </c>
      <c r="S59" s="201">
        <f t="shared" si="61"/>
        <v>4308990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8" customFormat="1" ht="21" customHeight="1">
      <c r="A60" s="899" t="s">
        <v>25</v>
      </c>
      <c r="B60" s="900"/>
      <c r="C60" s="900"/>
      <c r="D60" s="900"/>
      <c r="E60" s="205">
        <f>SUM(E51:E59)</f>
        <v>46373000</v>
      </c>
      <c r="F60" s="205"/>
      <c r="G60" s="205">
        <f t="shared" ref="G60:S60" si="63">SUM(G51:G59)</f>
        <v>44765444</v>
      </c>
      <c r="H60" s="205">
        <f t="shared" si="63"/>
        <v>0</v>
      </c>
      <c r="I60" s="205">
        <f t="shared" si="63"/>
        <v>0</v>
      </c>
      <c r="J60" s="205">
        <f t="shared" si="63"/>
        <v>239</v>
      </c>
      <c r="K60" s="206">
        <f t="shared" si="63"/>
        <v>44765444</v>
      </c>
      <c r="L60" s="206">
        <f t="shared" si="63"/>
        <v>3585000</v>
      </c>
      <c r="M60" s="206">
        <f t="shared" si="63"/>
        <v>48350444</v>
      </c>
      <c r="N60" s="206">
        <f t="shared" si="63"/>
        <v>3709840</v>
      </c>
      <c r="O60" s="206">
        <f t="shared" si="63"/>
        <v>695595</v>
      </c>
      <c r="P60" s="206">
        <f t="shared" si="63"/>
        <v>463730</v>
      </c>
      <c r="Q60" s="206">
        <f t="shared" si="63"/>
        <v>43481279</v>
      </c>
      <c r="R60" s="206">
        <f t="shared" si="63"/>
        <v>0</v>
      </c>
      <c r="S60" s="206">
        <f t="shared" si="63"/>
        <v>43481279</v>
      </c>
      <c r="T60" s="206"/>
      <c r="U60" s="164"/>
      <c r="V60" s="207"/>
      <c r="W60" s="207"/>
      <c r="X60" s="207"/>
      <c r="Y60" s="207"/>
      <c r="Z60" s="207"/>
    </row>
    <row r="61" spans="1:31" s="216" customFormat="1" ht="13.5" customHeight="1">
      <c r="A61" s="209"/>
      <c r="B61" s="209"/>
      <c r="C61" s="210"/>
      <c r="D61" s="211"/>
      <c r="E61" s="212"/>
      <c r="F61" s="210"/>
      <c r="G61" s="210"/>
      <c r="H61" s="210"/>
      <c r="I61" s="210"/>
      <c r="J61" s="213"/>
      <c r="K61" s="210"/>
      <c r="L61" s="210"/>
      <c r="M61" s="214"/>
      <c r="N61" s="210"/>
      <c r="O61" s="210"/>
      <c r="P61" s="210"/>
      <c r="Q61" s="210"/>
      <c r="R61" s="210"/>
      <c r="S61" s="210"/>
      <c r="T61" s="210"/>
      <c r="U61" s="164"/>
      <c r="V61" s="215"/>
      <c r="W61" s="215"/>
      <c r="X61" s="215"/>
      <c r="Y61" s="215"/>
      <c r="Z61" s="215"/>
    </row>
    <row r="62" spans="1:31" s="203" customFormat="1" ht="17.25" customHeight="1">
      <c r="A62" s="217"/>
      <c r="B62" s="217"/>
      <c r="C62" s="217"/>
      <c r="D62" s="218"/>
      <c r="E62" s="219"/>
      <c r="F62" s="217"/>
      <c r="G62" s="217"/>
      <c r="H62" s="217"/>
      <c r="I62" s="217"/>
      <c r="J62" s="220"/>
      <c r="K62" s="219"/>
      <c r="L62" s="217"/>
      <c r="M62" s="217"/>
      <c r="N62" s="217"/>
      <c r="O62" s="217"/>
      <c r="P62" s="217"/>
      <c r="Q62" s="217"/>
      <c r="R62" s="217"/>
      <c r="S62" s="221" t="str">
        <f>$S$32</f>
        <v>Long An, ngày  31   tháng   03   năm 2017</v>
      </c>
      <c r="T62" s="217"/>
      <c r="U62" s="222"/>
      <c r="V62" s="202"/>
      <c r="W62" s="202"/>
      <c r="X62" s="202"/>
      <c r="Y62" s="202"/>
      <c r="Z62" s="202"/>
    </row>
    <row r="63" spans="1:31" s="203" customFormat="1" ht="12.75">
      <c r="A63" s="223"/>
      <c r="B63" s="223"/>
      <c r="C63" s="222" t="s">
        <v>60</v>
      </c>
      <c r="D63" s="224"/>
      <c r="E63" s="183"/>
      <c r="F63" s="222"/>
      <c r="G63" s="183"/>
      <c r="H63" s="183"/>
      <c r="I63" s="183"/>
      <c r="J63" s="225"/>
      <c r="K63" s="202"/>
      <c r="L63" s="226"/>
      <c r="M63" s="233"/>
      <c r="N63" s="227"/>
      <c r="O63" s="227"/>
      <c r="P63" s="227"/>
      <c r="Q63" s="227"/>
      <c r="S63" s="227" t="s">
        <v>22</v>
      </c>
      <c r="T63" s="222"/>
      <c r="U63" s="222"/>
      <c r="V63" s="202"/>
      <c r="W63" s="202"/>
      <c r="X63" s="202"/>
      <c r="Y63" s="202"/>
      <c r="Z63" s="202"/>
    </row>
    <row r="64" spans="1:31" s="216" customFormat="1" ht="12">
      <c r="A64" s="209"/>
      <c r="B64" s="209"/>
      <c r="C64" s="228"/>
      <c r="D64" s="228"/>
      <c r="E64" s="229"/>
      <c r="F64" s="167"/>
      <c r="G64" s="229"/>
      <c r="H64" s="229"/>
      <c r="I64" s="229"/>
      <c r="J64" s="213"/>
      <c r="K64" s="215"/>
      <c r="L64" s="230"/>
      <c r="N64" s="231"/>
      <c r="O64" s="231"/>
      <c r="P64" s="231"/>
      <c r="Q64" s="231"/>
      <c r="S64" s="231"/>
      <c r="T64" s="167"/>
      <c r="U64" s="164"/>
      <c r="V64" s="215"/>
      <c r="W64" s="215"/>
      <c r="X64" s="215"/>
      <c r="Y64" s="215"/>
      <c r="Z64" s="215"/>
    </row>
    <row r="66" spans="6:6">
      <c r="F66" s="280"/>
    </row>
  </sheetData>
  <protectedRanges>
    <protectedRange password="CC78" sqref="V30:IK30 A10:B11 C5:D7 B33:C33 V5:W9 A30:A34 B30:B32 B34 A65:A95 V12:W12 Q5:T7 AF5:IK12 V25:W25 E5:I6 N5:P6 L5 Q10:S11 L49 L33 J6:K7 L7 L47 AF25:IK25 A36:A42 W36:IK42 W10:W11 C65:IK95 D30:T30 A96:IK65363 C36:T42 B36:B50 V36:V46 H48:I48 B53:B95" name="Range1"/>
    <protectedRange password="CC78" sqref="F7:H7 H49" name="Range1_4"/>
    <protectedRange password="CC78" sqref="V33:IK34 S33:T34 N33:Q34 E33:I34" name="Range1_1_1"/>
    <protectedRange password="CC78" sqref="U1 W1:IK3 V4:IK4 B4:T4 U4:U12 X5:AE12 U25 X25:AE25 B1:Q3 R2:S3 U30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0:IK60 C47:D49 B63:C63 V47:W50 B64 N47:P48 Q47:T49 E47:I47 AF47:IK59 D60:T60 J48:K49 L63 W51:W59 E48:G48 B53:B62 Q51:S59 A51:A64" name="Range1_3"/>
    <protectedRange password="CC78" sqref="F49:G49" name="Range1_4_2"/>
    <protectedRange password="CC78" sqref="V63:IK64 N63:Q64 S63:T64 E63:I64" name="Range1_1_1_1"/>
    <protectedRange password="CC78" sqref="W43:IK46 X47:AE59 B46:T46 B43:Q45 R44:S45 U47:U64" name="Range1_2_2"/>
    <protectedRange password="CC78" sqref="V51:V59" name="Range1_1_2"/>
    <protectedRange password="CC78" sqref="A43" name="Range1_2_1_1_1"/>
    <protectedRange password="CC78" sqref="I49" name="Range1_4_1_1"/>
    <protectedRange password="CC78" sqref="AF26:IK29 W26:W29 B26:B29 B21 Q26:S29 A13:B14 W13:W24 AF13:IK24 B23 B15:B19 A15:A29 Q13:S24" name="Range1_5"/>
    <protectedRange password="CC78" sqref="X26:AE29 U26:U29 U13:U24 X13:AE24" name="Range1_2_3"/>
    <protectedRange password="CC78" sqref="V26:V29 V13:V24" name="Range1_1_3"/>
    <protectedRange password="CC78" sqref="K10:K11 K26:K29 K51:K59 K13:K24" name="Range1_6"/>
    <protectedRange password="CC78" sqref="A2:A3 A44:A45" name="Range1_2_1_3"/>
    <protectedRange password="CC78" sqref="B20" name="Range1_7"/>
    <protectedRange password="CC78" sqref="B22" name="Range1_1_4"/>
    <protectedRange password="CC78" sqref="B24" name="Range1_1_5"/>
  </protectedRanges>
  <autoFilter ref="A7:AE29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B25:C25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I8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71" sqref="A71:AS99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54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04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42826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42826</v>
      </c>
      <c r="G5" s="105">
        <f t="shared" ref="G5:AG5" si="0">F5+1</f>
        <v>42827</v>
      </c>
      <c r="H5" s="105">
        <f t="shared" si="0"/>
        <v>42828</v>
      </c>
      <c r="I5" s="105">
        <f t="shared" si="0"/>
        <v>42829</v>
      </c>
      <c r="J5" s="105">
        <f t="shared" si="0"/>
        <v>42830</v>
      </c>
      <c r="K5" s="105">
        <f t="shared" si="0"/>
        <v>42831</v>
      </c>
      <c r="L5" s="105">
        <f t="shared" si="0"/>
        <v>42832</v>
      </c>
      <c r="M5" s="105">
        <f t="shared" si="0"/>
        <v>42833</v>
      </c>
      <c r="N5" s="105">
        <f t="shared" si="0"/>
        <v>42834</v>
      </c>
      <c r="O5" s="105">
        <f t="shared" si="0"/>
        <v>42835</v>
      </c>
      <c r="P5" s="105">
        <f t="shared" si="0"/>
        <v>42836</v>
      </c>
      <c r="Q5" s="105">
        <f t="shared" si="0"/>
        <v>42837</v>
      </c>
      <c r="R5" s="105">
        <f t="shared" si="0"/>
        <v>42838</v>
      </c>
      <c r="S5" s="105">
        <f t="shared" si="0"/>
        <v>42839</v>
      </c>
      <c r="T5" s="105">
        <f t="shared" si="0"/>
        <v>42840</v>
      </c>
      <c r="U5" s="105">
        <f t="shared" si="0"/>
        <v>42841</v>
      </c>
      <c r="V5" s="105">
        <f t="shared" si="0"/>
        <v>42842</v>
      </c>
      <c r="W5" s="105">
        <f t="shared" si="0"/>
        <v>42843</v>
      </c>
      <c r="X5" s="105">
        <f t="shared" si="0"/>
        <v>42844</v>
      </c>
      <c r="Y5" s="105">
        <f t="shared" si="0"/>
        <v>42845</v>
      </c>
      <c r="Z5" s="105">
        <f t="shared" si="0"/>
        <v>42846</v>
      </c>
      <c r="AA5" s="105">
        <f t="shared" si="0"/>
        <v>42847</v>
      </c>
      <c r="AB5" s="105">
        <f t="shared" si="0"/>
        <v>42848</v>
      </c>
      <c r="AC5" s="105">
        <f t="shared" si="0"/>
        <v>42849</v>
      </c>
      <c r="AD5" s="105">
        <f t="shared" si="0"/>
        <v>42850</v>
      </c>
      <c r="AE5" s="105">
        <f t="shared" si="0"/>
        <v>42851</v>
      </c>
      <c r="AF5" s="105">
        <f t="shared" si="0"/>
        <v>42852</v>
      </c>
      <c r="AG5" s="105">
        <f t="shared" si="0"/>
        <v>42853</v>
      </c>
      <c r="AH5" s="105">
        <f>AG5+1</f>
        <v>42854</v>
      </c>
      <c r="AI5" s="105">
        <f>AH5+1</f>
        <v>42855</v>
      </c>
      <c r="AJ5" s="105">
        <v>31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T.Bảy</v>
      </c>
      <c r="G6" s="263" t="str">
        <f t="shared" ref="G6:AI6" si="1">CHOOSE(WEEKDAY(G5),"C.Nhật","T.Hai","T.Ba","T.Tư","T.Năm","T.Sáu","T.Bảy")</f>
        <v>C.Nhật</v>
      </c>
      <c r="H6" s="263" t="str">
        <f t="shared" si="1"/>
        <v>T.Hai</v>
      </c>
      <c r="I6" s="263" t="str">
        <f t="shared" si="1"/>
        <v>T.Ba</v>
      </c>
      <c r="J6" s="263" t="str">
        <f t="shared" si="1"/>
        <v>T.Tư</v>
      </c>
      <c r="K6" s="263" t="str">
        <f t="shared" si="1"/>
        <v>T.Năm</v>
      </c>
      <c r="L6" s="263" t="str">
        <f t="shared" si="1"/>
        <v>T.Sáu</v>
      </c>
      <c r="M6" s="263" t="str">
        <f t="shared" si="1"/>
        <v>T.Bảy</v>
      </c>
      <c r="N6" s="263" t="str">
        <f t="shared" si="1"/>
        <v>C.Nhật</v>
      </c>
      <c r="O6" s="263" t="str">
        <f t="shared" si="1"/>
        <v>T.Hai</v>
      </c>
      <c r="P6" s="263" t="str">
        <f t="shared" si="1"/>
        <v>T.Ba</v>
      </c>
      <c r="Q6" s="263" t="str">
        <f t="shared" si="1"/>
        <v>T.Tư</v>
      </c>
      <c r="R6" s="263" t="str">
        <f t="shared" si="1"/>
        <v>T.Năm</v>
      </c>
      <c r="S6" s="263" t="str">
        <f t="shared" si="1"/>
        <v>T.Sáu</v>
      </c>
      <c r="T6" s="263" t="str">
        <f t="shared" si="1"/>
        <v>T.Bảy</v>
      </c>
      <c r="U6" s="263" t="str">
        <f t="shared" si="1"/>
        <v>C.Nhật</v>
      </c>
      <c r="V6" s="263" t="str">
        <f t="shared" si="1"/>
        <v>T.Hai</v>
      </c>
      <c r="W6" s="263" t="str">
        <f t="shared" si="1"/>
        <v>T.Ba</v>
      </c>
      <c r="X6" s="263" t="str">
        <f t="shared" si="1"/>
        <v>T.Tư</v>
      </c>
      <c r="Y6" s="263" t="str">
        <f t="shared" si="1"/>
        <v>T.Năm</v>
      </c>
      <c r="Z6" s="263" t="str">
        <f t="shared" si="1"/>
        <v>T.Sáu</v>
      </c>
      <c r="AA6" s="263" t="str">
        <f t="shared" si="1"/>
        <v>T.Bảy</v>
      </c>
      <c r="AB6" s="263" t="str">
        <f t="shared" si="1"/>
        <v>C.Nhật</v>
      </c>
      <c r="AC6" s="263" t="str">
        <f t="shared" si="1"/>
        <v>T.Hai</v>
      </c>
      <c r="AD6" s="263" t="str">
        <f t="shared" si="1"/>
        <v>T.Ba</v>
      </c>
      <c r="AE6" s="263" t="str">
        <f t="shared" si="1"/>
        <v>T.Tư</v>
      </c>
      <c r="AF6" s="263" t="str">
        <f t="shared" si="1"/>
        <v>T.Năm</v>
      </c>
      <c r="AG6" s="263" t="str">
        <f t="shared" si="1"/>
        <v>T.Sáu</v>
      </c>
      <c r="AH6" s="263" t="str">
        <f t="shared" si="1"/>
        <v>T.Bảy</v>
      </c>
      <c r="AI6" s="263" t="str">
        <f t="shared" si="1"/>
        <v>C.Nhật</v>
      </c>
      <c r="AJ6" s="263" t="s">
        <v>188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5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>
        <v>8</v>
      </c>
      <c r="G9" s="153"/>
      <c r="H9" s="153">
        <v>8</v>
      </c>
      <c r="I9" s="153">
        <v>8</v>
      </c>
      <c r="J9" s="153">
        <v>8</v>
      </c>
      <c r="K9" s="153"/>
      <c r="L9" s="153">
        <v>8</v>
      </c>
      <c r="M9" s="153">
        <v>8</v>
      </c>
      <c r="N9" s="153"/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>
        <v>8</v>
      </c>
      <c r="U9" s="153"/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>
        <v>8</v>
      </c>
      <c r="AB9" s="153"/>
      <c r="AC9" s="153">
        <v>8</v>
      </c>
      <c r="AD9" s="153">
        <v>8</v>
      </c>
      <c r="AE9" s="153">
        <v>8</v>
      </c>
      <c r="AF9" s="153">
        <v>8</v>
      </c>
      <c r="AG9" s="153">
        <v>8</v>
      </c>
      <c r="AH9" s="153"/>
      <c r="AI9" s="153"/>
      <c r="AJ9" s="153"/>
      <c r="AK9" s="822">
        <f>((SUM(F9:AJ9))/8)-(SUMIF($F$6:$AJ$6,"C.Nhật",F9:AJ9)/8)</f>
        <v>23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23</v>
      </c>
      <c r="AO9" s="826">
        <v>0</v>
      </c>
      <c r="AP9" s="813"/>
      <c r="AQ9" s="813"/>
      <c r="AR9" s="813"/>
      <c r="AS9" s="815"/>
      <c r="AT9" s="35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35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>
        <v>8</v>
      </c>
      <c r="G11" s="153"/>
      <c r="H11" s="153">
        <v>8</v>
      </c>
      <c r="I11" s="153">
        <v>8</v>
      </c>
      <c r="J11" s="153">
        <v>8</v>
      </c>
      <c r="K11" s="153"/>
      <c r="L11" s="153">
        <v>8</v>
      </c>
      <c r="M11" s="153">
        <v>8</v>
      </c>
      <c r="N11" s="153"/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>
        <v>8</v>
      </c>
      <c r="U11" s="153"/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>
        <v>8</v>
      </c>
      <c r="AB11" s="153"/>
      <c r="AC11" s="153">
        <v>8</v>
      </c>
      <c r="AD11" s="153">
        <v>8</v>
      </c>
      <c r="AE11" s="153">
        <v>8</v>
      </c>
      <c r="AF11" s="153">
        <v>8</v>
      </c>
      <c r="AG11" s="153">
        <v>8</v>
      </c>
      <c r="AH11" s="153"/>
      <c r="AI11" s="153"/>
      <c r="AJ11" s="153"/>
      <c r="AK11" s="822">
        <f>((SUM(F11:AJ11))/8)-(SUMIF($F$6:$AJ$6,"C.Nhật",F11:AJ11)/8)</f>
        <v>23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23</v>
      </c>
      <c r="AO11" s="826">
        <v>0</v>
      </c>
      <c r="AP11" s="813"/>
      <c r="AQ11" s="813"/>
      <c r="AR11" s="813"/>
      <c r="AS11" s="815"/>
      <c r="AT11" s="35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35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>
        <v>8</v>
      </c>
      <c r="G14" s="153"/>
      <c r="H14" s="153">
        <v>8</v>
      </c>
      <c r="I14" s="153">
        <v>8</v>
      </c>
      <c r="J14" s="153">
        <v>8</v>
      </c>
      <c r="K14" s="153"/>
      <c r="L14" s="153">
        <v>8</v>
      </c>
      <c r="M14" s="153">
        <v>8</v>
      </c>
      <c r="N14" s="153"/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>
        <v>8</v>
      </c>
      <c r="U14" s="153"/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>
        <v>8</v>
      </c>
      <c r="AB14" s="153"/>
      <c r="AC14" s="153">
        <v>8</v>
      </c>
      <c r="AD14" s="153">
        <v>8</v>
      </c>
      <c r="AE14" s="153">
        <v>8</v>
      </c>
      <c r="AF14" s="153">
        <v>8</v>
      </c>
      <c r="AG14" s="153">
        <v>8</v>
      </c>
      <c r="AH14" s="153"/>
      <c r="AI14" s="153"/>
      <c r="AJ14" s="153"/>
      <c r="AK14" s="822">
        <f>((SUM(F14:AJ14))/8)-(SUMIF($F$6:$AJ$6,"C.Nhật",F14:AJ14)/8)</f>
        <v>23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23</v>
      </c>
      <c r="AO14" s="826">
        <v>0</v>
      </c>
      <c r="AP14" s="813"/>
      <c r="AQ14" s="813"/>
      <c r="AR14" s="813"/>
      <c r="AS14" s="815"/>
      <c r="AT14" s="35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35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>
        <v>8</v>
      </c>
      <c r="G16" s="153"/>
      <c r="H16" s="153">
        <v>8</v>
      </c>
      <c r="I16" s="153">
        <v>8</v>
      </c>
      <c r="J16" s="153">
        <v>8</v>
      </c>
      <c r="K16" s="153"/>
      <c r="L16" s="153">
        <v>8</v>
      </c>
      <c r="M16" s="153">
        <v>8</v>
      </c>
      <c r="N16" s="153"/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>
        <v>8</v>
      </c>
      <c r="U16" s="153"/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>
        <v>8</v>
      </c>
      <c r="AB16" s="153"/>
      <c r="AC16" s="153">
        <v>8</v>
      </c>
      <c r="AD16" s="153">
        <v>8</v>
      </c>
      <c r="AE16" s="153">
        <v>8</v>
      </c>
      <c r="AF16" s="153">
        <v>8</v>
      </c>
      <c r="AG16" s="153">
        <v>8</v>
      </c>
      <c r="AH16" s="153"/>
      <c r="AI16" s="153"/>
      <c r="AJ16" s="153"/>
      <c r="AK16" s="822">
        <f>((SUM(F16:AJ16))/8)-(SUMIF($F$6:$AJ$6,"C.Nhật",F16:AJ16)/8)</f>
        <v>23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23</v>
      </c>
      <c r="AO16" s="826">
        <v>0</v>
      </c>
      <c r="AP16" s="813"/>
      <c r="AQ16" s="813"/>
      <c r="AR16" s="813"/>
      <c r="AS16" s="815"/>
      <c r="AT16" s="35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35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>
        <v>8</v>
      </c>
      <c r="G18" s="153"/>
      <c r="H18" s="153">
        <v>8</v>
      </c>
      <c r="I18" s="153">
        <v>8</v>
      </c>
      <c r="J18" s="153">
        <v>8</v>
      </c>
      <c r="K18" s="153"/>
      <c r="L18" s="153">
        <v>8</v>
      </c>
      <c r="M18" s="153">
        <v>8</v>
      </c>
      <c r="N18" s="153"/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>
        <v>8</v>
      </c>
      <c r="U18" s="153"/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>
        <v>8</v>
      </c>
      <c r="AB18" s="153"/>
      <c r="AC18" s="153">
        <v>8</v>
      </c>
      <c r="AD18" s="153">
        <v>8</v>
      </c>
      <c r="AE18" s="153">
        <v>8</v>
      </c>
      <c r="AF18" s="153">
        <v>8</v>
      </c>
      <c r="AG18" s="153">
        <v>8</v>
      </c>
      <c r="AH18" s="153"/>
      <c r="AI18" s="153"/>
      <c r="AJ18" s="153"/>
      <c r="AK18" s="822">
        <f>((SUM(F18:AJ18))/8)-(SUMIF($F$6:$AJ$6,"C.Nhật",F18:AJ18)/8)</f>
        <v>23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23</v>
      </c>
      <c r="AO18" s="826">
        <v>0</v>
      </c>
      <c r="AP18" s="813"/>
      <c r="AQ18" s="813"/>
      <c r="AR18" s="813"/>
      <c r="AS18" s="815"/>
      <c r="AT18" s="35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35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>
        <v>8</v>
      </c>
      <c r="G20" s="153"/>
      <c r="H20" s="153">
        <v>8</v>
      </c>
      <c r="I20" s="153">
        <v>8</v>
      </c>
      <c r="J20" s="153">
        <v>8</v>
      </c>
      <c r="K20" s="153"/>
      <c r="L20" s="153">
        <v>8</v>
      </c>
      <c r="M20" s="153">
        <v>8</v>
      </c>
      <c r="N20" s="153"/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>
        <v>8</v>
      </c>
      <c r="U20" s="153"/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>
        <v>8</v>
      </c>
      <c r="AB20" s="153"/>
      <c r="AC20" s="153">
        <v>8</v>
      </c>
      <c r="AD20" s="153">
        <v>8</v>
      </c>
      <c r="AE20" s="153">
        <v>8</v>
      </c>
      <c r="AF20" s="153">
        <v>8</v>
      </c>
      <c r="AG20" s="153">
        <v>8</v>
      </c>
      <c r="AH20" s="153"/>
      <c r="AI20" s="153"/>
      <c r="AJ20" s="153"/>
      <c r="AK20" s="822">
        <f>((SUM(F20:AJ20))/8)-(SUMIF($F$6:$AJ$6,"C.Nhật",F20:AJ20)/8)</f>
        <v>23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23</v>
      </c>
      <c r="AO20" s="826">
        <v>0</v>
      </c>
      <c r="AP20" s="813"/>
      <c r="AQ20" s="813"/>
      <c r="AR20" s="813"/>
      <c r="AS20" s="815"/>
      <c r="AT20" s="35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35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911">
        <f t="shared" ref="A22" si="4">A20+1</f>
        <v>7</v>
      </c>
      <c r="B22" s="911" t="s">
        <v>94</v>
      </c>
      <c r="C22" s="850" t="str">
        <f>VLOOKUP(B22,DS,2,0)</f>
        <v>Trà Thị Soi</v>
      </c>
      <c r="D22" s="852" t="str">
        <f>VLOOKUP(B22,DS,3,0)</f>
        <v>Công nhân</v>
      </c>
      <c r="E22" s="58" t="s">
        <v>32</v>
      </c>
      <c r="F22" s="153">
        <v>8</v>
      </c>
      <c r="G22" s="153"/>
      <c r="H22" s="153">
        <v>8</v>
      </c>
      <c r="I22" s="153">
        <v>8</v>
      </c>
      <c r="J22" s="153">
        <v>8</v>
      </c>
      <c r="K22" s="153"/>
      <c r="L22" s="153">
        <v>8</v>
      </c>
      <c r="M22" s="153">
        <v>8</v>
      </c>
      <c r="N22" s="153"/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>
        <v>8</v>
      </c>
      <c r="U22" s="153"/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>
        <v>8</v>
      </c>
      <c r="AB22" s="153"/>
      <c r="AC22" s="153">
        <v>8</v>
      </c>
      <c r="AD22" s="153">
        <v>8</v>
      </c>
      <c r="AE22" s="153">
        <v>8</v>
      </c>
      <c r="AF22" s="153">
        <v>8</v>
      </c>
      <c r="AG22" s="153">
        <v>8</v>
      </c>
      <c r="AH22" s="153"/>
      <c r="AI22" s="153"/>
      <c r="AJ22" s="153"/>
      <c r="AK22" s="822">
        <f>((SUM(F22:AJ22))/8)-(SUMIF($F$6:$AJ$6,"C.Nhật",F22:AJ22)/8)</f>
        <v>23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23</v>
      </c>
      <c r="AO22" s="826">
        <v>0</v>
      </c>
      <c r="AP22" s="813"/>
      <c r="AQ22" s="813"/>
      <c r="AR22" s="813"/>
      <c r="AS22" s="815"/>
      <c r="AT22" s="35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35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911">
        <f t="shared" ref="A24" si="5">A22+1</f>
        <v>8</v>
      </c>
      <c r="B24" s="911" t="s">
        <v>101</v>
      </c>
      <c r="C24" s="850" t="str">
        <f>VLOOKUP(B24,DS,2,0)</f>
        <v>Trần Thị Bích Phượng</v>
      </c>
      <c r="D24" s="852" t="str">
        <f>VLOOKUP(B24,DS,3,0)</f>
        <v>Công nhân</v>
      </c>
      <c r="E24" s="58" t="s">
        <v>32</v>
      </c>
      <c r="F24" s="153">
        <v>8</v>
      </c>
      <c r="G24" s="153"/>
      <c r="H24" s="153">
        <v>8</v>
      </c>
      <c r="I24" s="153">
        <v>8</v>
      </c>
      <c r="J24" s="153">
        <v>8</v>
      </c>
      <c r="K24" s="153"/>
      <c r="L24" s="153">
        <v>8</v>
      </c>
      <c r="M24" s="153">
        <v>8</v>
      </c>
      <c r="N24" s="153"/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>
        <v>8</v>
      </c>
      <c r="U24" s="153"/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>
        <v>8</v>
      </c>
      <c r="AB24" s="153"/>
      <c r="AC24" s="153">
        <v>8</v>
      </c>
      <c r="AD24" s="153">
        <v>8</v>
      </c>
      <c r="AE24" s="153">
        <v>8</v>
      </c>
      <c r="AF24" s="153">
        <v>8</v>
      </c>
      <c r="AG24" s="153">
        <v>8</v>
      </c>
      <c r="AH24" s="153"/>
      <c r="AI24" s="153"/>
      <c r="AJ24" s="153"/>
      <c r="AK24" s="822">
        <f>((SUM(F24:AJ24))/8)-(SUMIF($F$6:$AJ$6,"C.Nhật",F24:AJ24)/8)</f>
        <v>23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23</v>
      </c>
      <c r="AO24" s="826">
        <v>0</v>
      </c>
      <c r="AP24" s="813"/>
      <c r="AQ24" s="813"/>
      <c r="AR24" s="813"/>
      <c r="AS24" s="815"/>
      <c r="AT24" s="35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35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911">
        <f t="shared" ref="A26" si="6">A24+1</f>
        <v>9</v>
      </c>
      <c r="B26" s="911" t="s">
        <v>102</v>
      </c>
      <c r="C26" s="850" t="str">
        <f>VLOOKUP(B26,DS,2,0)</f>
        <v>Sơn Thị Trường Sa</v>
      </c>
      <c r="D26" s="852" t="str">
        <f>VLOOKUP(B26,DS,3,0)</f>
        <v>Công nhân</v>
      </c>
      <c r="E26" s="58" t="s">
        <v>32</v>
      </c>
      <c r="F26" s="153">
        <v>8</v>
      </c>
      <c r="G26" s="153"/>
      <c r="H26" s="153">
        <v>8</v>
      </c>
      <c r="I26" s="153">
        <v>8</v>
      </c>
      <c r="J26" s="153">
        <v>8</v>
      </c>
      <c r="K26" s="153"/>
      <c r="L26" s="153">
        <v>8</v>
      </c>
      <c r="M26" s="153">
        <v>8</v>
      </c>
      <c r="N26" s="153"/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>
        <v>8</v>
      </c>
      <c r="U26" s="153"/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>
        <v>8</v>
      </c>
      <c r="AB26" s="153"/>
      <c r="AC26" s="153">
        <v>8</v>
      </c>
      <c r="AD26" s="153">
        <v>8</v>
      </c>
      <c r="AE26" s="153">
        <v>8</v>
      </c>
      <c r="AF26" s="153">
        <v>8</v>
      </c>
      <c r="AG26" s="153">
        <v>8</v>
      </c>
      <c r="AH26" s="153"/>
      <c r="AI26" s="153"/>
      <c r="AJ26" s="153"/>
      <c r="AK26" s="822">
        <f>((SUM(F26:AJ26))/8)-(SUMIF($F$6:$AJ$6,"C.Nhật",F26:AJ26)/8)</f>
        <v>23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23</v>
      </c>
      <c r="AO26" s="826">
        <v>0</v>
      </c>
      <c r="AP26" s="813"/>
      <c r="AQ26" s="813"/>
      <c r="AR26" s="813"/>
      <c r="AS26" s="815"/>
      <c r="AT26" s="35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912"/>
      <c r="B27" s="912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827"/>
      <c r="AP27" s="814"/>
      <c r="AQ27" s="814"/>
      <c r="AR27" s="814"/>
      <c r="AS27" s="816"/>
      <c r="AT27" s="35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911">
        <f t="shared" ref="A28" si="7">A26+1</f>
        <v>10</v>
      </c>
      <c r="B28" s="911" t="s">
        <v>103</v>
      </c>
      <c r="C28" s="850" t="str">
        <f>VLOOKUP(B28,DS,2,0)</f>
        <v>Lý Thị Sà Kha</v>
      </c>
      <c r="D28" s="852" t="str">
        <f>VLOOKUP(B28,DS,3,0)</f>
        <v>Công nhân</v>
      </c>
      <c r="E28" s="58" t="s">
        <v>32</v>
      </c>
      <c r="F28" s="153">
        <v>8</v>
      </c>
      <c r="G28" s="153"/>
      <c r="H28" s="153">
        <v>8</v>
      </c>
      <c r="I28" s="153">
        <v>8</v>
      </c>
      <c r="J28" s="153">
        <v>8</v>
      </c>
      <c r="K28" s="153"/>
      <c r="L28" s="153">
        <v>8</v>
      </c>
      <c r="M28" s="153">
        <v>8</v>
      </c>
      <c r="N28" s="153"/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>
        <v>8</v>
      </c>
      <c r="U28" s="153"/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>
        <v>8</v>
      </c>
      <c r="AB28" s="153"/>
      <c r="AC28" s="153">
        <v>8</v>
      </c>
      <c r="AD28" s="153">
        <v>8</v>
      </c>
      <c r="AE28" s="153">
        <v>8</v>
      </c>
      <c r="AF28" s="153">
        <v>8</v>
      </c>
      <c r="AG28" s="153">
        <v>8</v>
      </c>
      <c r="AH28" s="153"/>
      <c r="AI28" s="153"/>
      <c r="AJ28" s="153"/>
      <c r="AK28" s="822">
        <f>((SUM(F28:AJ28))/8)-(SUMIF($F$6:$AJ$6,"C.Nhật",F28:AJ28)/8)</f>
        <v>23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23</v>
      </c>
      <c r="AO28" s="826">
        <v>0</v>
      </c>
      <c r="AP28" s="813"/>
      <c r="AQ28" s="813"/>
      <c r="AR28" s="813"/>
      <c r="AS28" s="815"/>
      <c r="AT28" s="35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912"/>
      <c r="B29" s="912"/>
      <c r="C29" s="851"/>
      <c r="D29" s="85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823"/>
      <c r="AL29" s="823"/>
      <c r="AM29" s="825"/>
      <c r="AN29" s="814"/>
      <c r="AO29" s="827"/>
      <c r="AP29" s="814"/>
      <c r="AQ29" s="814"/>
      <c r="AR29" s="814"/>
      <c r="AS29" s="816"/>
      <c r="AT29" s="35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911">
        <f t="shared" ref="A30" si="8">A28+1</f>
        <v>11</v>
      </c>
      <c r="B30" s="911" t="s">
        <v>104</v>
      </c>
      <c r="C30" s="850" t="str">
        <f>VLOOKUP(B30,DS,2,0)</f>
        <v xml:space="preserve"> Lâm Thị Mộng Thường</v>
      </c>
      <c r="D30" s="852" t="str">
        <f>VLOOKUP(B30,DS,3,0)</f>
        <v>Công nhân</v>
      </c>
      <c r="E30" s="58" t="s">
        <v>32</v>
      </c>
      <c r="F30" s="153">
        <v>8</v>
      </c>
      <c r="G30" s="153"/>
      <c r="H30" s="153">
        <v>8</v>
      </c>
      <c r="I30" s="153">
        <v>8</v>
      </c>
      <c r="J30" s="153">
        <v>8</v>
      </c>
      <c r="K30" s="153"/>
      <c r="L30" s="153">
        <v>8</v>
      </c>
      <c r="M30" s="153">
        <v>8</v>
      </c>
      <c r="N30" s="153"/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>
        <v>8</v>
      </c>
      <c r="U30" s="153"/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>
        <v>8</v>
      </c>
      <c r="AB30" s="153"/>
      <c r="AC30" s="153">
        <v>8</v>
      </c>
      <c r="AD30" s="153">
        <v>8</v>
      </c>
      <c r="AE30" s="153">
        <v>8</v>
      </c>
      <c r="AF30" s="153">
        <v>8</v>
      </c>
      <c r="AG30" s="153">
        <v>8</v>
      </c>
      <c r="AH30" s="153"/>
      <c r="AI30" s="153"/>
      <c r="AJ30" s="153"/>
      <c r="AK30" s="822">
        <f>((SUM(F30:AJ30))/8)-(SUMIF($F$6:$AJ$6,"C.Nhật",F30:AJ30)/8)</f>
        <v>23</v>
      </c>
      <c r="AL30" s="822">
        <f>SUM(F31:AI31)/8*1.5</f>
        <v>0</v>
      </c>
      <c r="AM30" s="824">
        <f>SUMIF($F$6:$AI$6,"C.Nhật",$F30:$AI31)/8*2</f>
        <v>0</v>
      </c>
      <c r="AN30" s="813">
        <f>SUM(AK30:AM31)</f>
        <v>23</v>
      </c>
      <c r="AO30" s="826">
        <v>0</v>
      </c>
      <c r="AP30" s="813"/>
      <c r="AQ30" s="813"/>
      <c r="AR30" s="813"/>
      <c r="AS30" s="815"/>
      <c r="AT30" s="35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912"/>
      <c r="B31" s="912"/>
      <c r="C31" s="851"/>
      <c r="D31" s="853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823"/>
      <c r="AL31" s="823"/>
      <c r="AM31" s="825"/>
      <c r="AN31" s="814"/>
      <c r="AO31" s="827"/>
      <c r="AP31" s="814"/>
      <c r="AQ31" s="814"/>
      <c r="AR31" s="814"/>
      <c r="AS31" s="816"/>
      <c r="AT31" s="35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911">
        <f t="shared" ref="A32" si="9">A30+1</f>
        <v>12</v>
      </c>
      <c r="B32" s="913" t="s">
        <v>88</v>
      </c>
      <c r="C32" s="850" t="str">
        <f>VLOOKUP(B32,DS,2,0)</f>
        <v>Huỳnh Thị Bé Tha</v>
      </c>
      <c r="D32" s="852" t="str">
        <f>VLOOKUP(B32,DS,3,0)</f>
        <v>Công nhân</v>
      </c>
      <c r="E32" s="58" t="s">
        <v>32</v>
      </c>
      <c r="F32" s="153">
        <v>8</v>
      </c>
      <c r="G32" s="153"/>
      <c r="H32" s="153">
        <v>8</v>
      </c>
      <c r="I32" s="153">
        <v>8</v>
      </c>
      <c r="J32" s="153">
        <v>8</v>
      </c>
      <c r="K32" s="153"/>
      <c r="L32" s="153">
        <v>8</v>
      </c>
      <c r="M32" s="153">
        <v>8</v>
      </c>
      <c r="N32" s="153"/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>
        <v>8</v>
      </c>
      <c r="U32" s="153"/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>
        <v>8</v>
      </c>
      <c r="AB32" s="153"/>
      <c r="AC32" s="153">
        <v>8</v>
      </c>
      <c r="AD32" s="153">
        <v>8</v>
      </c>
      <c r="AE32" s="153">
        <v>8</v>
      </c>
      <c r="AF32" s="153">
        <v>8</v>
      </c>
      <c r="AG32" s="153">
        <v>8</v>
      </c>
      <c r="AH32" s="153"/>
      <c r="AI32" s="153"/>
      <c r="AJ32" s="153"/>
      <c r="AK32" s="822">
        <f>((SUM(F32:AJ32))/8)-(SUMIF($F$6:$AJ$6,"C.Nhật",F32:AJ32)/8)</f>
        <v>23</v>
      </c>
      <c r="AL32" s="822">
        <f>SUM(F33:AI33)/8*1.5</f>
        <v>0</v>
      </c>
      <c r="AM32" s="824">
        <f>SUMIF($F$6:$AI$6,"C.Nhật",$F32:$AI33)/8*2</f>
        <v>0</v>
      </c>
      <c r="AN32" s="813">
        <f>SUM(AK32:AM33)</f>
        <v>23</v>
      </c>
      <c r="AO32" s="826">
        <v>0</v>
      </c>
      <c r="AP32" s="813"/>
      <c r="AQ32" s="813"/>
      <c r="AR32" s="813"/>
      <c r="AS32" s="815"/>
      <c r="AT32" s="35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912"/>
      <c r="B33" s="914"/>
      <c r="C33" s="851"/>
      <c r="D33" s="853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823"/>
      <c r="AL33" s="823"/>
      <c r="AM33" s="825"/>
      <c r="AN33" s="814"/>
      <c r="AO33" s="827"/>
      <c r="AP33" s="814"/>
      <c r="AQ33" s="814"/>
      <c r="AR33" s="814"/>
      <c r="AS33" s="816"/>
      <c r="AT33" s="35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911">
        <v>13</v>
      </c>
      <c r="B34" s="913" t="s">
        <v>202</v>
      </c>
      <c r="C34" s="850" t="str">
        <f>VLOOKUP(B34,DS,2,0)</f>
        <v>Nguyễn Thị Diễm</v>
      </c>
      <c r="D34" s="852" t="str">
        <f>VLOOKUP(B34,DS,3,0)</f>
        <v>Công nhân</v>
      </c>
      <c r="E34" s="58" t="s">
        <v>32</v>
      </c>
      <c r="F34" s="153">
        <v>8</v>
      </c>
      <c r="G34" s="153"/>
      <c r="H34" s="153">
        <v>8</v>
      </c>
      <c r="I34" s="153">
        <v>8</v>
      </c>
      <c r="J34" s="153">
        <v>8</v>
      </c>
      <c r="K34" s="153"/>
      <c r="L34" s="153">
        <v>8</v>
      </c>
      <c r="M34" s="153">
        <v>8</v>
      </c>
      <c r="N34" s="153"/>
      <c r="O34" s="153">
        <v>8</v>
      </c>
      <c r="P34" s="153">
        <v>8</v>
      </c>
      <c r="Q34" s="153">
        <v>8</v>
      </c>
      <c r="R34" s="153">
        <v>8</v>
      </c>
      <c r="S34" s="153">
        <v>8</v>
      </c>
      <c r="T34" s="153">
        <v>8</v>
      </c>
      <c r="U34" s="153"/>
      <c r="V34" s="153">
        <v>8</v>
      </c>
      <c r="W34" s="153">
        <v>8</v>
      </c>
      <c r="X34" s="153">
        <v>8</v>
      </c>
      <c r="Y34" s="153">
        <v>8</v>
      </c>
      <c r="Z34" s="153">
        <v>8</v>
      </c>
      <c r="AA34" s="153">
        <v>8</v>
      </c>
      <c r="AB34" s="153"/>
      <c r="AC34" s="153">
        <v>8</v>
      </c>
      <c r="AD34" s="153">
        <v>8</v>
      </c>
      <c r="AE34" s="153">
        <v>8</v>
      </c>
      <c r="AF34" s="153">
        <v>8</v>
      </c>
      <c r="AG34" s="153">
        <v>8</v>
      </c>
      <c r="AH34" s="153"/>
      <c r="AI34" s="153"/>
      <c r="AJ34" s="153"/>
      <c r="AK34" s="822">
        <f>((SUM(F34:AJ34))/8)-(SUMIF($F$6:$AJ$6,"C.Nhật",F34:AJ34)/8)</f>
        <v>23</v>
      </c>
      <c r="AL34" s="822">
        <f>SUM(F35:AI35)/8*1.5</f>
        <v>0</v>
      </c>
      <c r="AM34" s="824">
        <f>SUMIF($F$6:$AI$6,"C.Nhật",$F34:$AI35)/8*2</f>
        <v>0</v>
      </c>
      <c r="AN34" s="813">
        <f>SUM(AK34:AM35)</f>
        <v>23</v>
      </c>
      <c r="AO34" s="376"/>
      <c r="AP34" s="375"/>
      <c r="AQ34" s="375"/>
      <c r="AR34" s="813"/>
      <c r="AS34" s="377"/>
      <c r="AT34" s="35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912"/>
      <c r="B35" s="914"/>
      <c r="C35" s="851"/>
      <c r="D35" s="853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823"/>
      <c r="AL35" s="823"/>
      <c r="AM35" s="825"/>
      <c r="AN35" s="814"/>
      <c r="AO35" s="376"/>
      <c r="AP35" s="375"/>
      <c r="AQ35" s="375"/>
      <c r="AR35" s="814"/>
      <c r="AS35" s="377"/>
      <c r="AT35" s="35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911">
        <v>14</v>
      </c>
      <c r="B36" s="943" t="s">
        <v>203</v>
      </c>
      <c r="C36" s="850" t="str">
        <f>VLOOKUP(B36,DS,2,0)</f>
        <v>Võ Văn Hữu Phước</v>
      </c>
      <c r="D36" s="852" t="str">
        <f>VLOOKUP(B36,DS,3,0)</f>
        <v>Công nhân</v>
      </c>
      <c r="E36" s="58" t="s">
        <v>32</v>
      </c>
      <c r="F36" s="153">
        <v>8</v>
      </c>
      <c r="G36" s="153"/>
      <c r="H36" s="153">
        <v>8</v>
      </c>
      <c r="I36" s="153">
        <v>8</v>
      </c>
      <c r="J36" s="153">
        <v>8</v>
      </c>
      <c r="K36" s="153"/>
      <c r="L36" s="153">
        <v>8</v>
      </c>
      <c r="M36" s="153">
        <v>8</v>
      </c>
      <c r="N36" s="153"/>
      <c r="O36" s="153">
        <v>8</v>
      </c>
      <c r="P36" s="153">
        <v>8</v>
      </c>
      <c r="Q36" s="153">
        <v>8</v>
      </c>
      <c r="R36" s="153">
        <v>8</v>
      </c>
      <c r="S36" s="153">
        <v>8</v>
      </c>
      <c r="T36" s="153">
        <v>8</v>
      </c>
      <c r="U36" s="153"/>
      <c r="V36" s="153">
        <v>8</v>
      </c>
      <c r="W36" s="153">
        <v>8</v>
      </c>
      <c r="X36" s="153">
        <v>8</v>
      </c>
      <c r="Y36" s="153">
        <v>8</v>
      </c>
      <c r="Z36" s="153">
        <v>8</v>
      </c>
      <c r="AA36" s="153">
        <v>8</v>
      </c>
      <c r="AB36" s="153"/>
      <c r="AC36" s="153">
        <v>8</v>
      </c>
      <c r="AD36" s="153">
        <v>8</v>
      </c>
      <c r="AE36" s="153">
        <v>8</v>
      </c>
      <c r="AF36" s="153">
        <v>8</v>
      </c>
      <c r="AG36" s="153">
        <v>8</v>
      </c>
      <c r="AH36" s="153"/>
      <c r="AI36" s="153"/>
      <c r="AJ36" s="153"/>
      <c r="AK36" s="822">
        <f>((SUM(F36:AJ36))/8)-(SUMIF($F$6:$AJ$6,"C.Nhật",F36:AJ36)/8)</f>
        <v>23</v>
      </c>
      <c r="AL36" s="822">
        <f>SUM(F37:AI37)/8*1.5</f>
        <v>0</v>
      </c>
      <c r="AM36" s="824">
        <f>SUMIF($F$6:$AI$6,"C.Nhật",$F36:$AI37)/8*2</f>
        <v>0</v>
      </c>
      <c r="AN36" s="813">
        <f>SUM(AK36:AM37)</f>
        <v>23</v>
      </c>
      <c r="AO36" s="376"/>
      <c r="AP36" s="375"/>
      <c r="AQ36" s="375"/>
      <c r="AR36" s="813"/>
      <c r="AS36" s="385"/>
      <c r="AT36" s="35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912"/>
      <c r="B37" s="944"/>
      <c r="C37" s="851"/>
      <c r="D37" s="853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823"/>
      <c r="AL37" s="823"/>
      <c r="AM37" s="825"/>
      <c r="AN37" s="814"/>
      <c r="AO37" s="376"/>
      <c r="AP37" s="375"/>
      <c r="AQ37" s="375"/>
      <c r="AR37" s="814"/>
      <c r="AS37" s="153"/>
      <c r="AT37" s="35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180</v>
      </c>
      <c r="B38" s="270" t="s">
        <v>181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911">
        <f>A36+1</f>
        <v>15</v>
      </c>
      <c r="B39" s="911" t="s">
        <v>107</v>
      </c>
      <c r="C39" s="850" t="str">
        <f>VLOOKUP(B39,DS,2,0)</f>
        <v>Nguyễn Văn Bé Hai</v>
      </c>
      <c r="D39" s="852" t="str">
        <f>VLOOKUP(B39,DS,3,0)</f>
        <v>Công nhân</v>
      </c>
      <c r="E39" s="58" t="s">
        <v>32</v>
      </c>
      <c r="F39" s="153">
        <v>8</v>
      </c>
      <c r="G39" s="153"/>
      <c r="H39" s="153">
        <v>8</v>
      </c>
      <c r="I39" s="153">
        <v>8</v>
      </c>
      <c r="J39" s="153"/>
      <c r="K39" s="153"/>
      <c r="L39" s="153">
        <v>8</v>
      </c>
      <c r="M39" s="153">
        <v>8</v>
      </c>
      <c r="N39" s="153"/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/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/>
      <c r="AC39" s="153">
        <v>8</v>
      </c>
      <c r="AD39" s="153">
        <v>8</v>
      </c>
      <c r="AE39" s="153"/>
      <c r="AF39" s="153">
        <v>8</v>
      </c>
      <c r="AG39" s="153">
        <v>8</v>
      </c>
      <c r="AH39" s="153"/>
      <c r="AI39" s="153"/>
      <c r="AJ39" s="153"/>
      <c r="AK39" s="822">
        <f>((SUM(F39:AJ39))/8)-(SUMIF($F$6:$AJ$6,"C.Nhật",F39:AJ39)/8)</f>
        <v>19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19</v>
      </c>
      <c r="AO39" s="826">
        <v>0</v>
      </c>
      <c r="AP39" s="813"/>
      <c r="AQ39" s="813"/>
      <c r="AR39" s="813"/>
      <c r="AS39" s="815"/>
      <c r="AT39" s="35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35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915">
        <f>A39+1</f>
        <v>16</v>
      </c>
      <c r="B41" s="915" t="s">
        <v>198</v>
      </c>
      <c r="C41" s="917" t="s">
        <v>197</v>
      </c>
      <c r="D41" s="919" t="str">
        <f>VLOOKUP(B41,DS,3,0)</f>
        <v>Công nhân</v>
      </c>
      <c r="E41" s="326" t="s">
        <v>32</v>
      </c>
      <c r="F41" s="153">
        <v>8</v>
      </c>
      <c r="G41" s="153"/>
      <c r="H41" s="153">
        <v>8</v>
      </c>
      <c r="I41" s="153">
        <v>8</v>
      </c>
      <c r="J41" s="153"/>
      <c r="K41" s="153"/>
      <c r="L41" s="153">
        <v>8</v>
      </c>
      <c r="M41" s="153">
        <v>8</v>
      </c>
      <c r="N41" s="153"/>
      <c r="O41" s="153">
        <v>8</v>
      </c>
      <c r="P41" s="153">
        <v>8</v>
      </c>
      <c r="Q41" s="153"/>
      <c r="R41" s="153">
        <v>8</v>
      </c>
      <c r="S41" s="153">
        <v>8</v>
      </c>
      <c r="T41" s="153">
        <v>8</v>
      </c>
      <c r="U41" s="153"/>
      <c r="V41" s="153">
        <v>8</v>
      </c>
      <c r="W41" s="153">
        <v>8</v>
      </c>
      <c r="X41" s="153"/>
      <c r="Y41" s="153">
        <v>8</v>
      </c>
      <c r="Z41" s="153">
        <v>8</v>
      </c>
      <c r="AA41" s="153">
        <v>8</v>
      </c>
      <c r="AB41" s="153"/>
      <c r="AC41" s="153">
        <v>8</v>
      </c>
      <c r="AD41" s="153">
        <v>8</v>
      </c>
      <c r="AE41" s="153"/>
      <c r="AF41" s="153">
        <v>8</v>
      </c>
      <c r="AG41" s="153">
        <v>8</v>
      </c>
      <c r="AH41" s="153"/>
      <c r="AI41" s="153"/>
      <c r="AJ41" s="153"/>
      <c r="AK41" s="921">
        <f>((SUM(F41:AJ41))/8)-(SUMIF($F$6:$AJ$6,"C.Nhật",F41:AJ41)/8)</f>
        <v>19</v>
      </c>
      <c r="AL41" s="921">
        <f>SUM(F42:AI42)/8*1.5</f>
        <v>0</v>
      </c>
      <c r="AM41" s="923">
        <f>SUMIF($F$6:$AI$6,"C.Nhật",$F41:$AI42)/8*2</f>
        <v>0</v>
      </c>
      <c r="AN41" s="925">
        <f>SUM(AK41:AM42)</f>
        <v>19</v>
      </c>
      <c r="AO41" s="927">
        <v>0</v>
      </c>
      <c r="AP41" s="925"/>
      <c r="AQ41" s="925"/>
      <c r="AR41" s="925"/>
      <c r="AS41" s="929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916"/>
      <c r="B42" s="916"/>
      <c r="C42" s="918"/>
      <c r="D42" s="920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922"/>
      <c r="AL42" s="922"/>
      <c r="AM42" s="924"/>
      <c r="AN42" s="926"/>
      <c r="AO42" s="928"/>
      <c r="AP42" s="926"/>
      <c r="AQ42" s="926"/>
      <c r="AR42" s="926"/>
      <c r="AS42" s="930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911">
        <f>A41+1</f>
        <v>17</v>
      </c>
      <c r="B43" s="911" t="s">
        <v>112</v>
      </c>
      <c r="C43" s="850" t="str">
        <f>VLOOKUP(B43,DS,2,0)</f>
        <v>Trần Nhiên</v>
      </c>
      <c r="D43" s="852" t="str">
        <f>VLOOKUP(B43,DS,3,0)</f>
        <v>Công nhân</v>
      </c>
      <c r="E43" s="58" t="s">
        <v>32</v>
      </c>
      <c r="F43" s="153">
        <v>8</v>
      </c>
      <c r="G43" s="153"/>
      <c r="H43" s="153">
        <v>8</v>
      </c>
      <c r="I43" s="153">
        <v>8</v>
      </c>
      <c r="J43" s="153"/>
      <c r="K43" s="153"/>
      <c r="L43" s="153">
        <v>8</v>
      </c>
      <c r="M43" s="153">
        <v>8</v>
      </c>
      <c r="N43" s="153"/>
      <c r="O43" s="153">
        <v>8</v>
      </c>
      <c r="P43" s="153">
        <v>8</v>
      </c>
      <c r="Q43" s="153"/>
      <c r="R43" s="153">
        <v>8</v>
      </c>
      <c r="S43" s="153">
        <v>8</v>
      </c>
      <c r="T43" s="153">
        <v>8</v>
      </c>
      <c r="U43" s="153"/>
      <c r="V43" s="153">
        <v>8</v>
      </c>
      <c r="W43" s="153">
        <v>8</v>
      </c>
      <c r="X43" s="153"/>
      <c r="Y43" s="153">
        <v>8</v>
      </c>
      <c r="Z43" s="153">
        <v>8</v>
      </c>
      <c r="AA43" s="153">
        <v>8</v>
      </c>
      <c r="AB43" s="153"/>
      <c r="AC43" s="153">
        <v>8</v>
      </c>
      <c r="AD43" s="153">
        <v>8</v>
      </c>
      <c r="AE43" s="153"/>
      <c r="AF43" s="153">
        <v>8</v>
      </c>
      <c r="AG43" s="153">
        <v>8</v>
      </c>
      <c r="AH43" s="153"/>
      <c r="AI43" s="153"/>
      <c r="AJ43" s="153"/>
      <c r="AK43" s="822">
        <f>((SUM(F43:AJ43))/8)-(SUMIF($F$6:$AJ$6,"C.Nhật",F43:AJ43)/8)</f>
        <v>19</v>
      </c>
      <c r="AL43" s="822">
        <f>SUM(F44:AI44)/8*1.5</f>
        <v>0</v>
      </c>
      <c r="AM43" s="824">
        <f>SUMIF($F$6:$AI$6,"C.Nhật",$F43:$AI44)/8*2</f>
        <v>0</v>
      </c>
      <c r="AN43" s="813">
        <f>SUM(AK43:AM44)</f>
        <v>19</v>
      </c>
      <c r="AO43" s="826">
        <v>0</v>
      </c>
      <c r="AP43" s="813"/>
      <c r="AQ43" s="813"/>
      <c r="AR43" s="813"/>
      <c r="AS43" s="815"/>
      <c r="AT43" s="35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912"/>
      <c r="B44" s="912"/>
      <c r="C44" s="851"/>
      <c r="D44" s="853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823"/>
      <c r="AL44" s="823"/>
      <c r="AM44" s="825"/>
      <c r="AN44" s="814"/>
      <c r="AO44" s="827"/>
      <c r="AP44" s="814"/>
      <c r="AQ44" s="814"/>
      <c r="AR44" s="814"/>
      <c r="AS44" s="816"/>
      <c r="AT44" s="35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911">
        <f>A43+1</f>
        <v>18</v>
      </c>
      <c r="B45" s="911" t="s">
        <v>113</v>
      </c>
      <c r="C45" s="850" t="str">
        <f>VLOOKUP(B45,DS,2,0)</f>
        <v>Thạch Giang</v>
      </c>
      <c r="D45" s="852" t="str">
        <f>VLOOKUP(B45,DS,3,0)</f>
        <v>Công nhân</v>
      </c>
      <c r="E45" s="58" t="s">
        <v>32</v>
      </c>
      <c r="F45" s="153">
        <v>8</v>
      </c>
      <c r="G45" s="153"/>
      <c r="H45" s="153">
        <v>8</v>
      </c>
      <c r="I45" s="153">
        <v>8</v>
      </c>
      <c r="J45" s="153"/>
      <c r="K45" s="153"/>
      <c r="L45" s="153">
        <v>8</v>
      </c>
      <c r="M45" s="153">
        <v>8</v>
      </c>
      <c r="N45" s="153"/>
      <c r="O45" s="153">
        <v>8</v>
      </c>
      <c r="P45" s="153">
        <v>8</v>
      </c>
      <c r="Q45" s="153"/>
      <c r="R45" s="153">
        <v>8</v>
      </c>
      <c r="S45" s="153">
        <v>8</v>
      </c>
      <c r="T45" s="153">
        <v>8</v>
      </c>
      <c r="U45" s="153"/>
      <c r="V45" s="153">
        <v>8</v>
      </c>
      <c r="W45" s="153">
        <v>8</v>
      </c>
      <c r="X45" s="153"/>
      <c r="Y45" s="153">
        <v>8</v>
      </c>
      <c r="Z45" s="153">
        <v>8</v>
      </c>
      <c r="AA45" s="153">
        <v>8</v>
      </c>
      <c r="AB45" s="153"/>
      <c r="AC45" s="153">
        <v>8</v>
      </c>
      <c r="AD45" s="153">
        <v>8</v>
      </c>
      <c r="AE45" s="153"/>
      <c r="AF45" s="153">
        <v>8</v>
      </c>
      <c r="AG45" s="153">
        <v>8</v>
      </c>
      <c r="AH45" s="153"/>
      <c r="AI45" s="153"/>
      <c r="AJ45" s="153"/>
      <c r="AK45" s="822">
        <f>((SUM(F45:AJ45))/8)-(SUMIF($F$6:$AJ$6,"C.Nhật",F45:AJ45)/8)</f>
        <v>19</v>
      </c>
      <c r="AL45" s="822">
        <f>SUM(F46:AI46)/8*1.5</f>
        <v>0</v>
      </c>
      <c r="AM45" s="824">
        <f>SUMIF($F$6:$AI$6,"C.Nhật",$F45:$AI46)/8*2</f>
        <v>0</v>
      </c>
      <c r="AN45" s="813">
        <f>SUM(AK45:AM46)</f>
        <v>19</v>
      </c>
      <c r="AO45" s="826">
        <v>0</v>
      </c>
      <c r="AP45" s="813"/>
      <c r="AQ45" s="813"/>
      <c r="AR45" s="813"/>
      <c r="AS45" s="815"/>
      <c r="AT45" s="35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912"/>
      <c r="B46" s="912"/>
      <c r="C46" s="851"/>
      <c r="D46" s="853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823"/>
      <c r="AL46" s="823"/>
      <c r="AM46" s="825"/>
      <c r="AN46" s="814"/>
      <c r="AO46" s="827"/>
      <c r="AP46" s="814"/>
      <c r="AQ46" s="814"/>
      <c r="AR46" s="814"/>
      <c r="AS46" s="816"/>
      <c r="AT46" s="35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911">
        <f>A45+1</f>
        <v>19</v>
      </c>
      <c r="B47" s="911" t="s">
        <v>116</v>
      </c>
      <c r="C47" s="850" t="str">
        <f>VLOOKUP(B47,DS,2,0)</f>
        <v>Lâm Chanh Đa Ra</v>
      </c>
      <c r="D47" s="852" t="str">
        <f>VLOOKUP(B47,DS,3,0)</f>
        <v>Công nhân</v>
      </c>
      <c r="E47" s="58" t="s">
        <v>32</v>
      </c>
      <c r="F47" s="153">
        <v>8</v>
      </c>
      <c r="G47" s="153"/>
      <c r="H47" s="153">
        <v>8</v>
      </c>
      <c r="I47" s="153">
        <v>8</v>
      </c>
      <c r="J47" s="153"/>
      <c r="K47" s="153"/>
      <c r="L47" s="153">
        <v>8</v>
      </c>
      <c r="M47" s="153">
        <v>8</v>
      </c>
      <c r="N47" s="153"/>
      <c r="O47" s="153">
        <v>8</v>
      </c>
      <c r="P47" s="153">
        <v>8</v>
      </c>
      <c r="Q47" s="153"/>
      <c r="R47" s="153">
        <v>8</v>
      </c>
      <c r="S47" s="153">
        <v>8</v>
      </c>
      <c r="T47" s="153">
        <v>8</v>
      </c>
      <c r="U47" s="153"/>
      <c r="V47" s="153">
        <v>8</v>
      </c>
      <c r="W47" s="153">
        <v>8</v>
      </c>
      <c r="X47" s="153"/>
      <c r="Y47" s="153">
        <v>8</v>
      </c>
      <c r="Z47" s="153">
        <v>8</v>
      </c>
      <c r="AA47" s="153">
        <v>8</v>
      </c>
      <c r="AB47" s="153"/>
      <c r="AC47" s="153">
        <v>8</v>
      </c>
      <c r="AD47" s="153">
        <v>8</v>
      </c>
      <c r="AE47" s="153"/>
      <c r="AF47" s="153">
        <v>8</v>
      </c>
      <c r="AG47" s="153">
        <v>8</v>
      </c>
      <c r="AH47" s="153"/>
      <c r="AI47" s="153"/>
      <c r="AJ47" s="153"/>
      <c r="AK47" s="822">
        <f>((SUM(F47:AJ47))/8)-(SUMIF($F$6:$AJ$6,"C.Nhật",F47:AJ47)/8)</f>
        <v>19</v>
      </c>
      <c r="AL47" s="822">
        <f>SUM(F48:AI48)/8*1.5</f>
        <v>0</v>
      </c>
      <c r="AM47" s="824">
        <f>SUMIF($F$6:$AI$6,"C.Nhật",$F47:$AI48)/8*2</f>
        <v>0</v>
      </c>
      <c r="AN47" s="813">
        <f>SUM(AK47:AM48)</f>
        <v>19</v>
      </c>
      <c r="AO47" s="826">
        <v>0</v>
      </c>
      <c r="AP47" s="813"/>
      <c r="AQ47" s="813"/>
      <c r="AR47" s="813"/>
      <c r="AS47" s="815"/>
      <c r="AT47" s="35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912"/>
      <c r="B48" s="912"/>
      <c r="C48" s="851"/>
      <c r="D48" s="853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823"/>
      <c r="AL48" s="823"/>
      <c r="AM48" s="825"/>
      <c r="AN48" s="814"/>
      <c r="AO48" s="827"/>
      <c r="AP48" s="814"/>
      <c r="AQ48" s="814"/>
      <c r="AR48" s="814"/>
      <c r="AS48" s="816"/>
      <c r="AT48" s="35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354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354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04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841" t="s">
        <v>106</v>
      </c>
      <c r="AN71" s="842"/>
      <c r="AO71" s="842"/>
      <c r="AP71" s="842"/>
      <c r="AQ71" s="842"/>
      <c r="AR71" s="842"/>
      <c r="AS71" s="843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42826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844" t="s">
        <v>28</v>
      </c>
      <c r="B75" s="844" t="s">
        <v>3</v>
      </c>
      <c r="C75" s="844" t="s">
        <v>1</v>
      </c>
      <c r="D75" s="846" t="s">
        <v>29</v>
      </c>
      <c r="E75" s="844" t="s">
        <v>30</v>
      </c>
      <c r="F75" s="148">
        <f>+E74</f>
        <v>42826</v>
      </c>
      <c r="G75" s="148">
        <f t="shared" ref="G75:AG75" si="10">F75+1</f>
        <v>42827</v>
      </c>
      <c r="H75" s="148">
        <f t="shared" si="10"/>
        <v>42828</v>
      </c>
      <c r="I75" s="148">
        <f t="shared" si="10"/>
        <v>42829</v>
      </c>
      <c r="J75" s="148">
        <f t="shared" si="10"/>
        <v>42830</v>
      </c>
      <c r="K75" s="148">
        <f t="shared" si="10"/>
        <v>42831</v>
      </c>
      <c r="L75" s="148">
        <f t="shared" si="10"/>
        <v>42832</v>
      </c>
      <c r="M75" s="148">
        <f t="shared" si="10"/>
        <v>42833</v>
      </c>
      <c r="N75" s="148">
        <f t="shared" si="10"/>
        <v>42834</v>
      </c>
      <c r="O75" s="148">
        <f t="shared" si="10"/>
        <v>42835</v>
      </c>
      <c r="P75" s="148">
        <f t="shared" si="10"/>
        <v>42836</v>
      </c>
      <c r="Q75" s="148">
        <f t="shared" si="10"/>
        <v>42837</v>
      </c>
      <c r="R75" s="148">
        <f t="shared" si="10"/>
        <v>42838</v>
      </c>
      <c r="S75" s="148">
        <f t="shared" si="10"/>
        <v>42839</v>
      </c>
      <c r="T75" s="148">
        <f t="shared" si="10"/>
        <v>42840</v>
      </c>
      <c r="U75" s="148">
        <f t="shared" si="10"/>
        <v>42841</v>
      </c>
      <c r="V75" s="148">
        <f t="shared" si="10"/>
        <v>42842</v>
      </c>
      <c r="W75" s="148">
        <f t="shared" si="10"/>
        <v>42843</v>
      </c>
      <c r="X75" s="148">
        <f t="shared" si="10"/>
        <v>42844</v>
      </c>
      <c r="Y75" s="148">
        <f t="shared" si="10"/>
        <v>42845</v>
      </c>
      <c r="Z75" s="148">
        <f t="shared" si="10"/>
        <v>42846</v>
      </c>
      <c r="AA75" s="148">
        <f t="shared" si="10"/>
        <v>42847</v>
      </c>
      <c r="AB75" s="148">
        <f t="shared" si="10"/>
        <v>42848</v>
      </c>
      <c r="AC75" s="148">
        <f t="shared" si="10"/>
        <v>42849</v>
      </c>
      <c r="AD75" s="148">
        <f t="shared" si="10"/>
        <v>42850</v>
      </c>
      <c r="AE75" s="148">
        <f t="shared" si="10"/>
        <v>42851</v>
      </c>
      <c r="AF75" s="148">
        <f t="shared" si="10"/>
        <v>42852</v>
      </c>
      <c r="AG75" s="148">
        <f t="shared" si="10"/>
        <v>42853</v>
      </c>
      <c r="AH75" s="148">
        <f>AG75+1</f>
        <v>42854</v>
      </c>
      <c r="AI75" s="148">
        <f>AH75+1</f>
        <v>42855</v>
      </c>
      <c r="AJ75" s="148"/>
      <c r="AK75" s="854" t="s">
        <v>15</v>
      </c>
      <c r="AL75" s="855"/>
      <c r="AM75" s="856"/>
      <c r="AN75" s="857" t="s">
        <v>45</v>
      </c>
      <c r="AO75" s="857" t="s">
        <v>41</v>
      </c>
      <c r="AP75" s="857" t="s">
        <v>42</v>
      </c>
      <c r="AQ75" s="857" t="s">
        <v>43</v>
      </c>
      <c r="AR75" s="857" t="s">
        <v>44</v>
      </c>
      <c r="AS75" s="846" t="s">
        <v>0</v>
      </c>
      <c r="AT75" s="847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845"/>
      <c r="B76" s="845"/>
      <c r="C76" s="845"/>
      <c r="D76" s="845"/>
      <c r="E76" s="845"/>
      <c r="F76" s="278" t="str">
        <f>CHOOSE(WEEKDAY(F75),"C.Nhật","T.Hai","T.Ba","T.Tư","T.Năm","T.Sáu","T.Bảy")</f>
        <v>T.Bảy</v>
      </c>
      <c r="G76" s="278" t="str">
        <f t="shared" ref="G76:AI76" si="11">CHOOSE(WEEKDAY(G75),"C.Nhật","T.Hai","T.Ba","T.Tư","T.Năm","T.Sáu","T.Bảy")</f>
        <v>C.Nhật</v>
      </c>
      <c r="H76" s="278" t="str">
        <f t="shared" si="11"/>
        <v>T.Hai</v>
      </c>
      <c r="I76" s="278" t="str">
        <f t="shared" si="11"/>
        <v>T.Ba</v>
      </c>
      <c r="J76" s="278" t="str">
        <f t="shared" si="11"/>
        <v>T.Tư</v>
      </c>
      <c r="K76" s="150" t="str">
        <f t="shared" si="11"/>
        <v>T.Năm</v>
      </c>
      <c r="L76" s="150" t="str">
        <f t="shared" si="11"/>
        <v>T.Sáu</v>
      </c>
      <c r="M76" s="150" t="str">
        <f t="shared" si="11"/>
        <v>T.Bảy</v>
      </c>
      <c r="N76" s="150" t="str">
        <f t="shared" si="11"/>
        <v>C.Nhật</v>
      </c>
      <c r="O76" s="150" t="str">
        <f t="shared" si="11"/>
        <v>T.Hai</v>
      </c>
      <c r="P76" s="150" t="str">
        <f t="shared" si="11"/>
        <v>T.Ba</v>
      </c>
      <c r="Q76" s="150" t="str">
        <f t="shared" si="11"/>
        <v>T.Tư</v>
      </c>
      <c r="R76" s="150" t="str">
        <f t="shared" si="11"/>
        <v>T.Năm</v>
      </c>
      <c r="S76" s="150" t="str">
        <f t="shared" si="11"/>
        <v>T.Sáu</v>
      </c>
      <c r="T76" s="150" t="str">
        <f t="shared" si="11"/>
        <v>T.Bảy</v>
      </c>
      <c r="U76" s="150" t="str">
        <f t="shared" si="11"/>
        <v>C.Nhật</v>
      </c>
      <c r="V76" s="150" t="str">
        <f t="shared" si="11"/>
        <v>T.Hai</v>
      </c>
      <c r="W76" s="150" t="str">
        <f t="shared" si="11"/>
        <v>T.Ba</v>
      </c>
      <c r="X76" s="150" t="str">
        <f t="shared" si="11"/>
        <v>T.Tư</v>
      </c>
      <c r="Y76" s="150" t="str">
        <f t="shared" si="11"/>
        <v>T.Năm</v>
      </c>
      <c r="Z76" s="150" t="str">
        <f t="shared" si="11"/>
        <v>T.Sáu</v>
      </c>
      <c r="AA76" s="150" t="str">
        <f t="shared" si="11"/>
        <v>T.Bảy</v>
      </c>
      <c r="AB76" s="150" t="str">
        <f t="shared" si="11"/>
        <v>C.Nhật</v>
      </c>
      <c r="AC76" s="150" t="str">
        <f t="shared" si="11"/>
        <v>T.Hai</v>
      </c>
      <c r="AD76" s="150" t="str">
        <f t="shared" si="11"/>
        <v>T.Ba</v>
      </c>
      <c r="AE76" s="150" t="str">
        <f t="shared" si="11"/>
        <v>T.Tư</v>
      </c>
      <c r="AF76" s="150" t="str">
        <f t="shared" si="11"/>
        <v>T.Năm</v>
      </c>
      <c r="AG76" s="150" t="str">
        <f t="shared" si="11"/>
        <v>T.Sáu</v>
      </c>
      <c r="AH76" s="150" t="str">
        <f t="shared" si="11"/>
        <v>T.Bảy</v>
      </c>
      <c r="AI76" s="150" t="str">
        <f t="shared" si="11"/>
        <v>C.Nhật</v>
      </c>
      <c r="AJ76" s="150"/>
      <c r="AK76" s="151" t="s">
        <v>16</v>
      </c>
      <c r="AL76" s="151" t="s">
        <v>31</v>
      </c>
      <c r="AM76" s="152" t="s">
        <v>17</v>
      </c>
      <c r="AN76" s="858"/>
      <c r="AO76" s="858"/>
      <c r="AP76" s="858"/>
      <c r="AQ76" s="858"/>
      <c r="AR76" s="858"/>
      <c r="AS76" s="845"/>
      <c r="AT76" s="847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356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1</v>
      </c>
      <c r="B78" s="848" t="s">
        <v>68</v>
      </c>
      <c r="C78" s="850" t="str">
        <f>VLOOKUP(B78,DS,2,0)</f>
        <v>Nguyễn Thiện Duy</v>
      </c>
      <c r="D78" s="852" t="str">
        <f>VLOOKUP(B78,DS,3,0)</f>
        <v>Giám đốc</v>
      </c>
      <c r="E78" s="58" t="s">
        <v>32</v>
      </c>
      <c r="F78" s="153">
        <v>8</v>
      </c>
      <c r="G78" s="153"/>
      <c r="H78" s="153">
        <v>8</v>
      </c>
      <c r="I78" s="153">
        <v>8</v>
      </c>
      <c r="J78" s="153">
        <v>8</v>
      </c>
      <c r="K78" s="153"/>
      <c r="L78" s="153">
        <v>8</v>
      </c>
      <c r="M78" s="153"/>
      <c r="N78" s="153"/>
      <c r="O78" s="153"/>
      <c r="P78" s="153">
        <v>8</v>
      </c>
      <c r="Q78" s="153">
        <v>8</v>
      </c>
      <c r="R78" s="153">
        <v>8</v>
      </c>
      <c r="S78" s="153">
        <v>8</v>
      </c>
      <c r="T78" s="153"/>
      <c r="U78" s="153"/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/>
      <c r="AC78" s="153">
        <v>8</v>
      </c>
      <c r="AD78" s="153">
        <v>8</v>
      </c>
      <c r="AE78" s="153">
        <v>8</v>
      </c>
      <c r="AF78" s="153">
        <v>8</v>
      </c>
      <c r="AG78" s="153">
        <v>8</v>
      </c>
      <c r="AH78" s="153"/>
      <c r="AI78" s="153"/>
      <c r="AJ78" s="153"/>
      <c r="AK78" s="822">
        <f>((SUM(F78:AJ78))/8)-(SUMIF($F$6:$AJ$6,"C.Nhật",F78:AJ78)/8)</f>
        <v>19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19</v>
      </c>
      <c r="AO78" s="859">
        <v>0</v>
      </c>
      <c r="AP78" s="861"/>
      <c r="AQ78" s="861"/>
      <c r="AR78" s="861"/>
      <c r="AS78" s="863"/>
      <c r="AT78" s="356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356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2</v>
      </c>
      <c r="B80" s="848" t="s">
        <v>70</v>
      </c>
      <c r="C80" s="850" t="str">
        <f>VLOOKUP(B80,DS,2,0)</f>
        <v>Nguyễn Văn Sẽ</v>
      </c>
      <c r="D80" s="852" t="str">
        <f>VLOOKUP(B80,DS,3,0)</f>
        <v>Kỹ Thuật</v>
      </c>
      <c r="E80" s="58" t="s">
        <v>32</v>
      </c>
      <c r="F80" s="153">
        <v>8</v>
      </c>
      <c r="G80" s="153"/>
      <c r="H80" s="153">
        <v>8</v>
      </c>
      <c r="I80" s="153">
        <v>8</v>
      </c>
      <c r="J80" s="153">
        <v>8</v>
      </c>
      <c r="K80" s="153"/>
      <c r="L80" s="153">
        <v>8</v>
      </c>
      <c r="M80" s="153">
        <v>8</v>
      </c>
      <c r="N80" s="153"/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>
        <v>8</v>
      </c>
      <c r="U80" s="153"/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>
        <v>8</v>
      </c>
      <c r="AB80" s="153"/>
      <c r="AC80" s="153">
        <v>8</v>
      </c>
      <c r="AD80" s="153">
        <v>8</v>
      </c>
      <c r="AE80" s="153">
        <v>8</v>
      </c>
      <c r="AF80" s="153">
        <v>8</v>
      </c>
      <c r="AG80" s="153">
        <v>8</v>
      </c>
      <c r="AH80" s="153"/>
      <c r="AI80" s="153"/>
      <c r="AJ80" s="153"/>
      <c r="AK80" s="822">
        <f>((SUM(F80:AJ80))/8)-(SUMIF($F$6:$AJ$6,"C.Nhật",F80:AJ80)/8)</f>
        <v>23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23</v>
      </c>
      <c r="AO80" s="859">
        <v>0</v>
      </c>
      <c r="AP80" s="861"/>
      <c r="AQ80" s="861"/>
      <c r="AR80" s="861"/>
      <c r="AS80" s="863"/>
      <c r="AT80" s="356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356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3</v>
      </c>
      <c r="B82" s="848" t="s">
        <v>72</v>
      </c>
      <c r="C82" s="850" t="str">
        <f>VLOOKUP(B82,DS,2,0)</f>
        <v>Võ Uyên Phương</v>
      </c>
      <c r="D82" s="852" t="str">
        <f>VLOOKUP(B82,DS,3,0)</f>
        <v>Kế toán</v>
      </c>
      <c r="E82" s="58" t="s">
        <v>32</v>
      </c>
      <c r="F82" s="153">
        <v>8</v>
      </c>
      <c r="G82" s="153"/>
      <c r="H82" s="153">
        <v>8</v>
      </c>
      <c r="I82" s="153">
        <v>8</v>
      </c>
      <c r="J82" s="153">
        <v>8</v>
      </c>
      <c r="K82" s="153"/>
      <c r="L82" s="153">
        <v>8</v>
      </c>
      <c r="M82" s="153">
        <v>8</v>
      </c>
      <c r="N82" s="153"/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>
        <v>8</v>
      </c>
      <c r="U82" s="153"/>
      <c r="V82" s="153">
        <v>8</v>
      </c>
      <c r="W82" s="153">
        <v>8</v>
      </c>
      <c r="X82" s="153">
        <v>8</v>
      </c>
      <c r="Y82" s="153">
        <v>8</v>
      </c>
      <c r="Z82" s="153">
        <v>8</v>
      </c>
      <c r="AA82" s="153">
        <v>8</v>
      </c>
      <c r="AB82" s="153"/>
      <c r="AC82" s="153">
        <v>8</v>
      </c>
      <c r="AD82" s="153">
        <v>8</v>
      </c>
      <c r="AE82" s="153">
        <v>8</v>
      </c>
      <c r="AF82" s="153">
        <v>8</v>
      </c>
      <c r="AG82" s="153">
        <v>8</v>
      </c>
      <c r="AH82" s="153"/>
      <c r="AI82" s="153"/>
      <c r="AJ82" s="153"/>
      <c r="AK82" s="822">
        <f>((SUM(F82:AJ82))/8)-(SUMIF($F$6:$AJ$6,"C.Nhật",F82:AJ82)/8)</f>
        <v>23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23</v>
      </c>
      <c r="AO82" s="859">
        <v>0</v>
      </c>
      <c r="AP82" s="861"/>
      <c r="AQ82" s="861"/>
      <c r="AR82" s="861"/>
      <c r="AS82" s="863"/>
      <c r="AT82" s="356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356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4</v>
      </c>
      <c r="B84" s="848" t="s">
        <v>75</v>
      </c>
      <c r="C84" s="850" t="str">
        <f>VLOOKUP(B84,DS,2,0)</f>
        <v>Lê Nguyễn Huy Cường</v>
      </c>
      <c r="D84" s="852" t="str">
        <f>VLOOKUP(B84,DS,3,0)</f>
        <v>XNK</v>
      </c>
      <c r="E84" s="58" t="s">
        <v>32</v>
      </c>
      <c r="F84" s="153">
        <v>8</v>
      </c>
      <c r="G84" s="153"/>
      <c r="H84" s="153">
        <v>8</v>
      </c>
      <c r="I84" s="153">
        <v>8</v>
      </c>
      <c r="J84" s="153">
        <v>8</v>
      </c>
      <c r="K84" s="153"/>
      <c r="L84" s="153">
        <v>8</v>
      </c>
      <c r="M84" s="153">
        <v>8</v>
      </c>
      <c r="N84" s="153"/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>
        <v>8</v>
      </c>
      <c r="U84" s="153"/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>
        <v>8</v>
      </c>
      <c r="AB84" s="153"/>
      <c r="AC84" s="153">
        <v>8</v>
      </c>
      <c r="AD84" s="153">
        <v>8</v>
      </c>
      <c r="AE84" s="153">
        <v>8</v>
      </c>
      <c r="AF84" s="153">
        <v>8</v>
      </c>
      <c r="AG84" s="153">
        <v>8</v>
      </c>
      <c r="AH84" s="153"/>
      <c r="AI84" s="153"/>
      <c r="AJ84" s="153"/>
      <c r="AK84" s="822">
        <f>((SUM(F84:AJ84))/8)-(SUMIF($F$6:$AJ$6,"C.Nhật",F84:AJ84)/8)</f>
        <v>23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23</v>
      </c>
      <c r="AO84" s="859">
        <v>0</v>
      </c>
      <c r="AP84" s="861"/>
      <c r="AQ84" s="861"/>
      <c r="AR84" s="861"/>
      <c r="AS84" s="863"/>
      <c r="AT84" s="356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356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48">
        <v>5</v>
      </c>
      <c r="B86" s="848" t="s">
        <v>77</v>
      </c>
      <c r="C86" s="850" t="str">
        <f>VLOOKUP(B86,DS,2,0)</f>
        <v>Nguyễn Văn Bé Tư</v>
      </c>
      <c r="D86" s="852" t="str">
        <f>VLOOKUP(B86,DS,3,0)</f>
        <v>Tài xế</v>
      </c>
      <c r="E86" s="58" t="s">
        <v>32</v>
      </c>
      <c r="F86" s="153">
        <v>8</v>
      </c>
      <c r="G86" s="153"/>
      <c r="H86" s="153">
        <v>8</v>
      </c>
      <c r="I86" s="153">
        <v>8</v>
      </c>
      <c r="J86" s="153">
        <v>8</v>
      </c>
      <c r="K86" s="153"/>
      <c r="L86" s="153">
        <v>8</v>
      </c>
      <c r="M86" s="153">
        <v>8</v>
      </c>
      <c r="N86" s="153"/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>
        <v>8</v>
      </c>
      <c r="U86" s="153"/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>
        <v>8</v>
      </c>
      <c r="AB86" s="153"/>
      <c r="AC86" s="153">
        <v>8</v>
      </c>
      <c r="AD86" s="153">
        <v>8</v>
      </c>
      <c r="AE86" s="153">
        <v>8</v>
      </c>
      <c r="AF86" s="153">
        <v>8</v>
      </c>
      <c r="AG86" s="153">
        <v>8</v>
      </c>
      <c r="AH86" s="153"/>
      <c r="AI86" s="153"/>
      <c r="AJ86" s="153"/>
      <c r="AK86" s="822">
        <f>((SUM(F86:AJ86))/8)-(SUMIF($F$6:$AJ$6,"C.Nhật",F86:AJ86)/8)</f>
        <v>23</v>
      </c>
      <c r="AL86" s="822">
        <f>SUM(F87:AI87)/8*1.5</f>
        <v>0</v>
      </c>
      <c r="AM86" s="824">
        <f>SUMIF($F$6:$AI$6,"C.Nhật",$F86:$AI87)/8*2</f>
        <v>0</v>
      </c>
      <c r="AN86" s="813">
        <f>SUM(AK86:AM87)</f>
        <v>23</v>
      </c>
      <c r="AO86" s="859">
        <v>0</v>
      </c>
      <c r="AP86" s="861"/>
      <c r="AQ86" s="861"/>
      <c r="AR86" s="861"/>
      <c r="AS86" s="863"/>
      <c r="AT86" s="356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49"/>
      <c r="B87" s="849"/>
      <c r="C87" s="851"/>
      <c r="D87" s="853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823"/>
      <c r="AL87" s="823"/>
      <c r="AM87" s="825"/>
      <c r="AN87" s="814"/>
      <c r="AO87" s="860"/>
      <c r="AP87" s="862"/>
      <c r="AQ87" s="862"/>
      <c r="AR87" s="862"/>
      <c r="AS87" s="864"/>
      <c r="AT87" s="356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848">
        <v>6</v>
      </c>
      <c r="B88" s="848" t="s">
        <v>78</v>
      </c>
      <c r="C88" s="850" t="str">
        <f>VLOOKUP(B88,DS,2,0)</f>
        <v>Dương Thanh Tuấn</v>
      </c>
      <c r="D88" s="852" t="str">
        <f>VLOOKUP(B88,DS,3,0)</f>
        <v>Nhân sự</v>
      </c>
      <c r="E88" s="58" t="s">
        <v>32</v>
      </c>
      <c r="F88" s="153">
        <v>8</v>
      </c>
      <c r="G88" s="153"/>
      <c r="H88" s="153">
        <v>8</v>
      </c>
      <c r="I88" s="153">
        <v>8</v>
      </c>
      <c r="J88" s="153">
        <v>8</v>
      </c>
      <c r="K88" s="153"/>
      <c r="L88" s="153">
        <v>8</v>
      </c>
      <c r="M88" s="153">
        <v>8</v>
      </c>
      <c r="N88" s="153"/>
      <c r="O88" s="153">
        <v>8</v>
      </c>
      <c r="P88" s="153">
        <v>8</v>
      </c>
      <c r="Q88" s="153">
        <v>8</v>
      </c>
      <c r="R88" s="153">
        <v>8</v>
      </c>
      <c r="S88" s="153">
        <v>8</v>
      </c>
      <c r="T88" s="153">
        <v>8</v>
      </c>
      <c r="U88" s="153"/>
      <c r="V88" s="153">
        <v>8</v>
      </c>
      <c r="W88" s="153">
        <v>8</v>
      </c>
      <c r="X88" s="153">
        <v>8</v>
      </c>
      <c r="Y88" s="153">
        <v>8</v>
      </c>
      <c r="Z88" s="153">
        <v>8</v>
      </c>
      <c r="AA88" s="153">
        <v>8</v>
      </c>
      <c r="AB88" s="153"/>
      <c r="AC88" s="153">
        <v>8</v>
      </c>
      <c r="AD88" s="153">
        <v>8</v>
      </c>
      <c r="AE88" s="153">
        <v>8</v>
      </c>
      <c r="AF88" s="153">
        <v>8</v>
      </c>
      <c r="AG88" s="153">
        <v>8</v>
      </c>
      <c r="AH88" s="153"/>
      <c r="AI88" s="153"/>
      <c r="AJ88" s="153"/>
      <c r="AK88" s="822">
        <f>((SUM(F88:AJ88))/8)-(SUMIF($F$6:$AJ$6,"C.Nhật",F88:AJ88)/8)</f>
        <v>23</v>
      </c>
      <c r="AL88" s="822">
        <f>SUM(F89:AI89)/8*1.5</f>
        <v>0</v>
      </c>
      <c r="AM88" s="824">
        <f>SUMIF($F$6:$AI$6,"C.Nhật",$F88:$AI89)/8*2</f>
        <v>0</v>
      </c>
      <c r="AN88" s="813">
        <f>SUM(AK88:AM89)</f>
        <v>23</v>
      </c>
      <c r="AO88" s="859">
        <v>0</v>
      </c>
      <c r="AP88" s="861"/>
      <c r="AQ88" s="861"/>
      <c r="AR88" s="861"/>
      <c r="AS88" s="863"/>
      <c r="AT88" s="356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849"/>
      <c r="B89" s="849"/>
      <c r="C89" s="851"/>
      <c r="D89" s="853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823"/>
      <c r="AL89" s="823"/>
      <c r="AM89" s="825"/>
      <c r="AN89" s="814"/>
      <c r="AO89" s="860"/>
      <c r="AP89" s="862"/>
      <c r="AQ89" s="862"/>
      <c r="AR89" s="862"/>
      <c r="AS89" s="864"/>
      <c r="AT89" s="356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848">
        <v>7</v>
      </c>
      <c r="B90" s="848" t="s">
        <v>81</v>
      </c>
      <c r="C90" s="850" t="str">
        <f>VLOOKUP(B90,DS,2,0)</f>
        <v>Nguyễn Thiện Duyệt</v>
      </c>
      <c r="D90" s="852" t="str">
        <f>VLOOKUP(B90,DS,3,0)</f>
        <v>XNK</v>
      </c>
      <c r="E90" s="58" t="s">
        <v>32</v>
      </c>
      <c r="F90" s="153">
        <v>8</v>
      </c>
      <c r="G90" s="153"/>
      <c r="H90" s="153">
        <v>8</v>
      </c>
      <c r="I90" s="153">
        <v>8</v>
      </c>
      <c r="J90" s="153">
        <v>8</v>
      </c>
      <c r="K90" s="153"/>
      <c r="L90" s="153">
        <v>8</v>
      </c>
      <c r="M90" s="153">
        <v>8</v>
      </c>
      <c r="N90" s="153"/>
      <c r="O90" s="153">
        <v>8</v>
      </c>
      <c r="P90" s="153">
        <v>8</v>
      </c>
      <c r="Q90" s="153">
        <v>8</v>
      </c>
      <c r="R90" s="153">
        <v>8</v>
      </c>
      <c r="S90" s="153">
        <v>8</v>
      </c>
      <c r="T90" s="153">
        <v>8</v>
      </c>
      <c r="U90" s="153"/>
      <c r="V90" s="153">
        <v>8</v>
      </c>
      <c r="W90" s="153">
        <v>8</v>
      </c>
      <c r="X90" s="153">
        <v>8</v>
      </c>
      <c r="Y90" s="153">
        <v>8</v>
      </c>
      <c r="Z90" s="153">
        <v>8</v>
      </c>
      <c r="AA90" s="153">
        <v>8</v>
      </c>
      <c r="AB90" s="153"/>
      <c r="AC90" s="153">
        <v>8</v>
      </c>
      <c r="AD90" s="153">
        <v>8</v>
      </c>
      <c r="AE90" s="153">
        <v>8</v>
      </c>
      <c r="AF90" s="153">
        <v>8</v>
      </c>
      <c r="AG90" s="153">
        <v>8</v>
      </c>
      <c r="AH90" s="153"/>
      <c r="AI90" s="153"/>
      <c r="AJ90" s="153"/>
      <c r="AK90" s="822">
        <f>((SUM(F90:AJ90))/8)-(SUMIF($F$6:$AJ$6,"C.Nhật",F90:AJ90)/8)</f>
        <v>23</v>
      </c>
      <c r="AL90" s="822">
        <f>SUM(F91:AI91)/8*1.5</f>
        <v>0</v>
      </c>
      <c r="AM90" s="824">
        <f>SUMIF($F$6:$AI$6,"C.Nhật",$F90:$AI91)/8*2</f>
        <v>0</v>
      </c>
      <c r="AN90" s="813">
        <f>SUM(AK90:AM91)</f>
        <v>23</v>
      </c>
      <c r="AO90" s="859">
        <v>0</v>
      </c>
      <c r="AP90" s="861"/>
      <c r="AQ90" s="861"/>
      <c r="AR90" s="861"/>
      <c r="AS90" s="863"/>
      <c r="AT90" s="356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849"/>
      <c r="B91" s="849"/>
      <c r="C91" s="851"/>
      <c r="D91" s="853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823"/>
      <c r="AL91" s="823"/>
      <c r="AM91" s="825"/>
      <c r="AN91" s="814"/>
      <c r="AO91" s="860"/>
      <c r="AP91" s="862"/>
      <c r="AQ91" s="862"/>
      <c r="AR91" s="862"/>
      <c r="AS91" s="864"/>
      <c r="AT91" s="356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848">
        <v>8</v>
      </c>
      <c r="B92" s="848" t="s">
        <v>200</v>
      </c>
      <c r="C92" s="850" t="s">
        <v>195</v>
      </c>
      <c r="D92" s="852" t="str">
        <f>VLOOKUP(B92,DS,3,0)</f>
        <v>Kế toán</v>
      </c>
      <c r="E92" s="58" t="s">
        <v>32</v>
      </c>
      <c r="F92" s="153">
        <v>8</v>
      </c>
      <c r="G92" s="153"/>
      <c r="H92" s="153">
        <v>8</v>
      </c>
      <c r="I92" s="153">
        <v>8</v>
      </c>
      <c r="J92" s="153">
        <v>8</v>
      </c>
      <c r="K92" s="153"/>
      <c r="L92" s="153">
        <v>8</v>
      </c>
      <c r="M92" s="153">
        <v>8</v>
      </c>
      <c r="N92" s="153"/>
      <c r="O92" s="153">
        <v>8</v>
      </c>
      <c r="P92" s="153">
        <v>8</v>
      </c>
      <c r="Q92" s="153">
        <v>8</v>
      </c>
      <c r="R92" s="153">
        <v>8</v>
      </c>
      <c r="S92" s="153">
        <v>8</v>
      </c>
      <c r="T92" s="153">
        <v>8</v>
      </c>
      <c r="U92" s="153"/>
      <c r="V92" s="153">
        <v>8</v>
      </c>
      <c r="W92" s="153">
        <v>8</v>
      </c>
      <c r="X92" s="153">
        <v>8</v>
      </c>
      <c r="Y92" s="153">
        <v>8</v>
      </c>
      <c r="Z92" s="153">
        <v>8</v>
      </c>
      <c r="AA92" s="153">
        <v>8</v>
      </c>
      <c r="AB92" s="153"/>
      <c r="AC92" s="153">
        <v>8</v>
      </c>
      <c r="AD92" s="153">
        <v>8</v>
      </c>
      <c r="AE92" s="153">
        <v>8</v>
      </c>
      <c r="AF92" s="153">
        <v>8</v>
      </c>
      <c r="AG92" s="153">
        <v>8</v>
      </c>
      <c r="AH92" s="153"/>
      <c r="AI92" s="153"/>
      <c r="AJ92" s="153"/>
      <c r="AK92" s="822">
        <f>((SUM(F92:AJ92))/8)-(SUMIF($F$6:$AJ$6,"C.Nhật",F92:AJ92)/8)</f>
        <v>23</v>
      </c>
      <c r="AL92" s="822">
        <f>SUM(F93:AI93)/8*1.5</f>
        <v>0</v>
      </c>
      <c r="AM92" s="824">
        <f>SUMIF($F$6:$AI$6,"C.Nhật",$F92:$AI93)/8*2</f>
        <v>0</v>
      </c>
      <c r="AN92" s="813">
        <f>SUM(AK92:AM93)</f>
        <v>23</v>
      </c>
      <c r="AO92" s="859">
        <v>0</v>
      </c>
      <c r="AP92" s="861"/>
      <c r="AQ92" s="861"/>
      <c r="AR92" s="861"/>
      <c r="AS92" s="863"/>
      <c r="AT92" s="356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849"/>
      <c r="B93" s="849"/>
      <c r="C93" s="851"/>
      <c r="D93" s="853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823"/>
      <c r="AL93" s="823"/>
      <c r="AM93" s="825"/>
      <c r="AN93" s="814"/>
      <c r="AO93" s="860"/>
      <c r="AP93" s="862"/>
      <c r="AQ93" s="862"/>
      <c r="AR93" s="862"/>
      <c r="AS93" s="864"/>
      <c r="AT93" s="356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848">
        <v>9</v>
      </c>
      <c r="B94" s="848" t="s">
        <v>199</v>
      </c>
      <c r="C94" s="850" t="s">
        <v>196</v>
      </c>
      <c r="D94" s="852" t="str">
        <f>VLOOKUP(B94,DS,3,0)</f>
        <v>Kế toán</v>
      </c>
      <c r="E94" s="58" t="s">
        <v>32</v>
      </c>
      <c r="F94" s="153">
        <v>8</v>
      </c>
      <c r="G94" s="153"/>
      <c r="H94" s="153">
        <v>8</v>
      </c>
      <c r="I94" s="153">
        <v>8</v>
      </c>
      <c r="J94" s="153">
        <v>8</v>
      </c>
      <c r="K94" s="153"/>
      <c r="L94" s="153">
        <v>8</v>
      </c>
      <c r="M94" s="153">
        <v>8</v>
      </c>
      <c r="N94" s="153"/>
      <c r="O94" s="153">
        <v>8</v>
      </c>
      <c r="P94" s="153">
        <v>8</v>
      </c>
      <c r="Q94" s="153">
        <v>8</v>
      </c>
      <c r="R94" s="153">
        <v>8</v>
      </c>
      <c r="S94" s="153">
        <v>8</v>
      </c>
      <c r="T94" s="153">
        <v>8</v>
      </c>
      <c r="U94" s="153"/>
      <c r="V94" s="153">
        <v>8</v>
      </c>
      <c r="W94" s="153">
        <v>8</v>
      </c>
      <c r="X94" s="153">
        <v>8</v>
      </c>
      <c r="Y94" s="153">
        <v>8</v>
      </c>
      <c r="Z94" s="153">
        <v>8</v>
      </c>
      <c r="AA94" s="153">
        <v>8</v>
      </c>
      <c r="AB94" s="153"/>
      <c r="AC94" s="153">
        <v>8</v>
      </c>
      <c r="AD94" s="153">
        <v>8</v>
      </c>
      <c r="AE94" s="153">
        <v>8</v>
      </c>
      <c r="AF94" s="153">
        <v>8</v>
      </c>
      <c r="AG94" s="153">
        <v>8</v>
      </c>
      <c r="AH94" s="153"/>
      <c r="AI94" s="153"/>
      <c r="AJ94" s="153"/>
      <c r="AK94" s="822">
        <f>((SUM(F94:AJ94))/8)-(SUMIF($F$6:$AJ$6,"C.Nhật",F94:AJ94)/8)</f>
        <v>23</v>
      </c>
      <c r="AL94" s="822">
        <f>SUM(F95:AI95)/8*1.5</f>
        <v>0</v>
      </c>
      <c r="AM94" s="824">
        <f>SUMIF($F$6:$AI$6,"C.Nhật",$F94:$AI95)/8*2</f>
        <v>0</v>
      </c>
      <c r="AN94" s="813">
        <f>SUM(AK94:AM95)</f>
        <v>23</v>
      </c>
      <c r="AO94" s="859">
        <v>0</v>
      </c>
      <c r="AP94" s="861"/>
      <c r="AQ94" s="861"/>
      <c r="AR94" s="861"/>
      <c r="AS94" s="863"/>
      <c r="AT94" s="356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849"/>
      <c r="B95" s="849"/>
      <c r="C95" s="851"/>
      <c r="D95" s="853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823"/>
      <c r="AL95" s="823"/>
      <c r="AM95" s="825"/>
      <c r="AN95" s="814"/>
      <c r="AO95" s="860"/>
      <c r="AP95" s="862"/>
      <c r="AQ95" s="862"/>
      <c r="AR95" s="862"/>
      <c r="AS95" s="864"/>
      <c r="AT95" s="356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O94:AO95"/>
    <mergeCell ref="AP94:AP95"/>
    <mergeCell ref="AQ94:AQ95"/>
    <mergeCell ref="AR94:AR95"/>
    <mergeCell ref="AS94:AS95"/>
    <mergeCell ref="AR92:AR93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L92:AL93"/>
    <mergeCell ref="AM92:AM93"/>
    <mergeCell ref="AN92:AN93"/>
    <mergeCell ref="AO92:AO93"/>
    <mergeCell ref="AP92:AP93"/>
    <mergeCell ref="AQ92:AQ93"/>
    <mergeCell ref="AO90:AO91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L88:AL89"/>
    <mergeCell ref="AM88:AM89"/>
    <mergeCell ref="AN88:AN89"/>
    <mergeCell ref="AO86:AO87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R88:AR89"/>
    <mergeCell ref="AS88:AS89"/>
    <mergeCell ref="AO88:AO89"/>
    <mergeCell ref="AP88:AP89"/>
    <mergeCell ref="AQ88:AQ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L84:AL85"/>
    <mergeCell ref="AM84:AM85"/>
    <mergeCell ref="AN84:AN85"/>
    <mergeCell ref="AR82:AR83"/>
    <mergeCell ref="AS82:AS83"/>
    <mergeCell ref="A84:A85"/>
    <mergeCell ref="B84:B85"/>
    <mergeCell ref="C84:C85"/>
    <mergeCell ref="D84:D85"/>
    <mergeCell ref="AK84:AK85"/>
    <mergeCell ref="AR84:AR85"/>
    <mergeCell ref="AS84:AS85"/>
    <mergeCell ref="AO84:AO85"/>
    <mergeCell ref="AP84:AP85"/>
    <mergeCell ref="AQ84:AQ85"/>
    <mergeCell ref="A80:A81"/>
    <mergeCell ref="B80:B81"/>
    <mergeCell ref="C80:C81"/>
    <mergeCell ref="D80:D81"/>
    <mergeCell ref="AK80:AK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L80:AL81"/>
    <mergeCell ref="AM80:AM81"/>
    <mergeCell ref="AN80:AN81"/>
    <mergeCell ref="AO80:AO81"/>
    <mergeCell ref="AP80:AP81"/>
    <mergeCell ref="AQ80:AQ81"/>
    <mergeCell ref="AO82:AO83"/>
    <mergeCell ref="AP82:AP83"/>
    <mergeCell ref="AQ82:AQ83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K75:AM75"/>
    <mergeCell ref="AN75:AN76"/>
    <mergeCell ref="AO75:AO76"/>
    <mergeCell ref="AP75:AP76"/>
    <mergeCell ref="AQ75:AQ76"/>
    <mergeCell ref="AR75:AR76"/>
    <mergeCell ref="AO78:AO79"/>
    <mergeCell ref="AP78:AP79"/>
    <mergeCell ref="AQ78:AQ79"/>
    <mergeCell ref="AR78:AR79"/>
    <mergeCell ref="AS78:AS79"/>
    <mergeCell ref="AP47:AP48"/>
    <mergeCell ref="AQ47:AQ48"/>
    <mergeCell ref="AR47:AR48"/>
    <mergeCell ref="AS47:AS48"/>
    <mergeCell ref="AM71:AS71"/>
    <mergeCell ref="A75:A76"/>
    <mergeCell ref="B75:B76"/>
    <mergeCell ref="C75:C76"/>
    <mergeCell ref="D75:D76"/>
    <mergeCell ref="E75:E76"/>
    <mergeCell ref="AS75:AS7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D41:D42"/>
    <mergeCell ref="AK41:AK42"/>
    <mergeCell ref="AL41:AL42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R39:AR40"/>
    <mergeCell ref="AS39:AS40"/>
    <mergeCell ref="AM34:AM35"/>
    <mergeCell ref="AN34:AN35"/>
    <mergeCell ref="AR34:AR35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M41:AM42"/>
    <mergeCell ref="AN41:AN42"/>
    <mergeCell ref="AO41:AO42"/>
    <mergeCell ref="AP41:AP42"/>
    <mergeCell ref="AQ41:AQ42"/>
    <mergeCell ref="AR41:AR42"/>
    <mergeCell ref="A41:A42"/>
    <mergeCell ref="B41:B42"/>
    <mergeCell ref="C41:C42"/>
    <mergeCell ref="A39:A40"/>
    <mergeCell ref="B39:B40"/>
    <mergeCell ref="C39:C40"/>
    <mergeCell ref="D39:D40"/>
    <mergeCell ref="AK39:AK40"/>
    <mergeCell ref="AL39:AL40"/>
    <mergeCell ref="AM39:AM40"/>
    <mergeCell ref="AP32:AP33"/>
    <mergeCell ref="AQ32:AQ33"/>
    <mergeCell ref="AN39:AN40"/>
    <mergeCell ref="AO39:AO40"/>
    <mergeCell ref="AP39:AP40"/>
    <mergeCell ref="AQ39:AQ40"/>
    <mergeCell ref="C36:C37"/>
    <mergeCell ref="D36:D37"/>
    <mergeCell ref="AK36:AK37"/>
    <mergeCell ref="AL36:AL37"/>
    <mergeCell ref="AM36:AM37"/>
    <mergeCell ref="AN36:AN37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K24:AK25"/>
    <mergeCell ref="AL24:AL25"/>
    <mergeCell ref="AM24:AM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C20:C21"/>
    <mergeCell ref="D20:D21"/>
    <mergeCell ref="AK20:AK21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16:A17"/>
    <mergeCell ref="B16:B17"/>
    <mergeCell ref="C16:C17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Q16:AQ17"/>
    <mergeCell ref="AR16:AR17"/>
    <mergeCell ref="AS16:AS17"/>
    <mergeCell ref="AN14:AN15"/>
    <mergeCell ref="AO14:AO15"/>
    <mergeCell ref="AP14:AP15"/>
    <mergeCell ref="AQ14:AQ15"/>
    <mergeCell ref="AR14:AR15"/>
    <mergeCell ref="AS14:AS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Q11:AQ12"/>
    <mergeCell ref="AR11:AR12"/>
    <mergeCell ref="AS11:AS12"/>
    <mergeCell ref="AN9:AN10"/>
    <mergeCell ref="AO9:AO10"/>
    <mergeCell ref="AP9:AP10"/>
    <mergeCell ref="AQ9:AQ10"/>
    <mergeCell ref="AR9:AR10"/>
    <mergeCell ref="AP11:AP12"/>
    <mergeCell ref="AR36:AR37"/>
    <mergeCell ref="A36:A37"/>
    <mergeCell ref="B36:B37"/>
    <mergeCell ref="A14:A15"/>
    <mergeCell ref="B14:B15"/>
    <mergeCell ref="C14:C15"/>
    <mergeCell ref="D14:D15"/>
    <mergeCell ref="AK14:AK15"/>
    <mergeCell ref="AL14:AL15"/>
    <mergeCell ref="AM14:AM15"/>
    <mergeCell ref="D16:D17"/>
    <mergeCell ref="AK16:AK17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P16:AP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3:AJ104 F5:AJ6 F50:AJ69 F106:AJ119 F9:AJ12 F14:AJ48 AS37 F78:AJ95">
    <cfRule type="expression" dxfId="11799" priority="122" stopIfTrue="1">
      <formula>IF(WEEKDAY(F$5)=1,TRUE,FALSE)</formula>
    </cfRule>
  </conditionalFormatting>
  <conditionalFormatting sqref="F5:AJ6 F75:AJ76 F9:AJ12">
    <cfRule type="expression" dxfId="11798" priority="121" stopIfTrue="1">
      <formula>IF(WEEKDAY(F$5)=1,TRUE,FALSE)</formula>
    </cfRule>
  </conditionalFormatting>
  <conditionalFormatting sqref="K39:P39">
    <cfRule type="expression" dxfId="11797" priority="120" stopIfTrue="1">
      <formula>IF(WEEKDAY(K$5)=1,TRUE,FALSE)</formula>
    </cfRule>
  </conditionalFormatting>
  <conditionalFormatting sqref="K41:P41">
    <cfRule type="expression" dxfId="11796" priority="119" stopIfTrue="1">
      <formula>IF(WEEKDAY(K$5)=1,TRUE,FALSE)</formula>
    </cfRule>
  </conditionalFormatting>
  <conditionalFormatting sqref="K43:P43">
    <cfRule type="expression" dxfId="11795" priority="118" stopIfTrue="1">
      <formula>IF(WEEKDAY(K$5)=1,TRUE,FALSE)</formula>
    </cfRule>
  </conditionalFormatting>
  <conditionalFormatting sqref="K45:P45">
    <cfRule type="expression" dxfId="11794" priority="117" stopIfTrue="1">
      <formula>IF(WEEKDAY(K$5)=1,TRUE,FALSE)</formula>
    </cfRule>
  </conditionalFormatting>
  <conditionalFormatting sqref="K47:P47">
    <cfRule type="expression" dxfId="11793" priority="116" stopIfTrue="1">
      <formula>IF(WEEKDAY(K$5)=1,TRUE,FALSE)</formula>
    </cfRule>
  </conditionalFormatting>
  <conditionalFormatting sqref="R47:W47">
    <cfRule type="expression" dxfId="11792" priority="115" stopIfTrue="1">
      <formula>IF(WEEKDAY(R$5)=1,TRUE,FALSE)</formula>
    </cfRule>
  </conditionalFormatting>
  <conditionalFormatting sqref="R45:W45">
    <cfRule type="expression" dxfId="11791" priority="114" stopIfTrue="1">
      <formula>IF(WEEKDAY(R$5)=1,TRUE,FALSE)</formula>
    </cfRule>
  </conditionalFormatting>
  <conditionalFormatting sqref="R43:W43">
    <cfRule type="expression" dxfId="11790" priority="113" stopIfTrue="1">
      <formula>IF(WEEKDAY(R$5)=1,TRUE,FALSE)</formula>
    </cfRule>
  </conditionalFormatting>
  <conditionalFormatting sqref="R41:W41">
    <cfRule type="expression" dxfId="11789" priority="112" stopIfTrue="1">
      <formula>IF(WEEKDAY(R$5)=1,TRUE,FALSE)</formula>
    </cfRule>
  </conditionalFormatting>
  <conditionalFormatting sqref="R39:W39">
    <cfRule type="expression" dxfId="11788" priority="111" stopIfTrue="1">
      <formula>IF(WEEKDAY(R$5)=1,TRUE,FALSE)</formula>
    </cfRule>
  </conditionalFormatting>
  <conditionalFormatting sqref="Y39:AD39">
    <cfRule type="expression" dxfId="11787" priority="110" stopIfTrue="1">
      <formula>IF(WEEKDAY(Y$5)=1,TRUE,FALSE)</formula>
    </cfRule>
  </conditionalFormatting>
  <conditionalFormatting sqref="Y41:AD41">
    <cfRule type="expression" dxfId="11786" priority="109" stopIfTrue="1">
      <formula>IF(WEEKDAY(Y$5)=1,TRUE,FALSE)</formula>
    </cfRule>
  </conditionalFormatting>
  <conditionalFormatting sqref="Y43:AD43">
    <cfRule type="expression" dxfId="11785" priority="108" stopIfTrue="1">
      <formula>IF(WEEKDAY(Y$5)=1,TRUE,FALSE)</formula>
    </cfRule>
  </conditionalFormatting>
  <conditionalFormatting sqref="Y45:AD45">
    <cfRule type="expression" dxfId="11784" priority="107" stopIfTrue="1">
      <formula>IF(WEEKDAY(Y$5)=1,TRUE,FALSE)</formula>
    </cfRule>
  </conditionalFormatting>
  <conditionalFormatting sqref="Y47:AD47">
    <cfRule type="expression" dxfId="11783" priority="106" stopIfTrue="1">
      <formula>IF(WEEKDAY(Y$5)=1,TRUE,FALSE)</formula>
    </cfRule>
  </conditionalFormatting>
  <conditionalFormatting sqref="F14:I14">
    <cfRule type="expression" dxfId="11782" priority="105" stopIfTrue="1">
      <formula>IF(WEEKDAY(F$5)=1,TRUE,FALSE)</formula>
    </cfRule>
  </conditionalFormatting>
  <conditionalFormatting sqref="F16:I16">
    <cfRule type="expression" dxfId="11781" priority="104" stopIfTrue="1">
      <formula>IF(WEEKDAY(F$5)=1,TRUE,FALSE)</formula>
    </cfRule>
  </conditionalFormatting>
  <conditionalFormatting sqref="F18:I18">
    <cfRule type="expression" dxfId="11780" priority="103" stopIfTrue="1">
      <formula>IF(WEEKDAY(F$5)=1,TRUE,FALSE)</formula>
    </cfRule>
  </conditionalFormatting>
  <conditionalFormatting sqref="F20:I20">
    <cfRule type="expression" dxfId="11779" priority="102" stopIfTrue="1">
      <formula>IF(WEEKDAY(F$5)=1,TRUE,FALSE)</formula>
    </cfRule>
  </conditionalFormatting>
  <conditionalFormatting sqref="F22:I22">
    <cfRule type="expression" dxfId="11778" priority="101" stopIfTrue="1">
      <formula>IF(WEEKDAY(F$5)=1,TRUE,FALSE)</formula>
    </cfRule>
  </conditionalFormatting>
  <conditionalFormatting sqref="F24:I24">
    <cfRule type="expression" dxfId="11777" priority="100" stopIfTrue="1">
      <formula>IF(WEEKDAY(F$5)=1,TRUE,FALSE)</formula>
    </cfRule>
  </conditionalFormatting>
  <conditionalFormatting sqref="F26:I26">
    <cfRule type="expression" dxfId="11776" priority="99" stopIfTrue="1">
      <formula>IF(WEEKDAY(F$5)=1,TRUE,FALSE)</formula>
    </cfRule>
  </conditionalFormatting>
  <conditionalFormatting sqref="F28:I28">
    <cfRule type="expression" dxfId="11775" priority="98" stopIfTrue="1">
      <formula>IF(WEEKDAY(F$5)=1,TRUE,FALSE)</formula>
    </cfRule>
  </conditionalFormatting>
  <conditionalFormatting sqref="F30:I30">
    <cfRule type="expression" dxfId="11774" priority="97" stopIfTrue="1">
      <formula>IF(WEEKDAY(F$5)=1,TRUE,FALSE)</formula>
    </cfRule>
  </conditionalFormatting>
  <conditionalFormatting sqref="F32:I32">
    <cfRule type="expression" dxfId="11773" priority="96" stopIfTrue="1">
      <formula>IF(WEEKDAY(F$5)=1,TRUE,FALSE)</formula>
    </cfRule>
  </conditionalFormatting>
  <conditionalFormatting sqref="F39:I39">
    <cfRule type="expression" dxfId="11772" priority="95" stopIfTrue="1">
      <formula>IF(WEEKDAY(F$5)=1,TRUE,FALSE)</formula>
    </cfRule>
  </conditionalFormatting>
  <conditionalFormatting sqref="F41:I41">
    <cfRule type="expression" dxfId="11771" priority="94" stopIfTrue="1">
      <formula>IF(WEEKDAY(F$5)=1,TRUE,FALSE)</formula>
    </cfRule>
  </conditionalFormatting>
  <conditionalFormatting sqref="F43:I43">
    <cfRule type="expression" dxfId="11770" priority="93" stopIfTrue="1">
      <formula>IF(WEEKDAY(F$5)=1,TRUE,FALSE)</formula>
    </cfRule>
  </conditionalFormatting>
  <conditionalFormatting sqref="F45:I45">
    <cfRule type="expression" dxfId="11769" priority="92" stopIfTrue="1">
      <formula>IF(WEEKDAY(F$5)=1,TRUE,FALSE)</formula>
    </cfRule>
  </conditionalFormatting>
  <conditionalFormatting sqref="F47:I47">
    <cfRule type="expression" dxfId="11768" priority="91" stopIfTrue="1">
      <formula>IF(WEEKDAY(F$5)=1,TRUE,FALSE)</formula>
    </cfRule>
  </conditionalFormatting>
  <conditionalFormatting sqref="F78:I78">
    <cfRule type="expression" dxfId="11767" priority="90" stopIfTrue="1">
      <formula>IF(WEEKDAY(F$5)=1,TRUE,FALSE)</formula>
    </cfRule>
  </conditionalFormatting>
  <conditionalFormatting sqref="F80:I80">
    <cfRule type="expression" dxfId="11766" priority="89" stopIfTrue="1">
      <formula>IF(WEEKDAY(F$5)=1,TRUE,FALSE)</formula>
    </cfRule>
  </conditionalFormatting>
  <conditionalFormatting sqref="F82:I82">
    <cfRule type="expression" dxfId="11765" priority="88" stopIfTrue="1">
      <formula>IF(WEEKDAY(F$5)=1,TRUE,FALSE)</formula>
    </cfRule>
  </conditionalFormatting>
  <conditionalFormatting sqref="F84:I84">
    <cfRule type="expression" dxfId="11764" priority="87" stopIfTrue="1">
      <formula>IF(WEEKDAY(F$5)=1,TRUE,FALSE)</formula>
    </cfRule>
  </conditionalFormatting>
  <conditionalFormatting sqref="F86:I86">
    <cfRule type="expression" dxfId="11763" priority="86" stopIfTrue="1">
      <formula>IF(WEEKDAY(F$5)=1,TRUE,FALSE)</formula>
    </cfRule>
  </conditionalFormatting>
  <conditionalFormatting sqref="F88:I88">
    <cfRule type="expression" dxfId="11762" priority="85" stopIfTrue="1">
      <formula>IF(WEEKDAY(F$5)=1,TRUE,FALSE)</formula>
    </cfRule>
  </conditionalFormatting>
  <conditionalFormatting sqref="F90:I90">
    <cfRule type="expression" dxfId="11761" priority="84" stopIfTrue="1">
      <formula>IF(WEEKDAY(F$5)=1,TRUE,FALSE)</formula>
    </cfRule>
  </conditionalFormatting>
  <conditionalFormatting sqref="F92:I92">
    <cfRule type="expression" dxfId="11760" priority="83" stopIfTrue="1">
      <formula>IF(WEEKDAY(F$5)=1,TRUE,FALSE)</formula>
    </cfRule>
  </conditionalFormatting>
  <conditionalFormatting sqref="F94:I94">
    <cfRule type="expression" dxfId="11759" priority="82" stopIfTrue="1">
      <formula>IF(WEEKDAY(F$5)=1,TRUE,FALSE)</formula>
    </cfRule>
  </conditionalFormatting>
  <conditionalFormatting sqref="AF14:AJ14">
    <cfRule type="expression" dxfId="11758" priority="81" stopIfTrue="1">
      <formula>IF(WEEKDAY(AF$5)=1,TRUE,FALSE)</formula>
    </cfRule>
  </conditionalFormatting>
  <conditionalFormatting sqref="AF16:AJ16">
    <cfRule type="expression" dxfId="11757" priority="80" stopIfTrue="1">
      <formula>IF(WEEKDAY(AF$5)=1,TRUE,FALSE)</formula>
    </cfRule>
  </conditionalFormatting>
  <conditionalFormatting sqref="AF18:AJ18">
    <cfRule type="expression" dxfId="11756" priority="79" stopIfTrue="1">
      <formula>IF(WEEKDAY(AF$5)=1,TRUE,FALSE)</formula>
    </cfRule>
  </conditionalFormatting>
  <conditionalFormatting sqref="AF20:AJ20">
    <cfRule type="expression" dxfId="11755" priority="78" stopIfTrue="1">
      <formula>IF(WEEKDAY(AF$5)=1,TRUE,FALSE)</formula>
    </cfRule>
  </conditionalFormatting>
  <conditionalFormatting sqref="AF22:AJ22">
    <cfRule type="expression" dxfId="11754" priority="77" stopIfTrue="1">
      <formula>IF(WEEKDAY(AF$5)=1,TRUE,FALSE)</formula>
    </cfRule>
  </conditionalFormatting>
  <conditionalFormatting sqref="AF24:AJ24">
    <cfRule type="expression" dxfId="11753" priority="76" stopIfTrue="1">
      <formula>IF(WEEKDAY(AF$5)=1,TRUE,FALSE)</formula>
    </cfRule>
  </conditionalFormatting>
  <conditionalFormatting sqref="AF26:AJ26">
    <cfRule type="expression" dxfId="11752" priority="75" stopIfTrue="1">
      <formula>IF(WEEKDAY(AF$5)=1,TRUE,FALSE)</formula>
    </cfRule>
  </conditionalFormatting>
  <conditionalFormatting sqref="AF28:AJ28">
    <cfRule type="expression" dxfId="11751" priority="74" stopIfTrue="1">
      <formula>IF(WEEKDAY(AF$5)=1,TRUE,FALSE)</formula>
    </cfRule>
  </conditionalFormatting>
  <conditionalFormatting sqref="AF30:AJ30">
    <cfRule type="expression" dxfId="11750" priority="73" stopIfTrue="1">
      <formula>IF(WEEKDAY(AF$5)=1,TRUE,FALSE)</formula>
    </cfRule>
  </conditionalFormatting>
  <conditionalFormatting sqref="AF32:AJ32">
    <cfRule type="expression" dxfId="11749" priority="72" stopIfTrue="1">
      <formula>IF(WEEKDAY(AF$5)=1,TRUE,FALSE)</formula>
    </cfRule>
  </conditionalFormatting>
  <conditionalFormatting sqref="AF39:AJ39">
    <cfRule type="expression" dxfId="11748" priority="71" stopIfTrue="1">
      <formula>IF(WEEKDAY(AF$5)=1,TRUE,FALSE)</formula>
    </cfRule>
  </conditionalFormatting>
  <conditionalFormatting sqref="AF43:AJ43">
    <cfRule type="expression" dxfId="11747" priority="70" stopIfTrue="1">
      <formula>IF(WEEKDAY(AF$5)=1,TRUE,FALSE)</formula>
    </cfRule>
  </conditionalFormatting>
  <conditionalFormatting sqref="AF45:AJ45">
    <cfRule type="expression" dxfId="11746" priority="69" stopIfTrue="1">
      <formula>IF(WEEKDAY(AF$5)=1,TRUE,FALSE)</formula>
    </cfRule>
  </conditionalFormatting>
  <conditionalFormatting sqref="AF47:AJ47">
    <cfRule type="expression" dxfId="11745" priority="68" stopIfTrue="1">
      <formula>IF(WEEKDAY(AF$5)=1,TRUE,FALSE)</formula>
    </cfRule>
  </conditionalFormatting>
  <conditionalFormatting sqref="K41:P41">
    <cfRule type="expression" dxfId="11744" priority="67" stopIfTrue="1">
      <formula>IF(WEEKDAY(K$5)=1,TRUE,FALSE)</formula>
    </cfRule>
  </conditionalFormatting>
  <conditionalFormatting sqref="R41:W41">
    <cfRule type="expression" dxfId="11743" priority="66" stopIfTrue="1">
      <formula>IF(WEEKDAY(R$5)=1,TRUE,FALSE)</formula>
    </cfRule>
  </conditionalFormatting>
  <conditionalFormatting sqref="Y41:AD41">
    <cfRule type="expression" dxfId="11742" priority="65" stopIfTrue="1">
      <formula>IF(WEEKDAY(Y$5)=1,TRUE,FALSE)</formula>
    </cfRule>
  </conditionalFormatting>
  <conditionalFormatting sqref="F41:I41">
    <cfRule type="expression" dxfId="11741" priority="64" stopIfTrue="1">
      <formula>IF(WEEKDAY(F$5)=1,TRUE,FALSE)</formula>
    </cfRule>
  </conditionalFormatting>
  <conditionalFormatting sqref="AF41:AJ41">
    <cfRule type="expression" dxfId="11740" priority="63" stopIfTrue="1">
      <formula>IF(WEEKDAY(AF$5)=1,TRUE,FALSE)</formula>
    </cfRule>
  </conditionalFormatting>
  <conditionalFormatting sqref="I34">
    <cfRule type="expression" dxfId="11739" priority="62" stopIfTrue="1">
      <formula>IF(WEEKDAY(I$5)=1,TRUE,FALSE)</formula>
    </cfRule>
  </conditionalFormatting>
  <conditionalFormatting sqref="AF34:AJ34">
    <cfRule type="expression" dxfId="11738" priority="61" stopIfTrue="1">
      <formula>IF(WEEKDAY(AF$5)=1,TRUE,FALSE)</formula>
    </cfRule>
  </conditionalFormatting>
  <conditionalFormatting sqref="I34">
    <cfRule type="expression" dxfId="11737" priority="60" stopIfTrue="1">
      <formula>IF(WEEKDAY(I$5)=1,TRUE,FALSE)</formula>
    </cfRule>
  </conditionalFormatting>
  <conditionalFormatting sqref="AF34:AJ34">
    <cfRule type="expression" dxfId="11736" priority="59" stopIfTrue="1">
      <formula>IF(WEEKDAY(AF$5)=1,TRUE,FALSE)</formula>
    </cfRule>
  </conditionalFormatting>
  <conditionalFormatting sqref="I34">
    <cfRule type="expression" dxfId="11735" priority="58" stopIfTrue="1">
      <formula>IF(WEEKDAY(I$5)=1,TRUE,FALSE)</formula>
    </cfRule>
  </conditionalFormatting>
  <conditionalFormatting sqref="AF34:AJ34">
    <cfRule type="expression" dxfId="11734" priority="57" stopIfTrue="1">
      <formula>IF(WEEKDAY(AF$5)=1,TRUE,FALSE)</formula>
    </cfRule>
  </conditionalFormatting>
  <conditionalFormatting sqref="F34:H34">
    <cfRule type="expression" dxfId="11733" priority="56" stopIfTrue="1">
      <formula>IF(WEEKDAY(F$5)=1,TRUE,FALSE)</formula>
    </cfRule>
  </conditionalFormatting>
  <conditionalFormatting sqref="F34:H34">
    <cfRule type="expression" dxfId="11732" priority="55" stopIfTrue="1">
      <formula>IF(WEEKDAY(F$5)=1,TRUE,FALSE)</formula>
    </cfRule>
  </conditionalFormatting>
  <conditionalFormatting sqref="J34:L34 N34:P34 R34:T34 V34:X34 Z34:AB34 AD34:AF34 AH34:AJ34">
    <cfRule type="expression" dxfId="11731" priority="54" stopIfTrue="1">
      <formula>IF(WEEKDAY(J$5)=1,TRUE,FALSE)</formula>
    </cfRule>
  </conditionalFormatting>
  <conditionalFormatting sqref="J34:L34 N34:P34 R34:T34 V34:X34 Z34:AB34 AD34:AF34 AH34:AJ34">
    <cfRule type="expression" dxfId="11730" priority="53" stopIfTrue="1">
      <formula>IF(WEEKDAY(J$5)=1,TRUE,FALSE)</formula>
    </cfRule>
  </conditionalFormatting>
  <conditionalFormatting sqref="I36">
    <cfRule type="expression" dxfId="11729" priority="52" stopIfTrue="1">
      <formula>IF(WEEKDAY(I$5)=1,TRUE,FALSE)</formula>
    </cfRule>
  </conditionalFormatting>
  <conditionalFormatting sqref="AF36:AJ36">
    <cfRule type="expression" dxfId="11728" priority="51" stopIfTrue="1">
      <formula>IF(WEEKDAY(AF$5)=1,TRUE,FALSE)</formula>
    </cfRule>
  </conditionalFormatting>
  <conditionalFormatting sqref="I36">
    <cfRule type="expression" dxfId="11727" priority="50" stopIfTrue="1">
      <formula>IF(WEEKDAY(I$5)=1,TRUE,FALSE)</formula>
    </cfRule>
  </conditionalFormatting>
  <conditionalFormatting sqref="AF36:AJ36">
    <cfRule type="expression" dxfId="11726" priority="49" stopIfTrue="1">
      <formula>IF(WEEKDAY(AF$5)=1,TRUE,FALSE)</formula>
    </cfRule>
  </conditionalFormatting>
  <conditionalFormatting sqref="I36">
    <cfRule type="expression" dxfId="11725" priority="48" stopIfTrue="1">
      <formula>IF(WEEKDAY(I$5)=1,TRUE,FALSE)</formula>
    </cfRule>
  </conditionalFormatting>
  <conditionalFormatting sqref="AF36:AJ36">
    <cfRule type="expression" dxfId="11724" priority="47" stopIfTrue="1">
      <formula>IF(WEEKDAY(AF$5)=1,TRUE,FALSE)</formula>
    </cfRule>
  </conditionalFormatting>
  <conditionalFormatting sqref="F36:H36">
    <cfRule type="expression" dxfId="11723" priority="46" stopIfTrue="1">
      <formula>IF(WEEKDAY(F$5)=1,TRUE,FALSE)</formula>
    </cfRule>
  </conditionalFormatting>
  <conditionalFormatting sqref="F36:H36">
    <cfRule type="expression" dxfId="11722" priority="45" stopIfTrue="1">
      <formula>IF(WEEKDAY(F$5)=1,TRUE,FALSE)</formula>
    </cfRule>
  </conditionalFormatting>
  <conditionalFormatting sqref="J36:L36 N36:P36 R36:T36 V36:X36 Z36:AB36 AD36:AF36 AH36:AJ36">
    <cfRule type="expression" dxfId="11721" priority="44" stopIfTrue="1">
      <formula>IF(WEEKDAY(J$5)=1,TRUE,FALSE)</formula>
    </cfRule>
  </conditionalFormatting>
  <conditionalFormatting sqref="J36:L36 N36:P36 R36:T36 V36:X36 Z36:AB36 AD36:AF36 AH36:AJ36">
    <cfRule type="expression" dxfId="11720" priority="43" stopIfTrue="1">
      <formula>IF(WEEKDAY(J$5)=1,TRUE,FALSE)</formula>
    </cfRule>
  </conditionalFormatting>
  <conditionalFormatting sqref="F16:I16">
    <cfRule type="expression" dxfId="11719" priority="42" stopIfTrue="1">
      <formula>IF(WEEKDAY(F$5)=1,TRUE,FALSE)</formula>
    </cfRule>
  </conditionalFormatting>
  <conditionalFormatting sqref="AF16:AJ16">
    <cfRule type="expression" dxfId="11718" priority="41" stopIfTrue="1">
      <formula>IF(WEEKDAY(AF$5)=1,TRUE,FALSE)</formula>
    </cfRule>
  </conditionalFormatting>
  <conditionalFormatting sqref="F18:I18">
    <cfRule type="expression" dxfId="11717" priority="40" stopIfTrue="1">
      <formula>IF(WEEKDAY(F$5)=1,TRUE,FALSE)</formula>
    </cfRule>
  </conditionalFormatting>
  <conditionalFormatting sqref="AF18:AJ18">
    <cfRule type="expression" dxfId="11716" priority="39" stopIfTrue="1">
      <formula>IF(WEEKDAY(AF$5)=1,TRUE,FALSE)</formula>
    </cfRule>
  </conditionalFormatting>
  <conditionalFormatting sqref="F20:I20">
    <cfRule type="expression" dxfId="11715" priority="38" stopIfTrue="1">
      <formula>IF(WEEKDAY(F$5)=1,TRUE,FALSE)</formula>
    </cfRule>
  </conditionalFormatting>
  <conditionalFormatting sqref="AF20:AJ20">
    <cfRule type="expression" dxfId="11714" priority="37" stopIfTrue="1">
      <formula>IF(WEEKDAY(AF$5)=1,TRUE,FALSE)</formula>
    </cfRule>
  </conditionalFormatting>
  <conditionalFormatting sqref="F22:I22">
    <cfRule type="expression" dxfId="11713" priority="36" stopIfTrue="1">
      <formula>IF(WEEKDAY(F$5)=1,TRUE,FALSE)</formula>
    </cfRule>
  </conditionalFormatting>
  <conditionalFormatting sqref="AF22:AJ22">
    <cfRule type="expression" dxfId="11712" priority="35" stopIfTrue="1">
      <formula>IF(WEEKDAY(AF$5)=1,TRUE,FALSE)</formula>
    </cfRule>
  </conditionalFormatting>
  <conditionalFormatting sqref="F24:I24">
    <cfRule type="expression" dxfId="11711" priority="34" stopIfTrue="1">
      <formula>IF(WEEKDAY(F$5)=1,TRUE,FALSE)</formula>
    </cfRule>
  </conditionalFormatting>
  <conditionalFormatting sqref="AF24:AJ24">
    <cfRule type="expression" dxfId="11710" priority="33" stopIfTrue="1">
      <formula>IF(WEEKDAY(AF$5)=1,TRUE,FALSE)</formula>
    </cfRule>
  </conditionalFormatting>
  <conditionalFormatting sqref="F26:I26">
    <cfRule type="expression" dxfId="11709" priority="32" stopIfTrue="1">
      <formula>IF(WEEKDAY(F$5)=1,TRUE,FALSE)</formula>
    </cfRule>
  </conditionalFormatting>
  <conditionalFormatting sqref="AF26:AJ26">
    <cfRule type="expression" dxfId="11708" priority="31" stopIfTrue="1">
      <formula>IF(WEEKDAY(AF$5)=1,TRUE,FALSE)</formula>
    </cfRule>
  </conditionalFormatting>
  <conditionalFormatting sqref="F28:I28">
    <cfRule type="expression" dxfId="11707" priority="30" stopIfTrue="1">
      <formula>IF(WEEKDAY(F$5)=1,TRUE,FALSE)</formula>
    </cfRule>
  </conditionalFormatting>
  <conditionalFormatting sqref="AF28:AJ28">
    <cfRule type="expression" dxfId="11706" priority="29" stopIfTrue="1">
      <formula>IF(WEEKDAY(AF$5)=1,TRUE,FALSE)</formula>
    </cfRule>
  </conditionalFormatting>
  <conditionalFormatting sqref="F30:I30">
    <cfRule type="expression" dxfId="11705" priority="28" stopIfTrue="1">
      <formula>IF(WEEKDAY(F$5)=1,TRUE,FALSE)</formula>
    </cfRule>
  </conditionalFormatting>
  <conditionalFormatting sqref="AF30:AJ30">
    <cfRule type="expression" dxfId="11704" priority="27" stopIfTrue="1">
      <formula>IF(WEEKDAY(AF$5)=1,TRUE,FALSE)</formula>
    </cfRule>
  </conditionalFormatting>
  <conditionalFormatting sqref="F32:I32">
    <cfRule type="expression" dxfId="11703" priority="26" stopIfTrue="1">
      <formula>IF(WEEKDAY(F$5)=1,TRUE,FALSE)</formula>
    </cfRule>
  </conditionalFormatting>
  <conditionalFormatting sqref="AF32:AJ32">
    <cfRule type="expression" dxfId="11702" priority="25" stopIfTrue="1">
      <formula>IF(WEEKDAY(AF$5)=1,TRUE,FALSE)</formula>
    </cfRule>
  </conditionalFormatting>
  <conditionalFormatting sqref="F34:I34">
    <cfRule type="expression" dxfId="11701" priority="24" stopIfTrue="1">
      <formula>IF(WEEKDAY(F$5)=1,TRUE,FALSE)</formula>
    </cfRule>
  </conditionalFormatting>
  <conditionalFormatting sqref="AF34:AJ34">
    <cfRule type="expression" dxfId="11700" priority="23" stopIfTrue="1">
      <formula>IF(WEEKDAY(AF$5)=1,TRUE,FALSE)</formula>
    </cfRule>
  </conditionalFormatting>
  <conditionalFormatting sqref="F36:I36">
    <cfRule type="expression" dxfId="11699" priority="22" stopIfTrue="1">
      <formula>IF(WEEKDAY(F$5)=1,TRUE,FALSE)</formula>
    </cfRule>
  </conditionalFormatting>
  <conditionalFormatting sqref="AF36:AJ36">
    <cfRule type="expression" dxfId="11698" priority="21" stopIfTrue="1">
      <formula>IF(WEEKDAY(AF$5)=1,TRUE,FALSE)</formula>
    </cfRule>
  </conditionalFormatting>
  <conditionalFormatting sqref="I37">
    <cfRule type="expression" dxfId="11697" priority="20" stopIfTrue="1">
      <formula>IF(WEEKDAY(I$5)=1,TRUE,FALSE)</formula>
    </cfRule>
  </conditionalFormatting>
  <conditionalFormatting sqref="AF37:AJ37">
    <cfRule type="expression" dxfId="11696" priority="19" stopIfTrue="1">
      <formula>IF(WEEKDAY(AF$5)=1,TRUE,FALSE)</formula>
    </cfRule>
  </conditionalFormatting>
  <conditionalFormatting sqref="I37">
    <cfRule type="expression" dxfId="11695" priority="18" stopIfTrue="1">
      <formula>IF(WEEKDAY(I$5)=1,TRUE,FALSE)</formula>
    </cfRule>
  </conditionalFormatting>
  <conditionalFormatting sqref="AF37:AJ37">
    <cfRule type="expression" dxfId="11694" priority="17" stopIfTrue="1">
      <formula>IF(WEEKDAY(AF$5)=1,TRUE,FALSE)</formula>
    </cfRule>
  </conditionalFormatting>
  <conditionalFormatting sqref="I37">
    <cfRule type="expression" dxfId="11693" priority="16" stopIfTrue="1">
      <formula>IF(WEEKDAY(I$5)=1,TRUE,FALSE)</formula>
    </cfRule>
  </conditionalFormatting>
  <conditionalFormatting sqref="AF37:AJ37">
    <cfRule type="expression" dxfId="11692" priority="15" stopIfTrue="1">
      <formula>IF(WEEKDAY(AF$5)=1,TRUE,FALSE)</formula>
    </cfRule>
  </conditionalFormatting>
  <conditionalFormatting sqref="F37:H37 AS37">
    <cfRule type="expression" dxfId="11691" priority="14" stopIfTrue="1">
      <formula>IF(WEEKDAY(F$5)=1,TRUE,FALSE)</formula>
    </cfRule>
  </conditionalFormatting>
  <conditionalFormatting sqref="F37:H37 AS37">
    <cfRule type="expression" dxfId="11690" priority="13" stopIfTrue="1">
      <formula>IF(WEEKDAY(F$5)=1,TRUE,FALSE)</formula>
    </cfRule>
  </conditionalFormatting>
  <conditionalFormatting sqref="J37:L37 N37:P37 R37:T37 V37:X37 Z37:AB37 AD37:AF37 AH37:AJ37">
    <cfRule type="expression" dxfId="11689" priority="12" stopIfTrue="1">
      <formula>IF(WEEKDAY(J$5)=1,TRUE,FALSE)</formula>
    </cfRule>
  </conditionalFormatting>
  <conditionalFormatting sqref="J37:L37 N37:P37 R37:T37 V37:X37 Z37:AB37 AD37:AF37 AH37:AJ37">
    <cfRule type="expression" dxfId="11688" priority="11" stopIfTrue="1">
      <formula>IF(WEEKDAY(J$5)=1,TRUE,FALSE)</formula>
    </cfRule>
  </conditionalFormatting>
  <conditionalFormatting sqref="F37:I37 AS37">
    <cfRule type="expression" dxfId="11687" priority="10" stopIfTrue="1">
      <formula>IF(WEEKDAY(F$5)=1,TRUE,FALSE)</formula>
    </cfRule>
  </conditionalFormatting>
  <conditionalFormatting sqref="AF37:AJ37">
    <cfRule type="expression" dxfId="11686" priority="9" stopIfTrue="1">
      <formula>IF(WEEKDAY(AF$5)=1,TRUE,FALSE)</formula>
    </cfRule>
  </conditionalFormatting>
  <conditionalFormatting sqref="F80:I80">
    <cfRule type="expression" dxfId="11685" priority="8" stopIfTrue="1">
      <formula>IF(WEEKDAY(F$5)=1,TRUE,FALSE)</formula>
    </cfRule>
  </conditionalFormatting>
  <conditionalFormatting sqref="F82:I82">
    <cfRule type="expression" dxfId="11684" priority="7" stopIfTrue="1">
      <formula>IF(WEEKDAY(F$5)=1,TRUE,FALSE)</formula>
    </cfRule>
  </conditionalFormatting>
  <conditionalFormatting sqref="F84:I84">
    <cfRule type="expression" dxfId="11683" priority="6" stopIfTrue="1">
      <formula>IF(WEEKDAY(F$5)=1,TRUE,FALSE)</formula>
    </cfRule>
  </conditionalFormatting>
  <conditionalFormatting sqref="F86:I86">
    <cfRule type="expression" dxfId="11682" priority="5" stopIfTrue="1">
      <formula>IF(WEEKDAY(F$5)=1,TRUE,FALSE)</formula>
    </cfRule>
  </conditionalFormatting>
  <conditionalFormatting sqref="F88:I88">
    <cfRule type="expression" dxfId="11681" priority="4" stopIfTrue="1">
      <formula>IF(WEEKDAY(F$5)=1,TRUE,FALSE)</formula>
    </cfRule>
  </conditionalFormatting>
  <conditionalFormatting sqref="F90:I90">
    <cfRule type="expression" dxfId="11680" priority="3" stopIfTrue="1">
      <formula>IF(WEEKDAY(F$5)=1,TRUE,FALSE)</formula>
    </cfRule>
  </conditionalFormatting>
  <conditionalFormatting sqref="F92:I92">
    <cfRule type="expression" dxfId="11679" priority="2" stopIfTrue="1">
      <formula>IF(WEEKDAY(F$5)=1,TRUE,FALSE)</formula>
    </cfRule>
  </conditionalFormatting>
  <conditionalFormatting sqref="F94:I94">
    <cfRule type="expression" dxfId="11678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opLeftCell="A43" zoomScaleNormal="70" workbookViewId="0">
      <selection activeCell="I41" sqref="I41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362"/>
      <c r="C1" s="362"/>
      <c r="D1" s="871" t="str">
        <f>"BẢNG THANH TOÁN LƯƠNG THÁNG"&amp;" "&amp;TEXT($E$4,"mm")&amp;" / "&amp;TEXT($E$4,"yyyy")</f>
        <v>BẢNG THANH TOÁN LƯƠNG THÁNG 04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362"/>
      <c r="C2" s="362"/>
      <c r="D2" s="362"/>
      <c r="E2" s="71"/>
      <c r="F2" s="362"/>
      <c r="G2" s="362"/>
      <c r="H2" s="362"/>
      <c r="I2" s="362"/>
      <c r="J2" s="72"/>
      <c r="K2" s="362"/>
      <c r="L2" s="362"/>
      <c r="M2" s="362"/>
      <c r="N2" s="362"/>
      <c r="O2" s="362"/>
      <c r="P2" s="362"/>
      <c r="Q2" s="362"/>
      <c r="R2" s="362"/>
      <c r="S2" s="362"/>
      <c r="T2" s="50"/>
      <c r="U2" s="70">
        <v>23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362"/>
      <c r="C3" s="362"/>
      <c r="D3" s="362"/>
      <c r="E3" s="71"/>
      <c r="F3" s="362"/>
      <c r="G3" s="362"/>
      <c r="H3" s="362"/>
      <c r="I3" s="362"/>
      <c r="J3" s="72"/>
      <c r="K3" s="362"/>
      <c r="L3" s="362"/>
      <c r="M3" s="362"/>
      <c r="N3" s="362"/>
      <c r="O3" s="362"/>
      <c r="P3" s="362"/>
      <c r="Q3" s="362"/>
      <c r="R3" s="362"/>
      <c r="S3" s="362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- 04'!$E$4</f>
        <v>42826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360" t="s">
        <v>40</v>
      </c>
      <c r="G7" s="355" t="s">
        <v>18</v>
      </c>
      <c r="H7" s="360" t="s">
        <v>40</v>
      </c>
      <c r="I7" s="359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- 04'!$B$8:$AS$67,36,0)</f>
        <v>23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23</v>
      </c>
      <c r="K10" s="36">
        <f>G10+I10</f>
        <v>4336000</v>
      </c>
      <c r="L10" s="80">
        <f>+F10*15000</f>
        <v>345000</v>
      </c>
      <c r="M10" s="37">
        <f>K10+L10</f>
        <v>4681000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4225720</v>
      </c>
      <c r="R10" s="36">
        <f>VLOOKUP(B10,DS,23,0)</f>
        <v>0</v>
      </c>
      <c r="S10" s="38">
        <f>Q10-R10</f>
        <v>4225720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- 04'!$B$8:$AS$67,36,0)</f>
        <v>23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23</v>
      </c>
      <c r="K11" s="36">
        <f>G11+I11</f>
        <v>4056000</v>
      </c>
      <c r="L11" s="80">
        <f>+F11*15000</f>
        <v>345000</v>
      </c>
      <c r="M11" s="37">
        <f>K11+L11</f>
        <v>4401000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3975120</v>
      </c>
      <c r="R11" s="36">
        <f>VLOOKUP(B11,DS,23,0)</f>
        <v>0</v>
      </c>
      <c r="S11" s="38">
        <f>Q11-R11</f>
        <v>3975120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 - 04'!$B$8:$AS$67,36,0)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- 04'!$B$8:$AS$67,36,0)</f>
        <v>23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23</v>
      </c>
      <c r="K13" s="36">
        <f t="shared" si="5"/>
        <v>3552000</v>
      </c>
      <c r="L13" s="80">
        <f t="shared" ref="L13:L30" si="6">+F13*15000</f>
        <v>345000</v>
      </c>
      <c r="M13" s="37">
        <f t="shared" ref="M13:M30" si="7">K13+L13</f>
        <v>3897000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3524040</v>
      </c>
      <c r="R13" s="36">
        <f t="shared" ref="R13:R30" si="12">VLOOKUP(B13,DS,23,0)</f>
        <v>0</v>
      </c>
      <c r="S13" s="38">
        <f t="shared" ref="S13:S30" si="13">Q13-R13</f>
        <v>3524040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- 04'!$B$8:$AS$67,36,0)</f>
        <v>23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23</v>
      </c>
      <c r="K14" s="36">
        <f t="shared" si="5"/>
        <v>3552000</v>
      </c>
      <c r="L14" s="80">
        <f t="shared" si="6"/>
        <v>345000</v>
      </c>
      <c r="M14" s="37">
        <f t="shared" si="7"/>
        <v>3897000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3524040</v>
      </c>
      <c r="R14" s="36">
        <f t="shared" si="12"/>
        <v>0</v>
      </c>
      <c r="S14" s="38">
        <f t="shared" si="13"/>
        <v>3524040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- 04'!$B$8:$AS$67,36,0)</f>
        <v>23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23</v>
      </c>
      <c r="K15" s="36">
        <f t="shared" si="5"/>
        <v>3552000</v>
      </c>
      <c r="L15" s="80">
        <f t="shared" si="6"/>
        <v>345000</v>
      </c>
      <c r="M15" s="37">
        <f t="shared" si="7"/>
        <v>3897000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3524040</v>
      </c>
      <c r="R15" s="36">
        <f t="shared" si="12"/>
        <v>0</v>
      </c>
      <c r="S15" s="38">
        <f t="shared" si="13"/>
        <v>3524040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- 04'!$B$8:$AS$67,36,0)</f>
        <v>23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23</v>
      </c>
      <c r="K16" s="36">
        <f t="shared" si="5"/>
        <v>3552000</v>
      </c>
      <c r="L16" s="80">
        <f t="shared" si="6"/>
        <v>345000</v>
      </c>
      <c r="M16" s="37">
        <f t="shared" si="7"/>
        <v>3897000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3524040</v>
      </c>
      <c r="R16" s="36">
        <f t="shared" si="12"/>
        <v>0</v>
      </c>
      <c r="S16" s="38">
        <f t="shared" si="13"/>
        <v>3524040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- 04'!$B$8:$AS$67,36,0)</f>
        <v>23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23</v>
      </c>
      <c r="K17" s="36">
        <f t="shared" si="5"/>
        <v>3552000</v>
      </c>
      <c r="L17" s="80">
        <f t="shared" si="6"/>
        <v>345000</v>
      </c>
      <c r="M17" s="37">
        <f t="shared" si="7"/>
        <v>3897000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3524040</v>
      </c>
      <c r="R17" s="36">
        <f t="shared" si="12"/>
        <v>0</v>
      </c>
      <c r="S17" s="38">
        <f t="shared" si="13"/>
        <v>3524040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- 04'!$B$8:$AS$67,36,0)</f>
        <v>23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23</v>
      </c>
      <c r="K18" s="36">
        <f t="shared" si="5"/>
        <v>3552000</v>
      </c>
      <c r="L18" s="80">
        <f t="shared" si="6"/>
        <v>345000</v>
      </c>
      <c r="M18" s="37">
        <f t="shared" si="7"/>
        <v>3897000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3524040</v>
      </c>
      <c r="R18" s="36">
        <f t="shared" si="12"/>
        <v>0</v>
      </c>
      <c r="S18" s="38">
        <f t="shared" si="13"/>
        <v>3524040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- 04'!$B$8:$AS$67,36,0)</f>
        <v>23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23</v>
      </c>
      <c r="K19" s="309">
        <f t="shared" si="5"/>
        <v>3552000</v>
      </c>
      <c r="L19" s="305">
        <f t="shared" si="6"/>
        <v>345000</v>
      </c>
      <c r="M19" s="310">
        <f t="shared" si="7"/>
        <v>3897000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3524040</v>
      </c>
      <c r="R19" s="309">
        <f t="shared" si="12"/>
        <v>0</v>
      </c>
      <c r="S19" s="311">
        <f t="shared" si="13"/>
        <v>3524040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- 04'!$B$8:$AS$67,36,0)</f>
        <v>23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23</v>
      </c>
      <c r="K20" s="36">
        <f t="shared" si="5"/>
        <v>3552000</v>
      </c>
      <c r="L20" s="80">
        <f t="shared" si="6"/>
        <v>345000</v>
      </c>
      <c r="M20" s="37">
        <f t="shared" si="7"/>
        <v>3897000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3524040</v>
      </c>
      <c r="R20" s="36">
        <f t="shared" si="12"/>
        <v>0</v>
      </c>
      <c r="S20" s="38">
        <f t="shared" si="13"/>
        <v>3524040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- 04'!$B$8:$AS$67,36,0)</f>
        <v>23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23</v>
      </c>
      <c r="K21" s="36">
        <f t="shared" si="5"/>
        <v>3552000</v>
      </c>
      <c r="L21" s="80">
        <f t="shared" si="6"/>
        <v>345000</v>
      </c>
      <c r="M21" s="37">
        <f t="shared" si="7"/>
        <v>3897000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3524040</v>
      </c>
      <c r="R21" s="36">
        <f t="shared" si="12"/>
        <v>0</v>
      </c>
      <c r="S21" s="38">
        <f t="shared" si="13"/>
        <v>3524040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198</v>
      </c>
      <c r="C22" s="349" t="s">
        <v>197</v>
      </c>
      <c r="D22" s="103" t="str">
        <f t="shared" si="1"/>
        <v>Công nhân</v>
      </c>
      <c r="E22" s="80">
        <f t="shared" si="2"/>
        <v>3552000</v>
      </c>
      <c r="F22" s="82">
        <f>VLOOKUP(B22,'CC - 04'!$B$8:$AS$67,36,0)</f>
        <v>19</v>
      </c>
      <c r="G22" s="198">
        <f t="shared" si="3"/>
        <v>2934261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19</v>
      </c>
      <c r="K22" s="36">
        <f t="shared" si="5"/>
        <v>2934261</v>
      </c>
      <c r="L22" s="80">
        <f t="shared" si="6"/>
        <v>285000</v>
      </c>
      <c r="M22" s="37">
        <f t="shared" si="7"/>
        <v>3219261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2846301</v>
      </c>
      <c r="R22" s="36">
        <f t="shared" si="12"/>
        <v>0</v>
      </c>
      <c r="S22" s="38">
        <f t="shared" si="13"/>
        <v>2846301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- 04'!$B$8:$AS$67,36,0)</f>
        <v>23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23</v>
      </c>
      <c r="K23" s="36">
        <f t="shared" si="5"/>
        <v>3552000</v>
      </c>
      <c r="L23" s="80">
        <f t="shared" si="6"/>
        <v>345000</v>
      </c>
      <c r="M23" s="37">
        <f t="shared" si="7"/>
        <v>3897000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3524040</v>
      </c>
      <c r="R23" s="36">
        <f t="shared" si="12"/>
        <v>0</v>
      </c>
      <c r="S23" s="38">
        <f t="shared" si="13"/>
        <v>3524040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203</v>
      </c>
      <c r="C24" s="79" t="str">
        <f t="shared" ref="C24" si="15">VLOOKUP(B24,DS,2,0)</f>
        <v>Võ Văn Hữu Phước</v>
      </c>
      <c r="D24" s="103" t="str">
        <f t="shared" ref="D24" si="16">VLOOKUP(B24,DS,3,0)</f>
        <v>Công nhân</v>
      </c>
      <c r="E24" s="80">
        <f t="shared" ref="E24" si="17">VLOOKUP(B24,DS,4,0)</f>
        <v>3552000</v>
      </c>
      <c r="F24" s="82">
        <f>VLOOKUP(B24,'CC - 04'!$B$8:$AS$67,36,0)</f>
        <v>23</v>
      </c>
      <c r="G24" s="198">
        <f t="shared" ref="G24" si="18">ROUND(E24/$U$2*F24,0)</f>
        <v>3552000</v>
      </c>
      <c r="H24" s="82">
        <f>(VLOOKUP(B24,'CC - 04'!$B$8:$AS$70,37,0)+VLOOKUP(B24,'CC - 04'!$B$8:$AS$70,38,0))</f>
        <v>0</v>
      </c>
      <c r="I24" s="198">
        <f t="shared" ref="I24" si="19">ROUND(E24/$U$2*H24,0)</f>
        <v>0</v>
      </c>
      <c r="J24" s="199">
        <f t="shared" ref="J24" si="20">F24+H24</f>
        <v>23</v>
      </c>
      <c r="K24" s="36">
        <f t="shared" ref="K24" si="21">G24+I24</f>
        <v>3552000</v>
      </c>
      <c r="L24" s="80">
        <f t="shared" ref="L24" si="22">+F24*15000</f>
        <v>345000</v>
      </c>
      <c r="M24" s="37">
        <f t="shared" ref="M24" si="23">K24+L24</f>
        <v>3897000</v>
      </c>
      <c r="N24" s="37">
        <v>284160</v>
      </c>
      <c r="O24" s="37">
        <v>53280</v>
      </c>
      <c r="P24" s="37">
        <v>35520</v>
      </c>
      <c r="Q24" s="36">
        <f t="shared" ref="Q24:Q25" si="24">M24-SUM(N24:P24)</f>
        <v>3524040</v>
      </c>
      <c r="R24" s="36">
        <f t="shared" ref="R24" si="25">VLOOKUP(B24,DS,23,0)</f>
        <v>0</v>
      </c>
      <c r="S24" s="38">
        <f t="shared" ref="S24" si="26">Q24-R24</f>
        <v>3524040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202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- 04'!$B$8:$AS$67,36,0)</f>
        <v>23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23</v>
      </c>
      <c r="K25" s="36">
        <f t="shared" si="5"/>
        <v>3552000</v>
      </c>
      <c r="L25" s="80">
        <f t="shared" si="6"/>
        <v>345000</v>
      </c>
      <c r="M25" s="37">
        <f t="shared" si="7"/>
        <v>3897000</v>
      </c>
      <c r="N25" s="37">
        <v>284160</v>
      </c>
      <c r="O25" s="37">
        <v>53280</v>
      </c>
      <c r="P25" s="37">
        <v>35520</v>
      </c>
      <c r="Q25" s="36">
        <f t="shared" si="24"/>
        <v>3524040</v>
      </c>
      <c r="R25" s="36">
        <f t="shared" si="12"/>
        <v>0</v>
      </c>
      <c r="S25" s="38">
        <f t="shared" si="13"/>
        <v>3524040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941" t="s">
        <v>181</v>
      </c>
      <c r="C26" s="942"/>
      <c r="D26" s="274"/>
      <c r="E26" s="274"/>
      <c r="F26" s="82">
        <f>VLOOKUP(B26,'CC - 04'!$B$8:$AS$67,36,0)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107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- 04'!$B$8:$AS$67,36,0)</f>
        <v>19</v>
      </c>
      <c r="G27" s="198">
        <f t="shared" si="3"/>
        <v>3119304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19</v>
      </c>
      <c r="K27" s="36">
        <f t="shared" si="5"/>
        <v>3119304</v>
      </c>
      <c r="L27" s="80">
        <f t="shared" si="6"/>
        <v>285000</v>
      </c>
      <c r="M27" s="37">
        <f t="shared" si="7"/>
        <v>3404304</v>
      </c>
      <c r="N27" s="37">
        <f t="shared" ref="N27:N30" si="27">IF(VLOOKUP(B27,DS,10,0)="x",E27*$N$4,0)</f>
        <v>302080</v>
      </c>
      <c r="O27" s="37">
        <f t="shared" ref="O27:O30" si="28">IF(VLOOKUP(B27,DS,10,0)="x",E27*$O$4,0)</f>
        <v>56640</v>
      </c>
      <c r="P27" s="37">
        <f t="shared" ref="P27:P30" si="29">IF(VLOOKUP(B27,DS,10,0)="x",E27*$P$4,0)</f>
        <v>37760</v>
      </c>
      <c r="Q27" s="36">
        <f t="shared" si="11"/>
        <v>3007824</v>
      </c>
      <c r="R27" s="36">
        <f t="shared" si="12"/>
        <v>0</v>
      </c>
      <c r="S27" s="38">
        <f t="shared" si="13"/>
        <v>3007824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112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- 04'!$B$8:$AS$67,36,0)</f>
        <v>19</v>
      </c>
      <c r="G28" s="198">
        <f t="shared" si="3"/>
        <v>2934261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19</v>
      </c>
      <c r="K28" s="36">
        <f t="shared" si="5"/>
        <v>2934261</v>
      </c>
      <c r="L28" s="80">
        <f t="shared" si="6"/>
        <v>285000</v>
      </c>
      <c r="M28" s="37">
        <f t="shared" si="7"/>
        <v>3219261</v>
      </c>
      <c r="N28" s="37">
        <f t="shared" si="27"/>
        <v>284160</v>
      </c>
      <c r="O28" s="37">
        <f t="shared" si="28"/>
        <v>53280</v>
      </c>
      <c r="P28" s="37">
        <f t="shared" si="29"/>
        <v>35520</v>
      </c>
      <c r="Q28" s="36">
        <f t="shared" ref="Q28:Q30" si="30">M28-SUM(N28:P28)</f>
        <v>2846301</v>
      </c>
      <c r="R28" s="36">
        <f t="shared" si="12"/>
        <v>0</v>
      </c>
      <c r="S28" s="38">
        <f t="shared" si="13"/>
        <v>2846301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113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- 04'!$B$8:$AS$67,36,0)</f>
        <v>19</v>
      </c>
      <c r="G29" s="198">
        <f t="shared" si="3"/>
        <v>2934261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19</v>
      </c>
      <c r="K29" s="36">
        <f t="shared" si="5"/>
        <v>2934261</v>
      </c>
      <c r="L29" s="80">
        <f t="shared" si="6"/>
        <v>285000</v>
      </c>
      <c r="M29" s="37">
        <f t="shared" si="7"/>
        <v>3219261</v>
      </c>
      <c r="N29" s="37">
        <f t="shared" si="27"/>
        <v>284160</v>
      </c>
      <c r="O29" s="37">
        <f t="shared" si="28"/>
        <v>53280</v>
      </c>
      <c r="P29" s="37">
        <f t="shared" si="29"/>
        <v>35520</v>
      </c>
      <c r="Q29" s="36">
        <f t="shared" si="30"/>
        <v>2846301</v>
      </c>
      <c r="R29" s="36">
        <f t="shared" si="12"/>
        <v>0</v>
      </c>
      <c r="S29" s="38">
        <f t="shared" si="13"/>
        <v>2846301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116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- 04'!$B$8:$AS$67,36,0)</f>
        <v>19</v>
      </c>
      <c r="G30" s="198">
        <f t="shared" si="3"/>
        <v>2934261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19</v>
      </c>
      <c r="K30" s="36">
        <f t="shared" si="5"/>
        <v>2934261</v>
      </c>
      <c r="L30" s="80">
        <f t="shared" si="6"/>
        <v>285000</v>
      </c>
      <c r="M30" s="37">
        <f t="shared" si="7"/>
        <v>3219261</v>
      </c>
      <c r="N30" s="37">
        <f t="shared" si="27"/>
        <v>284160</v>
      </c>
      <c r="O30" s="37">
        <f t="shared" si="28"/>
        <v>53280</v>
      </c>
      <c r="P30" s="37">
        <f t="shared" si="29"/>
        <v>35520</v>
      </c>
      <c r="Q30" s="36">
        <f t="shared" si="30"/>
        <v>2846301</v>
      </c>
      <c r="R30" s="36">
        <f t="shared" si="12"/>
        <v>0</v>
      </c>
      <c r="S30" s="38">
        <f t="shared" si="13"/>
        <v>2846301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891" t="s">
        <v>25</v>
      </c>
      <c r="B31" s="891"/>
      <c r="C31" s="891"/>
      <c r="D31" s="891"/>
      <c r="E31" s="125">
        <f>SUM(E10:E30)</f>
        <v>69000000</v>
      </c>
      <c r="F31" s="125"/>
      <c r="G31" s="125">
        <f>SUM(G10:G30)</f>
        <v>65872348</v>
      </c>
      <c r="H31" s="125"/>
      <c r="I31" s="125">
        <f>SUM(I10:I30)</f>
        <v>0</v>
      </c>
      <c r="J31" s="25"/>
      <c r="K31" s="25">
        <f>SUM(K10:K30)</f>
        <v>65872348</v>
      </c>
      <c r="L31" s="25">
        <f t="shared" ref="L31:S31" si="31">SUM(L10:L30)</f>
        <v>6255000</v>
      </c>
      <c r="M31" s="25">
        <f t="shared" si="31"/>
        <v>72127348</v>
      </c>
      <c r="N31" s="25">
        <f t="shared" si="31"/>
        <v>5520000</v>
      </c>
      <c r="O31" s="25">
        <f t="shared" si="31"/>
        <v>1035000</v>
      </c>
      <c r="P31" s="25">
        <f t="shared" si="31"/>
        <v>690000</v>
      </c>
      <c r="Q31" s="25">
        <f t="shared" si="31"/>
        <v>64882348</v>
      </c>
      <c r="R31" s="25">
        <f t="shared" si="31"/>
        <v>0</v>
      </c>
      <c r="S31" s="25">
        <f t="shared" si="31"/>
        <v>64882348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30   tháng   04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361"/>
      <c r="C44" s="361"/>
      <c r="D44" s="892" t="str">
        <f>D1</f>
        <v>BẢNG THANH TOÁN LƯƠNG THÁNG 04 / 2017</v>
      </c>
      <c r="E44" s="892"/>
      <c r="F44" s="892"/>
      <c r="G44" s="892"/>
      <c r="H44" s="892"/>
      <c r="I44" s="892"/>
      <c r="J44" s="892"/>
      <c r="K44" s="892"/>
      <c r="L44" s="892"/>
      <c r="M44" s="892"/>
      <c r="N44" s="892"/>
      <c r="O44" s="892"/>
      <c r="P44" s="892"/>
      <c r="Q44" s="893"/>
      <c r="R44" s="894" t="s">
        <v>106</v>
      </c>
      <c r="S44" s="895"/>
      <c r="T44" s="896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361"/>
      <c r="C45" s="361"/>
      <c r="D45" s="361"/>
      <c r="E45" s="181"/>
      <c r="F45" s="361"/>
      <c r="G45" s="361"/>
      <c r="H45" s="361"/>
      <c r="I45" s="361"/>
      <c r="J45" s="182"/>
      <c r="K45" s="361"/>
      <c r="L45" s="361"/>
      <c r="M45" s="361"/>
      <c r="N45" s="361"/>
      <c r="O45" s="361"/>
      <c r="P45" s="361"/>
      <c r="Q45" s="361"/>
      <c r="R45" s="361"/>
      <c r="S45" s="361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361"/>
      <c r="C46" s="361"/>
      <c r="D46" s="361"/>
      <c r="E46" s="181"/>
      <c r="F46" s="361"/>
      <c r="G46" s="361"/>
      <c r="H46" s="361"/>
      <c r="I46" s="361"/>
      <c r="J46" s="182"/>
      <c r="K46" s="361"/>
      <c r="L46" s="361"/>
      <c r="M46" s="361"/>
      <c r="N46" s="361"/>
      <c r="O46" s="361"/>
      <c r="P46" s="361"/>
      <c r="Q46" s="361"/>
      <c r="R46" s="361"/>
      <c r="S46" s="361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886" t="s">
        <v>19</v>
      </c>
      <c r="B48" s="886" t="s">
        <v>20</v>
      </c>
      <c r="C48" s="888" t="s">
        <v>1</v>
      </c>
      <c r="D48" s="888" t="s">
        <v>2</v>
      </c>
      <c r="E48" s="890" t="s">
        <v>56</v>
      </c>
      <c r="F48" s="904" t="s">
        <v>26</v>
      </c>
      <c r="G48" s="910"/>
      <c r="H48" s="910"/>
      <c r="I48" s="910"/>
      <c r="J48" s="910"/>
      <c r="K48" s="905"/>
      <c r="L48" s="878" t="s">
        <v>57</v>
      </c>
      <c r="M48" s="878" t="s">
        <v>5</v>
      </c>
      <c r="N48" s="888" t="s">
        <v>6</v>
      </c>
      <c r="O48" s="888"/>
      <c r="P48" s="888"/>
      <c r="Q48" s="889" t="s">
        <v>7</v>
      </c>
      <c r="R48" s="889" t="s">
        <v>8</v>
      </c>
      <c r="S48" s="889" t="s">
        <v>9</v>
      </c>
      <c r="T48" s="902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887"/>
      <c r="B49" s="887"/>
      <c r="C49" s="888"/>
      <c r="D49" s="888"/>
      <c r="E49" s="890"/>
      <c r="F49" s="904" t="s">
        <v>59</v>
      </c>
      <c r="G49" s="905"/>
      <c r="H49" s="879" t="s">
        <v>182</v>
      </c>
      <c r="I49" s="880"/>
      <c r="J49" s="906" t="s">
        <v>27</v>
      </c>
      <c r="K49" s="889" t="s">
        <v>4</v>
      </c>
      <c r="L49" s="882"/>
      <c r="M49" s="882"/>
      <c r="N49" s="908" t="s">
        <v>12</v>
      </c>
      <c r="O49" s="889" t="s">
        <v>13</v>
      </c>
      <c r="P49" s="889" t="s">
        <v>34</v>
      </c>
      <c r="Q49" s="901"/>
      <c r="R49" s="901"/>
      <c r="S49" s="901"/>
      <c r="T49" s="903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887"/>
      <c r="B50" s="887"/>
      <c r="C50" s="889"/>
      <c r="D50" s="889"/>
      <c r="E50" s="890"/>
      <c r="F50" s="358" t="s">
        <v>40</v>
      </c>
      <c r="G50" s="359" t="s">
        <v>18</v>
      </c>
      <c r="H50" s="360" t="s">
        <v>40</v>
      </c>
      <c r="I50" s="359" t="s">
        <v>18</v>
      </c>
      <c r="J50" s="907"/>
      <c r="K50" s="901"/>
      <c r="L50" s="883"/>
      <c r="M50" s="883"/>
      <c r="N50" s="909"/>
      <c r="O50" s="901"/>
      <c r="P50" s="901"/>
      <c r="Q50" s="901"/>
      <c r="R50" s="901"/>
      <c r="S50" s="901"/>
      <c r="T50" s="903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32">VLOOKUP(B52,DS,2,0)</f>
        <v>Nguyễn Thiện Duy</v>
      </c>
      <c r="D52" s="196" t="str">
        <f t="shared" ref="D52:D60" si="33">VLOOKUP(B52,DS,3,0)</f>
        <v>Giám đốc</v>
      </c>
      <c r="E52" s="197">
        <f>VLOOKUP(B52,TH!$C$11:$F$56,4,0)</f>
        <v>10851000</v>
      </c>
      <c r="F52" s="82">
        <f>VLOOKUP($B52,'CC - 04'!$B$9:$AR$95,36,0)</f>
        <v>19</v>
      </c>
      <c r="G52" s="198">
        <f t="shared" ref="G52:G60" si="34">ROUND(E52/$U$2*F52,0)</f>
        <v>8963870</v>
      </c>
      <c r="H52" s="82">
        <f>(VLOOKUP($B52,'CC - 02'!$B$9:$AN$97,37,0)+(VLOOKUP($B52,'CC - 02'!$B$9:$AN$97,38,0)))</f>
        <v>0</v>
      </c>
      <c r="I52" s="198">
        <f t="shared" ref="I52:I60" si="35">ROUND(E52/$U$2*H52,0)</f>
        <v>0</v>
      </c>
      <c r="J52" s="199">
        <f t="shared" ref="J52:K60" si="36">F52+H52</f>
        <v>19</v>
      </c>
      <c r="K52" s="36">
        <f t="shared" si="36"/>
        <v>8963870</v>
      </c>
      <c r="L52" s="80">
        <f>+F52*15000</f>
        <v>285000</v>
      </c>
      <c r="M52" s="200">
        <f t="shared" ref="M52:M60" si="37">K52+SUM(L52:L52)</f>
        <v>9248870</v>
      </c>
      <c r="N52" s="37">
        <f t="shared" ref="N52:N58" si="38">IF(VLOOKUP(B52,DS,10,0)="x",E52*$N$4,0)</f>
        <v>868080</v>
      </c>
      <c r="O52" s="37">
        <f t="shared" ref="O52:O58" si="39">IF(VLOOKUP(B52,DS,10,0)="x",E52*$O$4,0)</f>
        <v>162765</v>
      </c>
      <c r="P52" s="37">
        <f t="shared" ref="P52:P58" si="40">IF(VLOOKUP(B52,DS,10,0)="x",E52*$P$4,0)</f>
        <v>108510</v>
      </c>
      <c r="Q52" s="198">
        <f t="shared" ref="Q52:Q58" si="41">M52-SUM(N52:P52)</f>
        <v>8109515</v>
      </c>
      <c r="R52" s="198">
        <f t="shared" ref="R52:R60" si="42">VLOOKUP(B52,DS,23,0)</f>
        <v>0</v>
      </c>
      <c r="S52" s="201">
        <f>Q52-R52</f>
        <v>8109515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32"/>
        <v>Nguyễn Văn Sẽ</v>
      </c>
      <c r="D53" s="196" t="str">
        <f t="shared" si="33"/>
        <v>Kỹ Thuật</v>
      </c>
      <c r="E53" s="197">
        <f>VLOOKUP(B53,TH!$C$11:$F$56,4,0)</f>
        <v>4895000</v>
      </c>
      <c r="F53" s="82">
        <f>VLOOKUP($B53,'CC - 04'!$B$9:$AR$95,36,0)</f>
        <v>23</v>
      </c>
      <c r="G53" s="198">
        <f t="shared" si="34"/>
        <v>4895000</v>
      </c>
      <c r="H53" s="82">
        <f>(VLOOKUP($B53,'CC - 02'!$B$9:$AN$97,37,0)+(VLOOKUP($B53,'CC - 02'!$B$9:$AN$97,38,0)))</f>
        <v>0</v>
      </c>
      <c r="I53" s="198">
        <f t="shared" si="35"/>
        <v>0</v>
      </c>
      <c r="J53" s="199">
        <f t="shared" si="36"/>
        <v>23</v>
      </c>
      <c r="K53" s="36">
        <f t="shared" si="36"/>
        <v>4895000</v>
      </c>
      <c r="L53" s="80">
        <f t="shared" ref="L53:L60" si="43">+F53*15000</f>
        <v>345000</v>
      </c>
      <c r="M53" s="200">
        <f t="shared" si="37"/>
        <v>5240000</v>
      </c>
      <c r="N53" s="37">
        <f t="shared" si="38"/>
        <v>391600</v>
      </c>
      <c r="O53" s="37">
        <f t="shared" si="39"/>
        <v>73425</v>
      </c>
      <c r="P53" s="37">
        <f t="shared" si="40"/>
        <v>48950</v>
      </c>
      <c r="Q53" s="198">
        <f t="shared" si="41"/>
        <v>4726025</v>
      </c>
      <c r="R53" s="198">
        <f t="shared" si="42"/>
        <v>0</v>
      </c>
      <c r="S53" s="201">
        <f t="shared" ref="S53:S60" si="44">Q53-R53</f>
        <v>4726025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32"/>
        <v>Võ Uyên Phương</v>
      </c>
      <c r="D54" s="196" t="str">
        <f t="shared" si="33"/>
        <v>Kế toán</v>
      </c>
      <c r="E54" s="197">
        <f>VLOOKUP(B54,TH!$C$11:$F$56,4,0)</f>
        <v>4895000</v>
      </c>
      <c r="F54" s="82">
        <f>VLOOKUP($B54,'CC - 04'!$B$9:$AR$95,36,0)</f>
        <v>23</v>
      </c>
      <c r="G54" s="198">
        <f t="shared" si="34"/>
        <v>4895000</v>
      </c>
      <c r="H54" s="82">
        <f>(VLOOKUP($B54,'CC - 02'!$B$9:$AN$97,37,0)+(VLOOKUP($B54,'CC - 02'!$B$9:$AN$97,38,0)))</f>
        <v>0</v>
      </c>
      <c r="I54" s="198">
        <f t="shared" si="35"/>
        <v>0</v>
      </c>
      <c r="J54" s="199">
        <f t="shared" si="36"/>
        <v>23</v>
      </c>
      <c r="K54" s="36">
        <f t="shared" si="36"/>
        <v>4895000</v>
      </c>
      <c r="L54" s="80">
        <f t="shared" si="43"/>
        <v>345000</v>
      </c>
      <c r="M54" s="200">
        <f t="shared" si="37"/>
        <v>5240000</v>
      </c>
      <c r="N54" s="37">
        <f t="shared" si="38"/>
        <v>391600</v>
      </c>
      <c r="O54" s="37">
        <f t="shared" si="39"/>
        <v>73425</v>
      </c>
      <c r="P54" s="37">
        <f t="shared" si="40"/>
        <v>48950</v>
      </c>
      <c r="Q54" s="198">
        <f t="shared" si="41"/>
        <v>4726025</v>
      </c>
      <c r="R54" s="198">
        <f t="shared" si="42"/>
        <v>0</v>
      </c>
      <c r="S54" s="201">
        <f t="shared" si="44"/>
        <v>4726025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32"/>
        <v>Lê Nguyễn Huy Cường</v>
      </c>
      <c r="D55" s="196" t="str">
        <f t="shared" si="33"/>
        <v>XNK</v>
      </c>
      <c r="E55" s="197">
        <f>VLOOKUP(B55,TH!$C$11:$F$56,4,0)</f>
        <v>4336000</v>
      </c>
      <c r="F55" s="82">
        <f>VLOOKUP($B55,'CC - 04'!$B$9:$AR$95,36,0)</f>
        <v>23</v>
      </c>
      <c r="G55" s="198">
        <f t="shared" si="34"/>
        <v>4336000</v>
      </c>
      <c r="H55" s="82">
        <f>(VLOOKUP($B55,'CC - 02'!$B$9:$AN$97,37,0)+(VLOOKUP($B55,'CC - 02'!$B$9:$AN$97,38,0)))</f>
        <v>0</v>
      </c>
      <c r="I55" s="198">
        <f t="shared" si="35"/>
        <v>0</v>
      </c>
      <c r="J55" s="199">
        <f t="shared" si="36"/>
        <v>23</v>
      </c>
      <c r="K55" s="36">
        <f t="shared" si="36"/>
        <v>4336000</v>
      </c>
      <c r="L55" s="80">
        <f t="shared" si="43"/>
        <v>345000</v>
      </c>
      <c r="M55" s="200">
        <f t="shared" si="37"/>
        <v>4681000</v>
      </c>
      <c r="N55" s="37">
        <f t="shared" si="38"/>
        <v>346880</v>
      </c>
      <c r="O55" s="37">
        <f t="shared" si="39"/>
        <v>65040</v>
      </c>
      <c r="P55" s="37">
        <f t="shared" si="40"/>
        <v>43360</v>
      </c>
      <c r="Q55" s="198">
        <f t="shared" si="41"/>
        <v>4225720</v>
      </c>
      <c r="R55" s="198">
        <f t="shared" si="42"/>
        <v>0</v>
      </c>
      <c r="S55" s="201">
        <f t="shared" si="44"/>
        <v>4225720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32"/>
        <v>Nguyễn Văn Bé Tư</v>
      </c>
      <c r="D56" s="196" t="str">
        <f t="shared" si="33"/>
        <v>Tài xế</v>
      </c>
      <c r="E56" s="197">
        <f>VLOOKUP(B56,TH!$C$11:$F$56,4,0)</f>
        <v>3776000</v>
      </c>
      <c r="F56" s="82">
        <f>VLOOKUP($B56,'CC - 04'!$B$9:$AR$95,36,0)</f>
        <v>23</v>
      </c>
      <c r="G56" s="198">
        <f t="shared" si="34"/>
        <v>3776000</v>
      </c>
      <c r="H56" s="82">
        <f>(VLOOKUP($B56,'CC - 02'!$B$9:$AN$97,37,0)+(VLOOKUP($B56,'CC - 02'!$B$9:$AN$97,38,0)))</f>
        <v>0</v>
      </c>
      <c r="I56" s="198">
        <f t="shared" si="35"/>
        <v>0</v>
      </c>
      <c r="J56" s="199">
        <f t="shared" si="36"/>
        <v>23</v>
      </c>
      <c r="K56" s="36">
        <f t="shared" si="36"/>
        <v>3776000</v>
      </c>
      <c r="L56" s="80">
        <f t="shared" si="43"/>
        <v>345000</v>
      </c>
      <c r="M56" s="200">
        <f t="shared" si="37"/>
        <v>4121000</v>
      </c>
      <c r="N56" s="37">
        <f t="shared" si="38"/>
        <v>302080</v>
      </c>
      <c r="O56" s="37">
        <f t="shared" si="39"/>
        <v>56640</v>
      </c>
      <c r="P56" s="37">
        <f t="shared" si="40"/>
        <v>37760</v>
      </c>
      <c r="Q56" s="198">
        <f t="shared" si="41"/>
        <v>3724520</v>
      </c>
      <c r="R56" s="198">
        <f t="shared" si="42"/>
        <v>0</v>
      </c>
      <c r="S56" s="201">
        <f t="shared" si="44"/>
        <v>3724520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32"/>
        <v>Dương Thanh Tuấn</v>
      </c>
      <c r="D57" s="196" t="str">
        <f t="shared" si="33"/>
        <v>Nhân sự</v>
      </c>
      <c r="E57" s="197">
        <f>VLOOKUP(B57,TH!$C$11:$F$56,4,0)</f>
        <v>4056000</v>
      </c>
      <c r="F57" s="82">
        <f>VLOOKUP($B57,'CC - 04'!$B$9:$AR$95,36,0)</f>
        <v>23</v>
      </c>
      <c r="G57" s="198">
        <f t="shared" si="34"/>
        <v>4056000</v>
      </c>
      <c r="H57" s="82">
        <f>(VLOOKUP($B57,'CC - 02'!$B$9:$AN$97,37,0)+(VLOOKUP($B57,'CC - 02'!$B$9:$AN$97,38,0)))</f>
        <v>0</v>
      </c>
      <c r="I57" s="198">
        <f t="shared" si="35"/>
        <v>0</v>
      </c>
      <c r="J57" s="199">
        <f t="shared" si="36"/>
        <v>23</v>
      </c>
      <c r="K57" s="36">
        <f t="shared" si="36"/>
        <v>4056000</v>
      </c>
      <c r="L57" s="80">
        <f t="shared" si="43"/>
        <v>345000</v>
      </c>
      <c r="M57" s="200">
        <f t="shared" si="37"/>
        <v>4401000</v>
      </c>
      <c r="N57" s="37">
        <f t="shared" si="38"/>
        <v>324480</v>
      </c>
      <c r="O57" s="37">
        <f t="shared" si="39"/>
        <v>60840</v>
      </c>
      <c r="P57" s="37">
        <f t="shared" si="40"/>
        <v>40560</v>
      </c>
      <c r="Q57" s="198">
        <f t="shared" si="41"/>
        <v>3975120</v>
      </c>
      <c r="R57" s="198">
        <f t="shared" si="42"/>
        <v>0</v>
      </c>
      <c r="S57" s="201">
        <f t="shared" si="44"/>
        <v>3975120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32"/>
        <v>Nguyễn Thiện Duyệt</v>
      </c>
      <c r="D58" s="196" t="str">
        <f t="shared" si="33"/>
        <v>XNK</v>
      </c>
      <c r="E58" s="197">
        <f>VLOOKUP(B58,TH!$C$11:$F$56,4,0)</f>
        <v>4840000</v>
      </c>
      <c r="F58" s="82">
        <f>VLOOKUP($B58,'CC - 04'!$B$9:$AR$95,36,0)</f>
        <v>23</v>
      </c>
      <c r="G58" s="198">
        <f t="shared" si="34"/>
        <v>4840000</v>
      </c>
      <c r="H58" s="82">
        <f>(VLOOKUP($B58,'CC - 02'!$B$9:$AN$97,37,0)+(VLOOKUP($B58,'CC - 02'!$B$9:$AN$97,38,0)))</f>
        <v>0</v>
      </c>
      <c r="I58" s="198">
        <f t="shared" si="35"/>
        <v>0</v>
      </c>
      <c r="J58" s="199">
        <f t="shared" si="36"/>
        <v>23</v>
      </c>
      <c r="K58" s="36">
        <f t="shared" si="36"/>
        <v>4840000</v>
      </c>
      <c r="L58" s="80">
        <f t="shared" si="43"/>
        <v>345000</v>
      </c>
      <c r="M58" s="200">
        <f t="shared" si="37"/>
        <v>5185000</v>
      </c>
      <c r="N58" s="37">
        <f t="shared" si="38"/>
        <v>387200</v>
      </c>
      <c r="O58" s="37">
        <f t="shared" si="39"/>
        <v>72600</v>
      </c>
      <c r="P58" s="37">
        <f t="shared" si="40"/>
        <v>48400</v>
      </c>
      <c r="Q58" s="198">
        <f t="shared" si="41"/>
        <v>4676800</v>
      </c>
      <c r="R58" s="198">
        <f t="shared" si="42"/>
        <v>0</v>
      </c>
      <c r="S58" s="201">
        <f t="shared" si="44"/>
        <v>4676800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200</v>
      </c>
      <c r="C59" s="195" t="s">
        <v>195</v>
      </c>
      <c r="D59" s="196" t="str">
        <f t="shared" si="33"/>
        <v>Kế toán</v>
      </c>
      <c r="E59" s="197">
        <f>VLOOKUP(B59,TH!$C$11:$F$56,4,0)</f>
        <v>4362000</v>
      </c>
      <c r="F59" s="82">
        <f>VLOOKUP($B59,'CC - 04'!$B$9:$AR$95,36,0)</f>
        <v>23</v>
      </c>
      <c r="G59" s="198">
        <f t="shared" si="34"/>
        <v>4362000</v>
      </c>
      <c r="H59" s="82">
        <f>(VLOOKUP($B59,'CC - 03'!$B$9:$AN$94,37,0)+(VLOOKUP($B59,'CC - 03'!$B$9:$AN$94,38,0)))</f>
        <v>0</v>
      </c>
      <c r="I59" s="198">
        <f t="shared" si="35"/>
        <v>0</v>
      </c>
      <c r="J59" s="199">
        <f t="shared" si="36"/>
        <v>23</v>
      </c>
      <c r="K59" s="36">
        <f t="shared" si="36"/>
        <v>4362000</v>
      </c>
      <c r="L59" s="80">
        <f t="shared" si="43"/>
        <v>345000</v>
      </c>
      <c r="M59" s="200">
        <f t="shared" si="37"/>
        <v>4707000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" si="45">M59-SUM(N59:P59)</f>
        <v>4248990</v>
      </c>
      <c r="R59" s="198">
        <f t="shared" si="42"/>
        <v>0</v>
      </c>
      <c r="S59" s="201">
        <f t="shared" si="44"/>
        <v>4248990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199</v>
      </c>
      <c r="C60" s="195" t="s">
        <v>196</v>
      </c>
      <c r="D60" s="196" t="str">
        <f t="shared" si="33"/>
        <v>Kế toán</v>
      </c>
      <c r="E60" s="197">
        <f>VLOOKUP(B60,TH!$C$11:$F$56,4,0)</f>
        <v>4362000</v>
      </c>
      <c r="F60" s="82">
        <f>VLOOKUP($B60,'CC - 04'!$B$9:$AR$95,36,0)</f>
        <v>23</v>
      </c>
      <c r="G60" s="198">
        <f t="shared" si="34"/>
        <v>4362000</v>
      </c>
      <c r="H60" s="82">
        <f>(VLOOKUP($B60,'CC - 03'!$B$9:$AN$94,37,0)+(VLOOKUP($B60,'CC - 03'!$B$9:$AN$94,38,0)))</f>
        <v>0</v>
      </c>
      <c r="I60" s="198">
        <f t="shared" si="35"/>
        <v>0</v>
      </c>
      <c r="J60" s="199">
        <f t="shared" si="36"/>
        <v>23</v>
      </c>
      <c r="K60" s="36">
        <f t="shared" si="36"/>
        <v>4362000</v>
      </c>
      <c r="L60" s="80">
        <f t="shared" si="43"/>
        <v>345000</v>
      </c>
      <c r="M60" s="200">
        <f t="shared" si="37"/>
        <v>4707000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ref="Q60" si="46">M60-SUM(N60:P60)</f>
        <v>4248990</v>
      </c>
      <c r="R60" s="198">
        <f t="shared" si="42"/>
        <v>0</v>
      </c>
      <c r="S60" s="201">
        <f t="shared" si="44"/>
        <v>4248990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899" t="s">
        <v>25</v>
      </c>
      <c r="B61" s="900"/>
      <c r="C61" s="900"/>
      <c r="D61" s="900"/>
      <c r="E61" s="205">
        <f>SUM(E52:E60)</f>
        <v>46373000</v>
      </c>
      <c r="F61" s="205"/>
      <c r="G61" s="205">
        <f t="shared" ref="G61:S61" si="47">SUM(G52:G60)</f>
        <v>44485870</v>
      </c>
      <c r="H61" s="205">
        <f t="shared" si="47"/>
        <v>0</v>
      </c>
      <c r="I61" s="205">
        <f t="shared" si="47"/>
        <v>0</v>
      </c>
      <c r="J61" s="205">
        <f t="shared" si="47"/>
        <v>203</v>
      </c>
      <c r="K61" s="206">
        <f t="shared" si="47"/>
        <v>44485870</v>
      </c>
      <c r="L61" s="206">
        <f t="shared" si="47"/>
        <v>3045000</v>
      </c>
      <c r="M61" s="206">
        <f t="shared" si="47"/>
        <v>47530870</v>
      </c>
      <c r="N61" s="206">
        <f t="shared" si="47"/>
        <v>3709840</v>
      </c>
      <c r="O61" s="206">
        <f t="shared" si="47"/>
        <v>695595</v>
      </c>
      <c r="P61" s="206">
        <f t="shared" si="47"/>
        <v>463730</v>
      </c>
      <c r="Q61" s="206">
        <f t="shared" si="47"/>
        <v>42661705</v>
      </c>
      <c r="R61" s="206">
        <f t="shared" si="47"/>
        <v>0</v>
      </c>
      <c r="S61" s="206">
        <f t="shared" si="47"/>
        <v>42661705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30   tháng   04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  <mergeCell ref="B48:B50"/>
    <mergeCell ref="C48:C50"/>
    <mergeCell ref="D48:D50"/>
    <mergeCell ref="E48:E50"/>
    <mergeCell ref="F48:K48"/>
    <mergeCell ref="B26:C26"/>
    <mergeCell ref="A31:D31"/>
    <mergeCell ref="D44:Q44"/>
    <mergeCell ref="F6:G6"/>
    <mergeCell ref="H6:I6"/>
    <mergeCell ref="J6:J7"/>
    <mergeCell ref="K6:K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8"/>
  <sheetViews>
    <sheetView zoomScaleNormal="115" workbookViewId="0">
      <pane xSplit="3" ySplit="6" topLeftCell="I10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T55" sqref="T55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396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05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0.25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1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42856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18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42856</v>
      </c>
      <c r="G5" s="105">
        <f t="shared" ref="G5:AG5" si="0">F5+1</f>
        <v>42857</v>
      </c>
      <c r="H5" s="105">
        <f t="shared" si="0"/>
        <v>42858</v>
      </c>
      <c r="I5" s="105">
        <f t="shared" si="0"/>
        <v>42859</v>
      </c>
      <c r="J5" s="105">
        <f t="shared" si="0"/>
        <v>42860</v>
      </c>
      <c r="K5" s="105">
        <f t="shared" si="0"/>
        <v>42861</v>
      </c>
      <c r="L5" s="105">
        <f t="shared" si="0"/>
        <v>42862</v>
      </c>
      <c r="M5" s="105">
        <f t="shared" si="0"/>
        <v>42863</v>
      </c>
      <c r="N5" s="105">
        <f t="shared" si="0"/>
        <v>42864</v>
      </c>
      <c r="O5" s="105">
        <f t="shared" si="0"/>
        <v>42865</v>
      </c>
      <c r="P5" s="105">
        <f t="shared" si="0"/>
        <v>42866</v>
      </c>
      <c r="Q5" s="105">
        <f t="shared" si="0"/>
        <v>42867</v>
      </c>
      <c r="R5" s="105">
        <f t="shared" si="0"/>
        <v>42868</v>
      </c>
      <c r="S5" s="105">
        <f t="shared" si="0"/>
        <v>42869</v>
      </c>
      <c r="T5" s="105">
        <f t="shared" si="0"/>
        <v>42870</v>
      </c>
      <c r="U5" s="105">
        <f t="shared" si="0"/>
        <v>42871</v>
      </c>
      <c r="V5" s="105">
        <f t="shared" si="0"/>
        <v>42872</v>
      </c>
      <c r="W5" s="105">
        <f t="shared" si="0"/>
        <v>42873</v>
      </c>
      <c r="X5" s="105">
        <f t="shared" si="0"/>
        <v>42874</v>
      </c>
      <c r="Y5" s="105">
        <f t="shared" si="0"/>
        <v>42875</v>
      </c>
      <c r="Z5" s="105">
        <f t="shared" si="0"/>
        <v>42876</v>
      </c>
      <c r="AA5" s="105">
        <f t="shared" si="0"/>
        <v>42877</v>
      </c>
      <c r="AB5" s="105">
        <f t="shared" si="0"/>
        <v>42878</v>
      </c>
      <c r="AC5" s="105">
        <f t="shared" si="0"/>
        <v>42879</v>
      </c>
      <c r="AD5" s="105">
        <f t="shared" si="0"/>
        <v>42880</v>
      </c>
      <c r="AE5" s="105">
        <f t="shared" si="0"/>
        <v>42881</v>
      </c>
      <c r="AF5" s="105">
        <f t="shared" si="0"/>
        <v>42882</v>
      </c>
      <c r="AG5" s="105">
        <f t="shared" si="0"/>
        <v>42883</v>
      </c>
      <c r="AH5" s="105">
        <f>AG5+1</f>
        <v>42884</v>
      </c>
      <c r="AI5" s="105">
        <f>AH5+1</f>
        <v>42885</v>
      </c>
      <c r="AJ5" s="105">
        <v>31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T.Hai</v>
      </c>
      <c r="G6" s="263" t="str">
        <f t="shared" ref="G6:AI6" si="1">CHOOSE(WEEKDAY(G5),"C.Nhật","T.Hai","T.Ba","T.Tư","T.Năm","T.Sáu","T.Bảy")</f>
        <v>T.Ba</v>
      </c>
      <c r="H6" s="263" t="str">
        <f t="shared" si="1"/>
        <v>T.Tư</v>
      </c>
      <c r="I6" s="263" t="str">
        <f t="shared" si="1"/>
        <v>T.Năm</v>
      </c>
      <c r="J6" s="263" t="str">
        <f t="shared" si="1"/>
        <v>T.Sáu</v>
      </c>
      <c r="K6" s="263" t="str">
        <f t="shared" si="1"/>
        <v>T.Bảy</v>
      </c>
      <c r="L6" s="263" t="str">
        <f t="shared" si="1"/>
        <v>C.Nhật</v>
      </c>
      <c r="M6" s="263" t="str">
        <f t="shared" si="1"/>
        <v>T.Hai</v>
      </c>
      <c r="N6" s="263" t="str">
        <f t="shared" si="1"/>
        <v>T.Ba</v>
      </c>
      <c r="O6" s="263" t="str">
        <f t="shared" si="1"/>
        <v>T.Tư</v>
      </c>
      <c r="P6" s="263" t="str">
        <f t="shared" si="1"/>
        <v>T.Năm</v>
      </c>
      <c r="Q6" s="263" t="str">
        <f t="shared" si="1"/>
        <v>T.Sáu</v>
      </c>
      <c r="R6" s="263" t="str">
        <f t="shared" si="1"/>
        <v>T.Bảy</v>
      </c>
      <c r="S6" s="263" t="str">
        <f t="shared" si="1"/>
        <v>C.Nhật</v>
      </c>
      <c r="T6" s="263" t="str">
        <f t="shared" si="1"/>
        <v>T.Hai</v>
      </c>
      <c r="U6" s="263" t="str">
        <f t="shared" si="1"/>
        <v>T.Ba</v>
      </c>
      <c r="V6" s="263" t="str">
        <f t="shared" si="1"/>
        <v>T.Tư</v>
      </c>
      <c r="W6" s="263" t="str">
        <f t="shared" si="1"/>
        <v>T.Năm</v>
      </c>
      <c r="X6" s="263" t="str">
        <f t="shared" si="1"/>
        <v>T.Sáu</v>
      </c>
      <c r="Y6" s="263" t="str">
        <f t="shared" si="1"/>
        <v>T.Bảy</v>
      </c>
      <c r="Z6" s="263" t="str">
        <f t="shared" si="1"/>
        <v>C.Nhật</v>
      </c>
      <c r="AA6" s="263" t="str">
        <f t="shared" si="1"/>
        <v>T.Hai</v>
      </c>
      <c r="AB6" s="263" t="str">
        <f t="shared" si="1"/>
        <v>T.Ba</v>
      </c>
      <c r="AC6" s="263" t="str">
        <f t="shared" si="1"/>
        <v>T.Tư</v>
      </c>
      <c r="AD6" s="263" t="str">
        <f t="shared" si="1"/>
        <v>T.Năm</v>
      </c>
      <c r="AE6" s="263" t="str">
        <f t="shared" si="1"/>
        <v>T.Sáu</v>
      </c>
      <c r="AF6" s="263" t="str">
        <f t="shared" si="1"/>
        <v>T.Bảy</v>
      </c>
      <c r="AG6" s="263" t="str">
        <f t="shared" si="1"/>
        <v>C.Nhật</v>
      </c>
      <c r="AH6" s="263" t="str">
        <f t="shared" si="1"/>
        <v>T.Hai</v>
      </c>
      <c r="AI6" s="263" t="str">
        <f t="shared" si="1"/>
        <v>T.Ba</v>
      </c>
      <c r="AJ6" s="263" t="s">
        <v>188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2.7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39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19.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/>
      <c r="M9" s="153">
        <v>8</v>
      </c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/>
      <c r="T9" s="153">
        <v>8</v>
      </c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/>
      <c r="AA9" s="153">
        <v>8</v>
      </c>
      <c r="AB9" s="153">
        <v>8</v>
      </c>
      <c r="AC9" s="153">
        <v>8</v>
      </c>
      <c r="AD9" s="153">
        <v>8</v>
      </c>
      <c r="AE9" s="153">
        <v>8</v>
      </c>
      <c r="AF9" s="153">
        <v>8</v>
      </c>
      <c r="AG9" s="153"/>
      <c r="AH9" s="153">
        <v>8</v>
      </c>
      <c r="AI9" s="153">
        <v>8</v>
      </c>
      <c r="AJ9" s="153">
        <v>8</v>
      </c>
      <c r="AK9" s="822">
        <f>((SUM(F9:AJ9))/8)-(SUMIF($F$6:$AJ$6,"C.Nhật",F9:AJ9)/8)</f>
        <v>27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27</v>
      </c>
      <c r="AO9" s="826">
        <v>0</v>
      </c>
      <c r="AP9" s="813"/>
      <c r="AQ9" s="813"/>
      <c r="AR9" s="813"/>
      <c r="AS9" s="815"/>
      <c r="AT9" s="39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39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/>
      <c r="M11" s="153">
        <v>8</v>
      </c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/>
      <c r="T11" s="153">
        <v>8</v>
      </c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/>
      <c r="AA11" s="153">
        <v>8</v>
      </c>
      <c r="AB11" s="153">
        <v>8</v>
      </c>
      <c r="AC11" s="153">
        <v>8</v>
      </c>
      <c r="AD11" s="153">
        <v>8</v>
      </c>
      <c r="AE11" s="153">
        <v>8</v>
      </c>
      <c r="AF11" s="153">
        <v>8</v>
      </c>
      <c r="AG11" s="153"/>
      <c r="AH11" s="153">
        <v>8</v>
      </c>
      <c r="AI11" s="153">
        <v>8</v>
      </c>
      <c r="AJ11" s="153">
        <v>8</v>
      </c>
      <c r="AK11" s="822">
        <f>((SUM(F11:AJ11))/8)-(SUMIF($F$6:$AJ$6,"C.Nhật",F11:AJ11)/8)</f>
        <v>27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27</v>
      </c>
      <c r="AO11" s="826">
        <v>0</v>
      </c>
      <c r="AP11" s="813"/>
      <c r="AQ11" s="813"/>
      <c r="AR11" s="813"/>
      <c r="AS11" s="815"/>
      <c r="AT11" s="399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399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/>
      <c r="M14" s="153">
        <v>8</v>
      </c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/>
      <c r="T14" s="153">
        <v>8</v>
      </c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/>
      <c r="AA14" s="153">
        <v>8</v>
      </c>
      <c r="AB14" s="153">
        <v>8</v>
      </c>
      <c r="AC14" s="153">
        <v>8</v>
      </c>
      <c r="AD14" s="153">
        <v>8</v>
      </c>
      <c r="AE14" s="153">
        <v>8</v>
      </c>
      <c r="AF14" s="153">
        <v>8</v>
      </c>
      <c r="AG14" s="153"/>
      <c r="AH14" s="153">
        <v>8</v>
      </c>
      <c r="AI14" s="153">
        <v>8</v>
      </c>
      <c r="AJ14" s="153">
        <v>8</v>
      </c>
      <c r="AK14" s="822">
        <f>((SUM(F14:AJ14))/8)-(SUMIF($F$6:$AJ$6,"C.Nhật",F14:AJ14)/8)</f>
        <v>27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27</v>
      </c>
      <c r="AO14" s="826">
        <v>0</v>
      </c>
      <c r="AP14" s="813"/>
      <c r="AQ14" s="813"/>
      <c r="AR14" s="813"/>
      <c r="AS14" s="815"/>
      <c r="AT14" s="39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39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/>
      <c r="M16" s="153">
        <v>8</v>
      </c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/>
      <c r="T16" s="153">
        <v>8</v>
      </c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/>
      <c r="AA16" s="153">
        <v>8</v>
      </c>
      <c r="AB16" s="153">
        <v>8</v>
      </c>
      <c r="AC16" s="153">
        <v>8</v>
      </c>
      <c r="AD16" s="153">
        <v>8</v>
      </c>
      <c r="AE16" s="153">
        <v>8</v>
      </c>
      <c r="AF16" s="153">
        <v>8</v>
      </c>
      <c r="AG16" s="153"/>
      <c r="AH16" s="153">
        <v>8</v>
      </c>
      <c r="AI16" s="153">
        <v>8</v>
      </c>
      <c r="AJ16" s="153">
        <v>8</v>
      </c>
      <c r="AK16" s="822">
        <f>((SUM(F16:AJ16))/8)-(SUMIF($F$6:$AJ$6,"C.Nhật",F16:AJ16)/8)</f>
        <v>27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27</v>
      </c>
      <c r="AO16" s="826">
        <v>0</v>
      </c>
      <c r="AP16" s="813"/>
      <c r="AQ16" s="813"/>
      <c r="AR16" s="813"/>
      <c r="AS16" s="815"/>
      <c r="AT16" s="3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3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/>
      <c r="M18" s="153">
        <v>8</v>
      </c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/>
      <c r="T18" s="153">
        <v>8</v>
      </c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/>
      <c r="AA18" s="153">
        <v>8</v>
      </c>
      <c r="AB18" s="153">
        <v>8</v>
      </c>
      <c r="AC18" s="153">
        <v>8</v>
      </c>
      <c r="AD18" s="153">
        <v>8</v>
      </c>
      <c r="AE18" s="153">
        <v>8</v>
      </c>
      <c r="AF18" s="153">
        <v>8</v>
      </c>
      <c r="AG18" s="153"/>
      <c r="AH18" s="153">
        <v>8</v>
      </c>
      <c r="AI18" s="153">
        <v>8</v>
      </c>
      <c r="AJ18" s="153">
        <v>8</v>
      </c>
      <c r="AK18" s="822">
        <f>((SUM(F18:AJ18))/8)-(SUMIF($F$6:$AJ$6,"C.Nhật",F18:AJ18)/8)</f>
        <v>27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27</v>
      </c>
      <c r="AO18" s="826">
        <v>0</v>
      </c>
      <c r="AP18" s="813"/>
      <c r="AQ18" s="813"/>
      <c r="AR18" s="813"/>
      <c r="AS18" s="815"/>
      <c r="AT18" s="39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39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/>
      <c r="M20" s="153">
        <v>8</v>
      </c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/>
      <c r="T20" s="153">
        <v>8</v>
      </c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/>
      <c r="AA20" s="153">
        <v>8</v>
      </c>
      <c r="AB20" s="153">
        <v>8</v>
      </c>
      <c r="AC20" s="153">
        <v>8</v>
      </c>
      <c r="AD20" s="153">
        <v>8</v>
      </c>
      <c r="AE20" s="153">
        <v>8</v>
      </c>
      <c r="AF20" s="153">
        <v>8</v>
      </c>
      <c r="AG20" s="153"/>
      <c r="AH20" s="153">
        <v>8</v>
      </c>
      <c r="AI20" s="153">
        <v>8</v>
      </c>
      <c r="AJ20" s="153">
        <v>8</v>
      </c>
      <c r="AK20" s="822">
        <f>((SUM(F20:AJ20))/8)-(SUMIF($F$6:$AJ$6,"C.Nhật",F20:AJ20)/8)</f>
        <v>27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27</v>
      </c>
      <c r="AO20" s="826">
        <v>0</v>
      </c>
      <c r="AP20" s="813"/>
      <c r="AQ20" s="813"/>
      <c r="AR20" s="813"/>
      <c r="AS20" s="815"/>
      <c r="AT20" s="399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399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911">
        <f t="shared" ref="A22" si="4">A20+1</f>
        <v>7</v>
      </c>
      <c r="B22" s="911" t="s">
        <v>94</v>
      </c>
      <c r="C22" s="850" t="str">
        <f>VLOOKUP(B22,DS,2,0)</f>
        <v>Trà Thị Soi</v>
      </c>
      <c r="D22" s="852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/>
      <c r="M22" s="153">
        <v>8</v>
      </c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/>
      <c r="T22" s="153">
        <v>8</v>
      </c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/>
      <c r="AA22" s="153">
        <v>8</v>
      </c>
      <c r="AB22" s="153">
        <v>8</v>
      </c>
      <c r="AC22" s="153">
        <v>8</v>
      </c>
      <c r="AD22" s="153">
        <v>8</v>
      </c>
      <c r="AE22" s="153">
        <v>8</v>
      </c>
      <c r="AF22" s="153">
        <v>8</v>
      </c>
      <c r="AG22" s="153"/>
      <c r="AH22" s="153">
        <v>8</v>
      </c>
      <c r="AI22" s="153">
        <v>8</v>
      </c>
      <c r="AJ22" s="153">
        <v>8</v>
      </c>
      <c r="AK22" s="822">
        <f>((SUM(F22:AJ22))/8)-(SUMIF($F$6:$AJ$6,"C.Nhật",F22:AJ22)/8)</f>
        <v>27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27</v>
      </c>
      <c r="AO22" s="826">
        <v>0</v>
      </c>
      <c r="AP22" s="813"/>
      <c r="AQ22" s="813"/>
      <c r="AR22" s="813"/>
      <c r="AS22" s="815"/>
      <c r="AT22" s="399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399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8" customHeight="1">
      <c r="A24" s="911">
        <f t="shared" ref="A24" si="5">A22+1</f>
        <v>8</v>
      </c>
      <c r="B24" s="911" t="s">
        <v>101</v>
      </c>
      <c r="C24" s="850" t="str">
        <f>VLOOKUP(B24,DS,2,0)</f>
        <v>Trần Thị Bích Phượng</v>
      </c>
      <c r="D24" s="852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/>
      <c r="M24" s="153">
        <v>8</v>
      </c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/>
      <c r="T24" s="153">
        <v>8</v>
      </c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/>
      <c r="AA24" s="153">
        <v>8</v>
      </c>
      <c r="AB24" s="153">
        <v>8</v>
      </c>
      <c r="AC24" s="153">
        <v>8</v>
      </c>
      <c r="AD24" s="153">
        <v>8</v>
      </c>
      <c r="AE24" s="153">
        <v>8</v>
      </c>
      <c r="AF24" s="153">
        <v>8</v>
      </c>
      <c r="AG24" s="153"/>
      <c r="AH24" s="153">
        <v>8</v>
      </c>
      <c r="AI24" s="153">
        <v>8</v>
      </c>
      <c r="AJ24" s="153">
        <v>8</v>
      </c>
      <c r="AK24" s="822">
        <f>((SUM(F24:AJ24))/8)-(SUMIF($F$6:$AJ$6,"C.Nhật",F24:AJ24)/8)</f>
        <v>27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27</v>
      </c>
      <c r="AO24" s="826">
        <v>0</v>
      </c>
      <c r="AP24" s="813"/>
      <c r="AQ24" s="813"/>
      <c r="AR24" s="813"/>
      <c r="AS24" s="815"/>
      <c r="AT24" s="399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7.25" customHeight="1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399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9.5" customHeight="1">
      <c r="A26" s="911">
        <f t="shared" ref="A26" si="6">A24+1</f>
        <v>9</v>
      </c>
      <c r="B26" s="911" t="s">
        <v>102</v>
      </c>
      <c r="C26" s="850" t="str">
        <f>VLOOKUP(B26,DS,2,0)</f>
        <v>Sơn Thị Trường Sa</v>
      </c>
      <c r="D26" s="852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/>
      <c r="M26" s="153">
        <v>8</v>
      </c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/>
      <c r="T26" s="153">
        <v>8</v>
      </c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/>
      <c r="AA26" s="153">
        <v>8</v>
      </c>
      <c r="AB26" s="153">
        <v>8</v>
      </c>
      <c r="AC26" s="153">
        <v>8</v>
      </c>
      <c r="AD26" s="153">
        <v>8</v>
      </c>
      <c r="AE26" s="153">
        <v>8</v>
      </c>
      <c r="AF26" s="153">
        <v>8</v>
      </c>
      <c r="AG26" s="153"/>
      <c r="AH26" s="153">
        <v>8</v>
      </c>
      <c r="AI26" s="153">
        <v>8</v>
      </c>
      <c r="AJ26" s="153">
        <v>8</v>
      </c>
      <c r="AK26" s="822">
        <f>((SUM(F26:AJ26))/8)-(SUMIF($F$6:$AJ$6,"C.Nhật",F26:AJ26)/8)</f>
        <v>27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27</v>
      </c>
      <c r="AO26" s="826">
        <v>0</v>
      </c>
      <c r="AP26" s="813"/>
      <c r="AQ26" s="813"/>
      <c r="AR26" s="813"/>
      <c r="AS26" s="815"/>
      <c r="AT26" s="399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0.25" customHeight="1">
      <c r="A27" s="912"/>
      <c r="B27" s="912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827"/>
      <c r="AP27" s="814"/>
      <c r="AQ27" s="814"/>
      <c r="AR27" s="814"/>
      <c r="AS27" s="816"/>
      <c r="AT27" s="399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911">
        <f t="shared" ref="A28" si="7">A26+1</f>
        <v>10</v>
      </c>
      <c r="B28" s="911" t="s">
        <v>103</v>
      </c>
      <c r="C28" s="850" t="str">
        <f>VLOOKUP(B28,DS,2,0)</f>
        <v>Lý Thị Sà Kha</v>
      </c>
      <c r="D28" s="852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/>
      <c r="M28" s="153">
        <v>8</v>
      </c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/>
      <c r="T28" s="153">
        <v>8</v>
      </c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/>
      <c r="AA28" s="153">
        <v>8</v>
      </c>
      <c r="AB28" s="153">
        <v>8</v>
      </c>
      <c r="AC28" s="153">
        <v>8</v>
      </c>
      <c r="AD28" s="153">
        <v>8</v>
      </c>
      <c r="AE28" s="153">
        <v>8</v>
      </c>
      <c r="AF28" s="153">
        <v>8</v>
      </c>
      <c r="AG28" s="153"/>
      <c r="AH28" s="153">
        <v>8</v>
      </c>
      <c r="AI28" s="153">
        <v>8</v>
      </c>
      <c r="AJ28" s="153">
        <v>8</v>
      </c>
      <c r="AK28" s="822">
        <f>((SUM(F28:AJ28))/8)-(SUMIF($F$6:$AJ$6,"C.Nhật",F28:AJ28)/8)</f>
        <v>27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27</v>
      </c>
      <c r="AO28" s="826">
        <v>0</v>
      </c>
      <c r="AP28" s="813"/>
      <c r="AQ28" s="813"/>
      <c r="AR28" s="813"/>
      <c r="AS28" s="815"/>
      <c r="AT28" s="399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5.75" customHeight="1">
      <c r="A29" s="912"/>
      <c r="B29" s="912"/>
      <c r="C29" s="851"/>
      <c r="D29" s="85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823"/>
      <c r="AL29" s="823"/>
      <c r="AM29" s="825"/>
      <c r="AN29" s="814"/>
      <c r="AO29" s="827"/>
      <c r="AP29" s="814"/>
      <c r="AQ29" s="814"/>
      <c r="AR29" s="814"/>
      <c r="AS29" s="816"/>
      <c r="AT29" s="399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5.5" customHeight="1">
      <c r="A30" s="911">
        <f t="shared" ref="A30" si="8">A28+1</f>
        <v>11</v>
      </c>
      <c r="B30" s="911" t="s">
        <v>104</v>
      </c>
      <c r="C30" s="850" t="str">
        <f>VLOOKUP(B30,DS,2,0)</f>
        <v xml:space="preserve"> Lâm Thị Mộng Thường</v>
      </c>
      <c r="D30" s="852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>
        <v>8</v>
      </c>
      <c r="K30" s="153">
        <v>8</v>
      </c>
      <c r="L30" s="153"/>
      <c r="M30" s="153">
        <v>8</v>
      </c>
      <c r="N30" s="153">
        <v>8</v>
      </c>
      <c r="O30" s="153">
        <v>8</v>
      </c>
      <c r="P30" s="153">
        <v>8</v>
      </c>
      <c r="Q30" s="153">
        <v>8</v>
      </c>
      <c r="R30" s="153">
        <v>8</v>
      </c>
      <c r="S30" s="153"/>
      <c r="T30" s="153">
        <v>8</v>
      </c>
      <c r="U30" s="153">
        <v>8</v>
      </c>
      <c r="V30" s="153">
        <v>8</v>
      </c>
      <c r="W30" s="153">
        <v>8</v>
      </c>
      <c r="X30" s="153">
        <v>8</v>
      </c>
      <c r="Y30" s="153">
        <v>8</v>
      </c>
      <c r="Z30" s="153"/>
      <c r="AA30" s="153">
        <v>8</v>
      </c>
      <c r="AB30" s="153">
        <v>8</v>
      </c>
      <c r="AC30" s="153">
        <v>8</v>
      </c>
      <c r="AD30" s="153">
        <v>8</v>
      </c>
      <c r="AE30" s="153">
        <v>8</v>
      </c>
      <c r="AF30" s="153">
        <v>8</v>
      </c>
      <c r="AG30" s="153"/>
      <c r="AH30" s="153">
        <v>8</v>
      </c>
      <c r="AI30" s="153">
        <v>8</v>
      </c>
      <c r="AJ30" s="153">
        <v>8</v>
      </c>
      <c r="AK30" s="822">
        <f>((SUM(F30:AJ30))/8)-(SUMIF($F$6:$AJ$6,"C.Nhật",F30:AJ30)/8)</f>
        <v>27</v>
      </c>
      <c r="AL30" s="822">
        <f>SUM(F31:AI31)/8*1.5</f>
        <v>0</v>
      </c>
      <c r="AM30" s="824">
        <f>SUMIF($F$6:$AI$6,"C.Nhật",$F30:$AI31)/8*2</f>
        <v>0</v>
      </c>
      <c r="AN30" s="813">
        <f>SUM(AK30:AM31)</f>
        <v>27</v>
      </c>
      <c r="AO30" s="826">
        <v>0</v>
      </c>
      <c r="AP30" s="813"/>
      <c r="AQ30" s="813"/>
      <c r="AR30" s="813"/>
      <c r="AS30" s="815"/>
      <c r="AT30" s="399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1.25" customHeight="1">
      <c r="A31" s="912"/>
      <c r="B31" s="912"/>
      <c r="C31" s="851"/>
      <c r="D31" s="853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823"/>
      <c r="AL31" s="823"/>
      <c r="AM31" s="825"/>
      <c r="AN31" s="814"/>
      <c r="AO31" s="827"/>
      <c r="AP31" s="814"/>
      <c r="AQ31" s="814"/>
      <c r="AR31" s="814"/>
      <c r="AS31" s="816"/>
      <c r="AT31" s="399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24" customHeight="1">
      <c r="A32" s="911">
        <f t="shared" ref="A32" si="9">A30+1</f>
        <v>12</v>
      </c>
      <c r="B32" s="913" t="s">
        <v>88</v>
      </c>
      <c r="C32" s="850" t="str">
        <f>VLOOKUP(B32,DS,2,0)</f>
        <v>Huỳnh Thị Bé Tha</v>
      </c>
      <c r="D32" s="852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8</v>
      </c>
      <c r="J32" s="153">
        <v>8</v>
      </c>
      <c r="K32" s="153">
        <v>8</v>
      </c>
      <c r="L32" s="153"/>
      <c r="M32" s="153">
        <v>8</v>
      </c>
      <c r="N32" s="153">
        <v>8</v>
      </c>
      <c r="O32" s="153">
        <v>8</v>
      </c>
      <c r="P32" s="153">
        <v>8</v>
      </c>
      <c r="Q32" s="153">
        <v>8</v>
      </c>
      <c r="R32" s="153">
        <v>8</v>
      </c>
      <c r="S32" s="153"/>
      <c r="T32" s="153">
        <v>8</v>
      </c>
      <c r="U32" s="153">
        <v>8</v>
      </c>
      <c r="V32" s="153">
        <v>8</v>
      </c>
      <c r="W32" s="153">
        <v>8</v>
      </c>
      <c r="X32" s="153">
        <v>8</v>
      </c>
      <c r="Y32" s="153">
        <v>8</v>
      </c>
      <c r="Z32" s="153"/>
      <c r="AA32" s="153">
        <v>8</v>
      </c>
      <c r="AB32" s="153">
        <v>8</v>
      </c>
      <c r="AC32" s="153">
        <v>8</v>
      </c>
      <c r="AD32" s="153">
        <v>8</v>
      </c>
      <c r="AE32" s="153">
        <v>8</v>
      </c>
      <c r="AF32" s="153">
        <v>8</v>
      </c>
      <c r="AG32" s="153"/>
      <c r="AH32" s="153">
        <v>8</v>
      </c>
      <c r="AI32" s="153">
        <v>8</v>
      </c>
      <c r="AJ32" s="153">
        <v>8</v>
      </c>
      <c r="AK32" s="822">
        <f>((SUM(F32:AJ32))/8)-(SUMIF($F$6:$AJ$6,"C.Nhật",F32:AJ32)/8)</f>
        <v>27</v>
      </c>
      <c r="AL32" s="822">
        <f>SUM(F33:AI33)/8*1.5</f>
        <v>0</v>
      </c>
      <c r="AM32" s="824">
        <f>SUMIF($F$6:$AI$6,"C.Nhật",$F32:$AI33)/8*2</f>
        <v>0</v>
      </c>
      <c r="AN32" s="813">
        <f>SUM(AK32:AM33)</f>
        <v>27</v>
      </c>
      <c r="AO32" s="826">
        <v>0</v>
      </c>
      <c r="AP32" s="813"/>
      <c r="AQ32" s="813"/>
      <c r="AR32" s="813"/>
      <c r="AS32" s="815"/>
      <c r="AT32" s="399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24" customHeight="1">
      <c r="A33" s="912"/>
      <c r="B33" s="914"/>
      <c r="C33" s="851"/>
      <c r="D33" s="853"/>
      <c r="E33" s="59" t="s">
        <v>31</v>
      </c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823"/>
      <c r="AL33" s="823"/>
      <c r="AM33" s="825"/>
      <c r="AN33" s="814"/>
      <c r="AO33" s="827"/>
      <c r="AP33" s="814"/>
      <c r="AQ33" s="814"/>
      <c r="AR33" s="814"/>
      <c r="AS33" s="816"/>
      <c r="AT33" s="399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57" customFormat="1" ht="21" customHeight="1">
      <c r="A34" s="911">
        <v>13</v>
      </c>
      <c r="B34" s="913" t="s">
        <v>202</v>
      </c>
      <c r="C34" s="850" t="str">
        <f>VLOOKUP(B34,DS,2,0)</f>
        <v>Nguyễn Thị Diễm</v>
      </c>
      <c r="D34" s="852" t="str">
        <f>VLOOKUP(B34,DS,3,0)</f>
        <v>Công nhân</v>
      </c>
      <c r="E34" s="58" t="s">
        <v>32</v>
      </c>
      <c r="F34" s="153">
        <v>8</v>
      </c>
      <c r="G34" s="153">
        <v>8</v>
      </c>
      <c r="H34" s="153">
        <v>8</v>
      </c>
      <c r="I34" s="153">
        <v>8</v>
      </c>
      <c r="J34" s="153">
        <v>8</v>
      </c>
      <c r="K34" s="153">
        <v>8</v>
      </c>
      <c r="L34" s="153"/>
      <c r="M34" s="153">
        <v>8</v>
      </c>
      <c r="N34" s="153">
        <v>8</v>
      </c>
      <c r="O34" s="153">
        <v>8</v>
      </c>
      <c r="P34" s="153">
        <v>8</v>
      </c>
      <c r="Q34" s="153">
        <v>8</v>
      </c>
      <c r="R34" s="153">
        <v>8</v>
      </c>
      <c r="S34" s="153"/>
      <c r="T34" s="153">
        <v>8</v>
      </c>
      <c r="U34" s="153">
        <v>8</v>
      </c>
      <c r="V34" s="153">
        <v>8</v>
      </c>
      <c r="W34" s="153">
        <v>8</v>
      </c>
      <c r="X34" s="153">
        <v>8</v>
      </c>
      <c r="Y34" s="153">
        <v>8</v>
      </c>
      <c r="Z34" s="153"/>
      <c r="AA34" s="153">
        <v>8</v>
      </c>
      <c r="AB34" s="153">
        <v>8</v>
      </c>
      <c r="AC34" s="153">
        <v>8</v>
      </c>
      <c r="AD34" s="153">
        <v>8</v>
      </c>
      <c r="AE34" s="153">
        <v>8</v>
      </c>
      <c r="AF34" s="153">
        <v>8</v>
      </c>
      <c r="AG34" s="153"/>
      <c r="AH34" s="153">
        <v>8</v>
      </c>
      <c r="AI34" s="153">
        <v>8</v>
      </c>
      <c r="AJ34" s="153">
        <v>8</v>
      </c>
      <c r="AK34" s="822">
        <f>((SUM(F34:AJ34))/8)-(SUMIF($F$6:$AJ$6,"C.Nhật",F34:AJ34)/8)</f>
        <v>27</v>
      </c>
      <c r="AL34" s="822">
        <f>SUM(F35:AI35)/8*1.5</f>
        <v>0</v>
      </c>
      <c r="AM34" s="824">
        <f>SUMIF($F$6:$AI$6,"C.Nhật",$F34:$AI35)/8*2</f>
        <v>0</v>
      </c>
      <c r="AN34" s="813">
        <f>SUM(AK34:AM35)</f>
        <v>27</v>
      </c>
      <c r="AO34" s="376"/>
      <c r="AP34" s="375"/>
      <c r="AQ34" s="375"/>
      <c r="AR34" s="813"/>
      <c r="AS34" s="377"/>
      <c r="AT34" s="399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57" customFormat="1" ht="16.5" customHeight="1">
      <c r="A35" s="912"/>
      <c r="B35" s="914"/>
      <c r="C35" s="851"/>
      <c r="D35" s="853"/>
      <c r="E35" s="59" t="s">
        <v>31</v>
      </c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823"/>
      <c r="AL35" s="823"/>
      <c r="AM35" s="825"/>
      <c r="AN35" s="814"/>
      <c r="AO35" s="376"/>
      <c r="AP35" s="375"/>
      <c r="AQ35" s="375"/>
      <c r="AR35" s="814"/>
      <c r="AS35" s="377"/>
      <c r="AT35" s="399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6.5" customHeight="1">
      <c r="A36" s="911">
        <v>14</v>
      </c>
      <c r="B36" s="943" t="s">
        <v>203</v>
      </c>
      <c r="C36" s="850" t="str">
        <f>VLOOKUP(B36,DS,2,0)</f>
        <v>Võ Văn Hữu Phước</v>
      </c>
      <c r="D36" s="852" t="str">
        <f>VLOOKUP(B36,DS,3,0)</f>
        <v>Công nhân</v>
      </c>
      <c r="E36" s="58" t="s">
        <v>32</v>
      </c>
      <c r="F36" s="153">
        <v>8</v>
      </c>
      <c r="G36" s="153">
        <v>8</v>
      </c>
      <c r="H36" s="153">
        <v>8</v>
      </c>
      <c r="I36" s="153">
        <v>8</v>
      </c>
      <c r="J36" s="153">
        <v>8</v>
      </c>
      <c r="K36" s="153">
        <v>8</v>
      </c>
      <c r="L36" s="153"/>
      <c r="M36" s="153">
        <v>8</v>
      </c>
      <c r="N36" s="153">
        <v>8</v>
      </c>
      <c r="O36" s="153">
        <v>8</v>
      </c>
      <c r="P36" s="153">
        <v>8</v>
      </c>
      <c r="Q36" s="153">
        <v>8</v>
      </c>
      <c r="R36" s="153">
        <v>8</v>
      </c>
      <c r="S36" s="153"/>
      <c r="T36" s="153">
        <v>8</v>
      </c>
      <c r="U36" s="153">
        <v>8</v>
      </c>
      <c r="V36" s="153">
        <v>8</v>
      </c>
      <c r="W36" s="153">
        <v>8</v>
      </c>
      <c r="X36" s="153">
        <v>8</v>
      </c>
      <c r="Y36" s="153">
        <v>8</v>
      </c>
      <c r="Z36" s="153"/>
      <c r="AA36" s="153">
        <v>8</v>
      </c>
      <c r="AB36" s="153">
        <v>8</v>
      </c>
      <c r="AC36" s="153">
        <v>8</v>
      </c>
      <c r="AD36" s="153">
        <v>8</v>
      </c>
      <c r="AE36" s="153">
        <v>8</v>
      </c>
      <c r="AF36" s="153">
        <v>8</v>
      </c>
      <c r="AG36" s="153"/>
      <c r="AH36" s="153">
        <v>8</v>
      </c>
      <c r="AI36" s="153">
        <v>8</v>
      </c>
      <c r="AJ36" s="153">
        <v>8</v>
      </c>
      <c r="AK36" s="822">
        <f>((SUM(F36:AJ36))/8)-(SUMIF($F$6:$AJ$6,"C.Nhật",F36:AJ36)/8)</f>
        <v>27</v>
      </c>
      <c r="AL36" s="822">
        <f>SUM(F37:AI37)/8*1.5</f>
        <v>0</v>
      </c>
      <c r="AM36" s="824">
        <f>SUMIF($F$6:$AI$6,"C.Nhật",$F36:$AI37)/8*2</f>
        <v>0</v>
      </c>
      <c r="AN36" s="813">
        <f>SUM(AK36:AM37)</f>
        <v>27</v>
      </c>
      <c r="AO36" s="376"/>
      <c r="AP36" s="375"/>
      <c r="AQ36" s="375"/>
      <c r="AR36" s="813"/>
      <c r="AS36" s="385"/>
      <c r="AT36" s="399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57" customFormat="1" ht="16.5" customHeight="1">
      <c r="A37" s="912"/>
      <c r="B37" s="944"/>
      <c r="C37" s="851"/>
      <c r="D37" s="853"/>
      <c r="E37" s="59" t="s">
        <v>31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823"/>
      <c r="AL37" s="823"/>
      <c r="AM37" s="825"/>
      <c r="AN37" s="814"/>
      <c r="AO37" s="376"/>
      <c r="AP37" s="375"/>
      <c r="AQ37" s="375"/>
      <c r="AR37" s="814"/>
      <c r="AS37" s="153"/>
      <c r="AT37" s="399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269" customFormat="1" ht="32.25" customHeight="1">
      <c r="A38" s="267" t="s">
        <v>180</v>
      </c>
      <c r="B38" s="270" t="s">
        <v>181</v>
      </c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2"/>
      <c r="AT38" s="268"/>
    </row>
    <row r="39" spans="1:90" s="57" customFormat="1" ht="18" customHeight="1">
      <c r="A39" s="911">
        <f>A36+1</f>
        <v>15</v>
      </c>
      <c r="B39" s="911" t="s">
        <v>107</v>
      </c>
      <c r="C39" s="850" t="str">
        <f>VLOOKUP(B39,DS,2,0)</f>
        <v>Nguyễn Văn Bé Hai</v>
      </c>
      <c r="D39" s="852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/>
      <c r="M39" s="153">
        <v>8</v>
      </c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/>
      <c r="T39" s="153">
        <v>8</v>
      </c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/>
      <c r="AA39" s="153">
        <v>8</v>
      </c>
      <c r="AB39" s="153">
        <v>8</v>
      </c>
      <c r="AC39" s="153">
        <v>8</v>
      </c>
      <c r="AD39" s="153">
        <v>8</v>
      </c>
      <c r="AE39" s="153">
        <v>8</v>
      </c>
      <c r="AF39" s="153">
        <v>8</v>
      </c>
      <c r="AG39" s="153"/>
      <c r="AH39" s="153">
        <v>8</v>
      </c>
      <c r="AI39" s="153">
        <v>8</v>
      </c>
      <c r="AJ39" s="153">
        <v>8</v>
      </c>
      <c r="AK39" s="822">
        <f>((SUM(F39:AJ39))/8)-(SUMIF($F$6:$AJ$6,"C.Nhật",F39:AJ39)/8)</f>
        <v>27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27</v>
      </c>
      <c r="AO39" s="826">
        <v>0</v>
      </c>
      <c r="AP39" s="813"/>
      <c r="AQ39" s="813"/>
      <c r="AR39" s="813"/>
      <c r="AS39" s="815"/>
      <c r="AT39" s="399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399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336" customFormat="1" ht="18" customHeight="1">
      <c r="A41" s="915">
        <f>A39+1</f>
        <v>16</v>
      </c>
      <c r="B41" s="915" t="s">
        <v>198</v>
      </c>
      <c r="C41" s="917" t="s">
        <v>197</v>
      </c>
      <c r="D41" s="919" t="str">
        <f>VLOOKUP(B41,DS,3,0)</f>
        <v>Công nhân</v>
      </c>
      <c r="E41" s="326" t="s">
        <v>32</v>
      </c>
      <c r="F41" s="153">
        <v>8</v>
      </c>
      <c r="G41" s="153">
        <v>8</v>
      </c>
      <c r="H41" s="153">
        <v>8</v>
      </c>
      <c r="I41" s="153">
        <v>8</v>
      </c>
      <c r="J41" s="153">
        <v>8</v>
      </c>
      <c r="K41" s="153">
        <v>8</v>
      </c>
      <c r="L41" s="153"/>
      <c r="M41" s="153">
        <v>8</v>
      </c>
      <c r="N41" s="153">
        <v>8</v>
      </c>
      <c r="O41" s="153">
        <v>8</v>
      </c>
      <c r="P41" s="153">
        <v>8</v>
      </c>
      <c r="Q41" s="153">
        <v>8</v>
      </c>
      <c r="R41" s="153">
        <v>8</v>
      </c>
      <c r="S41" s="153"/>
      <c r="T41" s="153">
        <v>8</v>
      </c>
      <c r="U41" s="153">
        <v>8</v>
      </c>
      <c r="V41" s="153">
        <v>8</v>
      </c>
      <c r="W41" s="153">
        <v>8</v>
      </c>
      <c r="X41" s="153">
        <v>8</v>
      </c>
      <c r="Y41" s="153">
        <v>8</v>
      </c>
      <c r="Z41" s="153"/>
      <c r="AA41" s="153">
        <v>8</v>
      </c>
      <c r="AB41" s="153">
        <v>8</v>
      </c>
      <c r="AC41" s="153">
        <v>8</v>
      </c>
      <c r="AD41" s="153">
        <v>8</v>
      </c>
      <c r="AE41" s="153">
        <v>8</v>
      </c>
      <c r="AF41" s="153">
        <v>8</v>
      </c>
      <c r="AG41" s="153"/>
      <c r="AH41" s="153">
        <v>8</v>
      </c>
      <c r="AI41" s="153">
        <v>8</v>
      </c>
      <c r="AJ41" s="153">
        <v>8</v>
      </c>
      <c r="AK41" s="921">
        <f>((SUM(F41:AJ41))/8)-(SUMIF($F$6:$AJ$6,"C.Nhật",F41:AJ41)/8)</f>
        <v>27</v>
      </c>
      <c r="AL41" s="921">
        <f>SUM(F42:AI42)/8*1.5</f>
        <v>0</v>
      </c>
      <c r="AM41" s="923">
        <f>SUMIF($F$6:$AI$6,"C.Nhật",$F41:$AI42)/8*2</f>
        <v>0</v>
      </c>
      <c r="AN41" s="925">
        <f>SUM(AK41:AM42)</f>
        <v>27</v>
      </c>
      <c r="AO41" s="927">
        <v>0</v>
      </c>
      <c r="AP41" s="925"/>
      <c r="AQ41" s="925"/>
      <c r="AR41" s="925"/>
      <c r="AS41" s="929"/>
      <c r="AT41" s="334"/>
      <c r="AU41" s="335"/>
      <c r="AV41" s="335"/>
      <c r="AW41" s="335"/>
      <c r="AX41" s="335"/>
      <c r="AY41" s="335"/>
      <c r="AZ41" s="335"/>
      <c r="BA41" s="335"/>
      <c r="BB41" s="335"/>
      <c r="BC41" s="335"/>
      <c r="BD41" s="335"/>
      <c r="BE41" s="335"/>
      <c r="BF41" s="335"/>
      <c r="BG41" s="335"/>
      <c r="BH41" s="335"/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5"/>
      <c r="BW41" s="335"/>
      <c r="BX41" s="335"/>
      <c r="BY41" s="335"/>
      <c r="BZ41" s="335"/>
      <c r="CA41" s="335"/>
      <c r="CB41" s="335"/>
      <c r="CC41" s="335"/>
      <c r="CD41" s="335"/>
      <c r="CE41" s="335"/>
      <c r="CF41" s="335"/>
      <c r="CG41" s="335"/>
      <c r="CH41" s="335"/>
      <c r="CI41" s="335"/>
      <c r="CJ41" s="335"/>
      <c r="CK41" s="335"/>
      <c r="CL41" s="335"/>
    </row>
    <row r="42" spans="1:90" s="336" customFormat="1" ht="18" customHeight="1">
      <c r="A42" s="916"/>
      <c r="B42" s="916"/>
      <c r="C42" s="918"/>
      <c r="D42" s="920"/>
      <c r="E42" s="332" t="s">
        <v>31</v>
      </c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922"/>
      <c r="AL42" s="922"/>
      <c r="AM42" s="924"/>
      <c r="AN42" s="926"/>
      <c r="AO42" s="928"/>
      <c r="AP42" s="926"/>
      <c r="AQ42" s="926"/>
      <c r="AR42" s="926"/>
      <c r="AS42" s="930"/>
      <c r="AT42" s="334"/>
      <c r="AU42" s="335"/>
      <c r="AV42" s="335"/>
      <c r="AW42" s="335"/>
      <c r="AX42" s="335"/>
      <c r="AY42" s="335"/>
      <c r="AZ42" s="335"/>
      <c r="BA42" s="335"/>
      <c r="BB42" s="335"/>
      <c r="BC42" s="335"/>
      <c r="BD42" s="335"/>
      <c r="BE42" s="335"/>
      <c r="BF42" s="335"/>
      <c r="BG42" s="335"/>
      <c r="BH42" s="335"/>
      <c r="BI42" s="335"/>
      <c r="BJ42" s="335"/>
      <c r="BK42" s="335"/>
      <c r="BL42" s="335"/>
      <c r="BM42" s="335"/>
      <c r="BN42" s="335"/>
      <c r="BO42" s="335"/>
      <c r="BP42" s="335"/>
      <c r="BQ42" s="335"/>
      <c r="BR42" s="335"/>
      <c r="BS42" s="335"/>
      <c r="BT42" s="335"/>
      <c r="BU42" s="335"/>
      <c r="BV42" s="335"/>
      <c r="BW42" s="335"/>
      <c r="BX42" s="335"/>
      <c r="BY42" s="335"/>
      <c r="BZ42" s="335"/>
      <c r="CA42" s="335"/>
      <c r="CB42" s="335"/>
      <c r="CC42" s="335"/>
      <c r="CD42" s="335"/>
      <c r="CE42" s="335"/>
      <c r="CF42" s="335"/>
      <c r="CG42" s="335"/>
      <c r="CH42" s="335"/>
      <c r="CI42" s="335"/>
      <c r="CJ42" s="335"/>
      <c r="CK42" s="335"/>
      <c r="CL42" s="335"/>
    </row>
    <row r="43" spans="1:90" s="57" customFormat="1" ht="18" customHeight="1">
      <c r="A43" s="911">
        <f>A41+1</f>
        <v>17</v>
      </c>
      <c r="B43" s="911" t="s">
        <v>112</v>
      </c>
      <c r="C43" s="850" t="str">
        <f>VLOOKUP(B43,DS,2,0)</f>
        <v>Trần Nhiên</v>
      </c>
      <c r="D43" s="852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8</v>
      </c>
      <c r="J43" s="153">
        <v>8</v>
      </c>
      <c r="K43" s="153">
        <v>8</v>
      </c>
      <c r="L43" s="153"/>
      <c r="M43" s="153">
        <v>8</v>
      </c>
      <c r="N43" s="153">
        <v>8</v>
      </c>
      <c r="O43" s="153">
        <v>8</v>
      </c>
      <c r="P43" s="153">
        <v>8</v>
      </c>
      <c r="Q43" s="153">
        <v>8</v>
      </c>
      <c r="R43" s="153">
        <v>8</v>
      </c>
      <c r="S43" s="153"/>
      <c r="T43" s="153">
        <v>8</v>
      </c>
      <c r="U43" s="153">
        <v>8</v>
      </c>
      <c r="V43" s="153">
        <v>8</v>
      </c>
      <c r="W43" s="153">
        <v>8</v>
      </c>
      <c r="X43" s="153">
        <v>8</v>
      </c>
      <c r="Y43" s="153">
        <v>8</v>
      </c>
      <c r="Z43" s="153"/>
      <c r="AA43" s="153">
        <v>8</v>
      </c>
      <c r="AB43" s="153">
        <v>8</v>
      </c>
      <c r="AC43" s="153">
        <v>8</v>
      </c>
      <c r="AD43" s="153">
        <v>8</v>
      </c>
      <c r="AE43" s="153">
        <v>8</v>
      </c>
      <c r="AF43" s="153">
        <v>8</v>
      </c>
      <c r="AG43" s="153"/>
      <c r="AH43" s="153">
        <v>8</v>
      </c>
      <c r="AI43" s="153">
        <v>8</v>
      </c>
      <c r="AJ43" s="153">
        <v>8</v>
      </c>
      <c r="AK43" s="822">
        <f>((SUM(F43:AJ43))/8)-(SUMIF($F$6:$AJ$6,"C.Nhật",F43:AJ43)/8)</f>
        <v>27</v>
      </c>
      <c r="AL43" s="822">
        <f>SUM(F44:AI44)/8*1.5</f>
        <v>0</v>
      </c>
      <c r="AM43" s="824">
        <f>SUMIF($F$6:$AI$6,"C.Nhật",$F43:$AI44)/8*2</f>
        <v>0</v>
      </c>
      <c r="AN43" s="813">
        <f>SUM(AK43:AM44)</f>
        <v>27</v>
      </c>
      <c r="AO43" s="826">
        <v>0</v>
      </c>
      <c r="AP43" s="813"/>
      <c r="AQ43" s="813"/>
      <c r="AR43" s="813"/>
      <c r="AS43" s="815"/>
      <c r="AT43" s="399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912"/>
      <c r="B44" s="912"/>
      <c r="C44" s="851"/>
      <c r="D44" s="853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823"/>
      <c r="AL44" s="823"/>
      <c r="AM44" s="825"/>
      <c r="AN44" s="814"/>
      <c r="AO44" s="827"/>
      <c r="AP44" s="814"/>
      <c r="AQ44" s="814"/>
      <c r="AR44" s="814"/>
      <c r="AS44" s="816"/>
      <c r="AT44" s="399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57" customFormat="1" ht="18" customHeight="1">
      <c r="A45" s="911">
        <f>A43+1</f>
        <v>18</v>
      </c>
      <c r="B45" s="911" t="s">
        <v>113</v>
      </c>
      <c r="C45" s="850" t="str">
        <f>VLOOKUP(B45,DS,2,0)</f>
        <v>Thạch Giang</v>
      </c>
      <c r="D45" s="852" t="str">
        <f>VLOOKUP(B45,DS,3,0)</f>
        <v>Công nhân</v>
      </c>
      <c r="E45" s="58" t="s">
        <v>32</v>
      </c>
      <c r="F45" s="153">
        <v>8</v>
      </c>
      <c r="G45" s="153">
        <v>8</v>
      </c>
      <c r="H45" s="153">
        <v>8</v>
      </c>
      <c r="I45" s="153">
        <v>8</v>
      </c>
      <c r="J45" s="153">
        <v>8</v>
      </c>
      <c r="K45" s="153">
        <v>8</v>
      </c>
      <c r="L45" s="153"/>
      <c r="M45" s="153">
        <v>8</v>
      </c>
      <c r="N45" s="153">
        <v>8</v>
      </c>
      <c r="O45" s="153">
        <v>8</v>
      </c>
      <c r="P45" s="153">
        <v>8</v>
      </c>
      <c r="Q45" s="153">
        <v>8</v>
      </c>
      <c r="R45" s="153">
        <v>8</v>
      </c>
      <c r="S45" s="153"/>
      <c r="T45" s="153">
        <v>8</v>
      </c>
      <c r="U45" s="153">
        <v>8</v>
      </c>
      <c r="V45" s="153">
        <v>8</v>
      </c>
      <c r="W45" s="153">
        <v>8</v>
      </c>
      <c r="X45" s="153">
        <v>8</v>
      </c>
      <c r="Y45" s="153">
        <v>8</v>
      </c>
      <c r="Z45" s="153"/>
      <c r="AA45" s="153">
        <v>8</v>
      </c>
      <c r="AB45" s="153">
        <v>8</v>
      </c>
      <c r="AC45" s="153">
        <v>8</v>
      </c>
      <c r="AD45" s="153">
        <v>8</v>
      </c>
      <c r="AE45" s="153">
        <v>8</v>
      </c>
      <c r="AF45" s="153">
        <v>8</v>
      </c>
      <c r="AG45" s="153"/>
      <c r="AH45" s="153">
        <v>8</v>
      </c>
      <c r="AI45" s="153">
        <v>8</v>
      </c>
      <c r="AJ45" s="153">
        <v>8</v>
      </c>
      <c r="AK45" s="822">
        <f>((SUM(F45:AJ45))/8)-(SUMIF($F$6:$AJ$6,"C.Nhật",F45:AJ45)/8)</f>
        <v>27</v>
      </c>
      <c r="AL45" s="822">
        <f>SUM(F46:AI46)/8*1.5</f>
        <v>0</v>
      </c>
      <c r="AM45" s="824">
        <f>SUMIF($F$6:$AI$6,"C.Nhật",$F45:$AI46)/8*2</f>
        <v>0</v>
      </c>
      <c r="AN45" s="813">
        <f>SUM(AK45:AM46)</f>
        <v>27</v>
      </c>
      <c r="AO45" s="826">
        <v>0</v>
      </c>
      <c r="AP45" s="813"/>
      <c r="AQ45" s="813"/>
      <c r="AR45" s="813"/>
      <c r="AS45" s="815"/>
      <c r="AT45" s="39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57" customFormat="1" ht="18" customHeight="1">
      <c r="A46" s="912"/>
      <c r="B46" s="912"/>
      <c r="C46" s="851"/>
      <c r="D46" s="853"/>
      <c r="E46" s="59" t="s">
        <v>31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823"/>
      <c r="AL46" s="823"/>
      <c r="AM46" s="825"/>
      <c r="AN46" s="814"/>
      <c r="AO46" s="827"/>
      <c r="AP46" s="814"/>
      <c r="AQ46" s="814"/>
      <c r="AR46" s="814"/>
      <c r="AS46" s="816"/>
      <c r="AT46" s="399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57" customFormat="1" ht="18" customHeight="1">
      <c r="A47" s="911">
        <f>A45+1</f>
        <v>19</v>
      </c>
      <c r="B47" s="911" t="s">
        <v>116</v>
      </c>
      <c r="C47" s="850" t="str">
        <f>VLOOKUP(B47,DS,2,0)</f>
        <v>Lâm Chanh Đa Ra</v>
      </c>
      <c r="D47" s="852" t="str">
        <f>VLOOKUP(B47,DS,3,0)</f>
        <v>Công nhân</v>
      </c>
      <c r="E47" s="58" t="s">
        <v>32</v>
      </c>
      <c r="F47" s="153">
        <v>8</v>
      </c>
      <c r="G47" s="153">
        <v>8</v>
      </c>
      <c r="H47" s="153">
        <v>8</v>
      </c>
      <c r="I47" s="153">
        <v>8</v>
      </c>
      <c r="J47" s="153">
        <v>8</v>
      </c>
      <c r="K47" s="153">
        <v>8</v>
      </c>
      <c r="L47" s="153"/>
      <c r="M47" s="153">
        <v>8</v>
      </c>
      <c r="N47" s="153">
        <v>8</v>
      </c>
      <c r="O47" s="153">
        <v>8</v>
      </c>
      <c r="P47" s="153">
        <v>8</v>
      </c>
      <c r="Q47" s="153">
        <v>8</v>
      </c>
      <c r="R47" s="153">
        <v>8</v>
      </c>
      <c r="S47" s="153"/>
      <c r="T47" s="153">
        <v>8</v>
      </c>
      <c r="U47" s="153">
        <v>8</v>
      </c>
      <c r="V47" s="153">
        <v>8</v>
      </c>
      <c r="W47" s="153">
        <v>8</v>
      </c>
      <c r="X47" s="153">
        <v>8</v>
      </c>
      <c r="Y47" s="153">
        <v>8</v>
      </c>
      <c r="Z47" s="153"/>
      <c r="AA47" s="153">
        <v>8</v>
      </c>
      <c r="AB47" s="153">
        <v>8</v>
      </c>
      <c r="AC47" s="153">
        <v>8</v>
      </c>
      <c r="AD47" s="153">
        <v>8</v>
      </c>
      <c r="AE47" s="153">
        <v>8</v>
      </c>
      <c r="AF47" s="153">
        <v>8</v>
      </c>
      <c r="AG47" s="153"/>
      <c r="AH47" s="153">
        <v>8</v>
      </c>
      <c r="AI47" s="153">
        <v>8</v>
      </c>
      <c r="AJ47" s="153">
        <v>8</v>
      </c>
      <c r="AK47" s="822">
        <f>((SUM(F47:AJ47))/8)-(SUMIF($F$6:$AJ$6,"C.Nhật",F47:AJ47)/8)</f>
        <v>27</v>
      </c>
      <c r="AL47" s="822">
        <f>SUM(F48:AI48)/8*1.5</f>
        <v>0</v>
      </c>
      <c r="AM47" s="824">
        <f>SUMIF($F$6:$AI$6,"C.Nhật",$F47:$AI48)/8*2</f>
        <v>0</v>
      </c>
      <c r="AN47" s="813">
        <f>SUM(AK47:AM48)</f>
        <v>27</v>
      </c>
      <c r="AO47" s="826">
        <v>0</v>
      </c>
      <c r="AP47" s="813"/>
      <c r="AQ47" s="813"/>
      <c r="AR47" s="813"/>
      <c r="AS47" s="815"/>
      <c r="AT47" s="399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57" customFormat="1" ht="18" customHeight="1">
      <c r="A48" s="912"/>
      <c r="B48" s="912"/>
      <c r="C48" s="851"/>
      <c r="D48" s="853"/>
      <c r="E48" s="59" t="s">
        <v>31</v>
      </c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823"/>
      <c r="AL48" s="823"/>
      <c r="AM48" s="825"/>
      <c r="AN48" s="814"/>
      <c r="AO48" s="827"/>
      <c r="AP48" s="814"/>
      <c r="AQ48" s="814"/>
      <c r="AR48" s="814"/>
      <c r="AS48" s="816"/>
      <c r="AT48" s="399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63" customFormat="1" ht="21" customHeight="1">
      <c r="A49" s="11"/>
      <c r="B49" s="11"/>
      <c r="C49" s="13" t="s">
        <v>14</v>
      </c>
      <c r="D49" s="101"/>
      <c r="E49" s="3"/>
      <c r="F49" s="65"/>
      <c r="G49" s="65"/>
      <c r="H49" s="108"/>
      <c r="I49" s="108"/>
      <c r="J49" s="108"/>
      <c r="K49" s="65"/>
      <c r="L49" s="108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108"/>
      <c r="AE49" s="65"/>
      <c r="AF49" s="65"/>
      <c r="AG49" s="65"/>
      <c r="AH49" s="65"/>
      <c r="AI49" s="65"/>
      <c r="AJ49" s="65"/>
      <c r="AK49" s="3"/>
      <c r="AL49" s="3"/>
      <c r="AM49" s="88"/>
      <c r="AN49" s="66"/>
      <c r="AO49" s="66"/>
      <c r="AP49" s="66"/>
      <c r="AQ49" s="66"/>
      <c r="AR49" s="66"/>
      <c r="AS49" s="3"/>
      <c r="AT49" s="3"/>
    </row>
    <row r="50" spans="1:46" s="63" customFormat="1" ht="18" customHeight="1">
      <c r="A50" s="9"/>
      <c r="B50" s="9"/>
      <c r="C50" s="13"/>
      <c r="D50" s="102"/>
      <c r="E50" s="67"/>
      <c r="F50" s="107"/>
      <c r="G50" s="109"/>
      <c r="H50" s="62"/>
      <c r="I50" s="62"/>
      <c r="J50" s="62"/>
      <c r="K50" s="109"/>
      <c r="L50" s="62"/>
      <c r="M50" s="109"/>
      <c r="N50" s="109"/>
      <c r="O50" s="109"/>
      <c r="P50" s="109"/>
      <c r="Q50" s="62"/>
      <c r="R50" s="107"/>
      <c r="S50" s="109"/>
      <c r="T50" s="109"/>
      <c r="U50" s="62"/>
      <c r="V50" s="109"/>
      <c r="W50" s="109"/>
      <c r="X50" s="62"/>
      <c r="Y50" s="109"/>
      <c r="Z50" s="109"/>
      <c r="AA50" s="109"/>
      <c r="AB50" s="109"/>
      <c r="AC50" s="109"/>
      <c r="AD50" s="62"/>
      <c r="AE50" s="109"/>
      <c r="AF50" s="109"/>
      <c r="AG50" s="109"/>
      <c r="AH50" s="109"/>
      <c r="AI50" s="109"/>
      <c r="AJ50" s="109"/>
      <c r="AK50" s="67"/>
      <c r="AM50" s="89"/>
      <c r="AN50" s="9"/>
      <c r="AO50" s="9"/>
      <c r="AP50" s="9"/>
      <c r="AQ50" s="9"/>
      <c r="AR50" s="9"/>
      <c r="AS50" s="13"/>
      <c r="AT50" s="3"/>
    </row>
    <row r="51" spans="1:46" s="63" customFormat="1" ht="18" customHeight="1">
      <c r="A51" s="2"/>
      <c r="B51" s="2" t="s">
        <v>0</v>
      </c>
      <c r="C51" s="2"/>
      <c r="D51" s="396"/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3"/>
    </row>
    <row r="52" spans="1:46" s="63" customFormat="1" ht="18" customHeight="1">
      <c r="A52" s="2"/>
      <c r="B52" s="2"/>
      <c r="C52" s="2" t="s">
        <v>46</v>
      </c>
      <c r="D52" s="396"/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13"/>
    </row>
    <row r="53" spans="1:46" ht="18" customHeight="1">
      <c r="C53" s="2" t="s">
        <v>47</v>
      </c>
    </row>
    <row r="54" spans="1:46" ht="18" customHeight="1">
      <c r="C54" s="2" t="s">
        <v>48</v>
      </c>
    </row>
    <row r="55" spans="1:46" ht="18" customHeight="1">
      <c r="C55" s="2" t="s">
        <v>49</v>
      </c>
    </row>
    <row r="56" spans="1:46" ht="18" customHeight="1">
      <c r="C56" s="2" t="s">
        <v>50</v>
      </c>
    </row>
    <row r="57" spans="1:46" ht="18" customHeight="1">
      <c r="C57" s="2" t="s">
        <v>51</v>
      </c>
    </row>
    <row r="58" spans="1:46" ht="18" customHeight="1">
      <c r="C58" s="2" t="s">
        <v>52</v>
      </c>
    </row>
    <row r="59" spans="1:46" ht="18" customHeight="1">
      <c r="C59" s="2" t="s">
        <v>53</v>
      </c>
    </row>
    <row r="60" spans="1:46" ht="15" customHeight="1">
      <c r="C60" s="2" t="s">
        <v>54</v>
      </c>
    </row>
    <row r="71" spans="1:91" s="133" customFormat="1" ht="20.25">
      <c r="A71" s="124"/>
      <c r="B71" s="127"/>
      <c r="C71" s="127"/>
      <c r="D71" s="128"/>
      <c r="E71" s="127"/>
      <c r="F71" s="128"/>
      <c r="G71" s="128"/>
      <c r="H71" s="128"/>
      <c r="I71" s="128"/>
      <c r="J71" s="128"/>
      <c r="K71" s="129"/>
      <c r="L71" s="129"/>
      <c r="M71" s="129"/>
      <c r="N71" s="129"/>
      <c r="O71" s="129"/>
      <c r="P71" s="129"/>
      <c r="Q71" s="129"/>
      <c r="R71" s="129"/>
      <c r="S71" s="130" t="str">
        <f>S1</f>
        <v>BẢNG CHẤM CÔNG THÁNG 05 NĂM 2017</v>
      </c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31"/>
      <c r="AL71" s="131"/>
      <c r="AM71" s="841" t="s">
        <v>106</v>
      </c>
      <c r="AN71" s="842"/>
      <c r="AO71" s="842"/>
      <c r="AP71" s="842"/>
      <c r="AQ71" s="842"/>
      <c r="AR71" s="842"/>
      <c r="AS71" s="843"/>
      <c r="AT71" s="132"/>
    </row>
    <row r="72" spans="1:91" s="133" customFormat="1" ht="20.25">
      <c r="A72" s="124" t="str">
        <f>$A$2</f>
        <v>Công ty TNHH Hải sản An Lạc</v>
      </c>
      <c r="B72" s="128"/>
      <c r="C72" s="128"/>
      <c r="D72" s="128"/>
      <c r="E72" s="128"/>
      <c r="F72" s="128"/>
      <c r="G72" s="128"/>
      <c r="H72" s="128"/>
      <c r="I72" s="128"/>
      <c r="J72" s="128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31"/>
      <c r="AL72" s="131"/>
      <c r="AM72" s="134"/>
      <c r="AN72" s="135"/>
      <c r="AO72" s="135"/>
      <c r="AP72" s="135"/>
      <c r="AQ72" s="135"/>
      <c r="AR72" s="135"/>
      <c r="AS72" s="136"/>
      <c r="AT72" s="136"/>
    </row>
    <row r="73" spans="1:91" s="133" customFormat="1" ht="21" customHeight="1">
      <c r="A73" s="124" t="str">
        <f>$A$3</f>
        <v>Địa chỉ: Lô A14, đường 4A, KCN Hải Sơn, Đức Hòa, Long An</v>
      </c>
      <c r="B73" s="137"/>
      <c r="C73" s="137"/>
      <c r="D73" s="138"/>
      <c r="E73" s="138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31"/>
      <c r="AL73" s="131"/>
      <c r="AM73" s="134"/>
      <c r="AN73" s="132"/>
      <c r="AO73" s="132"/>
      <c r="AP73" s="132"/>
      <c r="AQ73" s="132"/>
      <c r="AR73" s="132"/>
      <c r="AS73" s="139"/>
      <c r="AT73" s="139"/>
    </row>
    <row r="74" spans="1:91" s="133" customFormat="1" ht="14.25" customHeight="1">
      <c r="A74" s="140"/>
      <c r="B74" s="140"/>
      <c r="C74" s="141"/>
      <c r="D74" s="142"/>
      <c r="E74" s="143">
        <f>$E$4</f>
        <v>42856</v>
      </c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5"/>
      <c r="AI74" s="145"/>
      <c r="AJ74" s="145"/>
      <c r="AK74" s="140"/>
      <c r="AL74" s="140"/>
      <c r="AM74" s="146"/>
      <c r="AN74" s="140"/>
      <c r="AO74" s="140"/>
      <c r="AP74" s="140"/>
      <c r="AQ74" s="140"/>
      <c r="AR74" s="140"/>
      <c r="AS74" s="140"/>
      <c r="AT74" s="147"/>
    </row>
    <row r="75" spans="1:91" s="149" customFormat="1" ht="18.75" customHeight="1">
      <c r="A75" s="844" t="s">
        <v>28</v>
      </c>
      <c r="B75" s="844" t="s">
        <v>3</v>
      </c>
      <c r="C75" s="844" t="s">
        <v>1</v>
      </c>
      <c r="D75" s="846" t="s">
        <v>29</v>
      </c>
      <c r="E75" s="844" t="s">
        <v>30</v>
      </c>
      <c r="F75" s="148">
        <f>+E74</f>
        <v>42856</v>
      </c>
      <c r="G75" s="148">
        <f t="shared" ref="G75:AG75" si="10">F75+1</f>
        <v>42857</v>
      </c>
      <c r="H75" s="148">
        <f t="shared" si="10"/>
        <v>42858</v>
      </c>
      <c r="I75" s="148">
        <f t="shared" si="10"/>
        <v>42859</v>
      </c>
      <c r="J75" s="148">
        <f t="shared" si="10"/>
        <v>42860</v>
      </c>
      <c r="K75" s="148">
        <f t="shared" si="10"/>
        <v>42861</v>
      </c>
      <c r="L75" s="148">
        <f t="shared" si="10"/>
        <v>42862</v>
      </c>
      <c r="M75" s="148">
        <f t="shared" si="10"/>
        <v>42863</v>
      </c>
      <c r="N75" s="148">
        <f t="shared" si="10"/>
        <v>42864</v>
      </c>
      <c r="O75" s="148">
        <f t="shared" si="10"/>
        <v>42865</v>
      </c>
      <c r="P75" s="148">
        <f t="shared" si="10"/>
        <v>42866</v>
      </c>
      <c r="Q75" s="148">
        <f t="shared" si="10"/>
        <v>42867</v>
      </c>
      <c r="R75" s="148">
        <f t="shared" si="10"/>
        <v>42868</v>
      </c>
      <c r="S75" s="148">
        <f t="shared" si="10"/>
        <v>42869</v>
      </c>
      <c r="T75" s="148">
        <f t="shared" si="10"/>
        <v>42870</v>
      </c>
      <c r="U75" s="148">
        <f t="shared" si="10"/>
        <v>42871</v>
      </c>
      <c r="V75" s="148">
        <f t="shared" si="10"/>
        <v>42872</v>
      </c>
      <c r="W75" s="148">
        <f t="shared" si="10"/>
        <v>42873</v>
      </c>
      <c r="X75" s="148">
        <f t="shared" si="10"/>
        <v>42874</v>
      </c>
      <c r="Y75" s="148">
        <f t="shared" si="10"/>
        <v>42875</v>
      </c>
      <c r="Z75" s="148">
        <f t="shared" si="10"/>
        <v>42876</v>
      </c>
      <c r="AA75" s="148">
        <f t="shared" si="10"/>
        <v>42877</v>
      </c>
      <c r="AB75" s="148">
        <f t="shared" si="10"/>
        <v>42878</v>
      </c>
      <c r="AC75" s="148">
        <f t="shared" si="10"/>
        <v>42879</v>
      </c>
      <c r="AD75" s="148">
        <f t="shared" si="10"/>
        <v>42880</v>
      </c>
      <c r="AE75" s="148">
        <f t="shared" si="10"/>
        <v>42881</v>
      </c>
      <c r="AF75" s="148">
        <f t="shared" si="10"/>
        <v>42882</v>
      </c>
      <c r="AG75" s="148">
        <f t="shared" si="10"/>
        <v>42883</v>
      </c>
      <c r="AH75" s="148">
        <f>AG75+1</f>
        <v>42884</v>
      </c>
      <c r="AI75" s="148">
        <f>AH75+1</f>
        <v>42885</v>
      </c>
      <c r="AJ75" s="148">
        <f>AI75+1</f>
        <v>42886</v>
      </c>
      <c r="AK75" s="854" t="s">
        <v>15</v>
      </c>
      <c r="AL75" s="855"/>
      <c r="AM75" s="856"/>
      <c r="AN75" s="857" t="s">
        <v>45</v>
      </c>
      <c r="AO75" s="857" t="s">
        <v>41</v>
      </c>
      <c r="AP75" s="857" t="s">
        <v>42</v>
      </c>
      <c r="AQ75" s="857" t="s">
        <v>43</v>
      </c>
      <c r="AR75" s="857" t="s">
        <v>44</v>
      </c>
      <c r="AS75" s="846" t="s">
        <v>0</v>
      </c>
      <c r="AT75" s="847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43.5" customHeight="1">
      <c r="A76" s="845"/>
      <c r="B76" s="845"/>
      <c r="C76" s="845"/>
      <c r="D76" s="845"/>
      <c r="E76" s="845"/>
      <c r="F76" s="278" t="str">
        <f>CHOOSE(WEEKDAY(F75),"C.Nhật","T.Hai","T.Ba","T.Tư","T.Năm","T.Sáu","T.Bảy")</f>
        <v>T.Hai</v>
      </c>
      <c r="G76" s="278" t="str">
        <f t="shared" ref="G76:AI76" si="11">CHOOSE(WEEKDAY(G75),"C.Nhật","T.Hai","T.Ba","T.Tư","T.Năm","T.Sáu","T.Bảy")</f>
        <v>T.Ba</v>
      </c>
      <c r="H76" s="278" t="str">
        <f t="shared" si="11"/>
        <v>T.Tư</v>
      </c>
      <c r="I76" s="278" t="str">
        <f t="shared" si="11"/>
        <v>T.Năm</v>
      </c>
      <c r="J76" s="278" t="str">
        <f t="shared" si="11"/>
        <v>T.Sáu</v>
      </c>
      <c r="K76" s="150" t="str">
        <f t="shared" si="11"/>
        <v>T.Bảy</v>
      </c>
      <c r="L76" s="150" t="str">
        <f t="shared" si="11"/>
        <v>C.Nhật</v>
      </c>
      <c r="M76" s="150" t="str">
        <f t="shared" si="11"/>
        <v>T.Hai</v>
      </c>
      <c r="N76" s="150" t="str">
        <f t="shared" si="11"/>
        <v>T.Ba</v>
      </c>
      <c r="O76" s="150" t="str">
        <f t="shared" si="11"/>
        <v>T.Tư</v>
      </c>
      <c r="P76" s="150" t="str">
        <f t="shared" si="11"/>
        <v>T.Năm</v>
      </c>
      <c r="Q76" s="150" t="str">
        <f t="shared" si="11"/>
        <v>T.Sáu</v>
      </c>
      <c r="R76" s="150" t="str">
        <f t="shared" si="11"/>
        <v>T.Bảy</v>
      </c>
      <c r="S76" s="150" t="str">
        <f t="shared" si="11"/>
        <v>C.Nhật</v>
      </c>
      <c r="T76" s="150" t="str">
        <f t="shared" si="11"/>
        <v>T.Hai</v>
      </c>
      <c r="U76" s="150" t="str">
        <f t="shared" si="11"/>
        <v>T.Ba</v>
      </c>
      <c r="V76" s="150" t="str">
        <f t="shared" si="11"/>
        <v>T.Tư</v>
      </c>
      <c r="W76" s="150" t="str">
        <f t="shared" si="11"/>
        <v>T.Năm</v>
      </c>
      <c r="X76" s="150" t="str">
        <f t="shared" si="11"/>
        <v>T.Sáu</v>
      </c>
      <c r="Y76" s="150" t="str">
        <f t="shared" si="11"/>
        <v>T.Bảy</v>
      </c>
      <c r="Z76" s="150" t="str">
        <f t="shared" si="11"/>
        <v>C.Nhật</v>
      </c>
      <c r="AA76" s="150" t="str">
        <f t="shared" si="11"/>
        <v>T.Hai</v>
      </c>
      <c r="AB76" s="150" t="str">
        <f t="shared" si="11"/>
        <v>T.Ba</v>
      </c>
      <c r="AC76" s="150" t="str">
        <f t="shared" si="11"/>
        <v>T.Tư</v>
      </c>
      <c r="AD76" s="150" t="str">
        <f t="shared" si="11"/>
        <v>T.Năm</v>
      </c>
      <c r="AE76" s="150" t="str">
        <f t="shared" si="11"/>
        <v>T.Sáu</v>
      </c>
      <c r="AF76" s="150" t="str">
        <f t="shared" si="11"/>
        <v>T.Bảy</v>
      </c>
      <c r="AG76" s="150" t="str">
        <f t="shared" si="11"/>
        <v>C.Nhật</v>
      </c>
      <c r="AH76" s="150" t="str">
        <f t="shared" si="11"/>
        <v>T.Hai</v>
      </c>
      <c r="AI76" s="150" t="str">
        <f t="shared" si="11"/>
        <v>T.Ba</v>
      </c>
      <c r="AJ76" s="150"/>
      <c r="AK76" s="151" t="s">
        <v>16</v>
      </c>
      <c r="AL76" s="151" t="s">
        <v>31</v>
      </c>
      <c r="AM76" s="152" t="s">
        <v>17</v>
      </c>
      <c r="AN76" s="858"/>
      <c r="AO76" s="858"/>
      <c r="AP76" s="858"/>
      <c r="AQ76" s="858"/>
      <c r="AR76" s="858"/>
      <c r="AS76" s="845"/>
      <c r="AT76" s="847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2.75" customHeight="1">
      <c r="A77" s="279">
        <v>1</v>
      </c>
      <c r="B77" s="279">
        <v>2</v>
      </c>
      <c r="C77" s="279">
        <v>3</v>
      </c>
      <c r="D77" s="279">
        <v>4</v>
      </c>
      <c r="E77" s="279">
        <v>5</v>
      </c>
      <c r="F77" s="279">
        <v>6</v>
      </c>
      <c r="G77" s="279">
        <v>7</v>
      </c>
      <c r="H77" s="279">
        <v>8</v>
      </c>
      <c r="I77" s="279">
        <v>9</v>
      </c>
      <c r="J77" s="279">
        <v>10</v>
      </c>
      <c r="K77" s="279">
        <v>11</v>
      </c>
      <c r="L77" s="279">
        <v>12</v>
      </c>
      <c r="M77" s="279">
        <v>13</v>
      </c>
      <c r="N77" s="279">
        <v>14</v>
      </c>
      <c r="O77" s="279">
        <v>15</v>
      </c>
      <c r="P77" s="279">
        <v>16</v>
      </c>
      <c r="Q77" s="279">
        <v>17</v>
      </c>
      <c r="R77" s="279">
        <v>18</v>
      </c>
      <c r="S77" s="279">
        <v>19</v>
      </c>
      <c r="T77" s="279">
        <v>20</v>
      </c>
      <c r="U77" s="279">
        <v>21</v>
      </c>
      <c r="V77" s="279">
        <v>22</v>
      </c>
      <c r="W77" s="279">
        <v>23</v>
      </c>
      <c r="X77" s="279">
        <v>24</v>
      </c>
      <c r="Y77" s="279">
        <v>25</v>
      </c>
      <c r="Z77" s="279">
        <v>26</v>
      </c>
      <c r="AA77" s="279">
        <v>27</v>
      </c>
      <c r="AB77" s="279">
        <v>28</v>
      </c>
      <c r="AC77" s="279">
        <v>29</v>
      </c>
      <c r="AD77" s="279">
        <v>30</v>
      </c>
      <c r="AE77" s="279">
        <v>31</v>
      </c>
      <c r="AF77" s="279">
        <v>32</v>
      </c>
      <c r="AG77" s="279">
        <v>33</v>
      </c>
      <c r="AH77" s="279">
        <v>34</v>
      </c>
      <c r="AI77" s="279">
        <v>35</v>
      </c>
      <c r="AJ77" s="279">
        <v>36</v>
      </c>
      <c r="AK77" s="279">
        <v>37</v>
      </c>
      <c r="AL77" s="279">
        <v>38</v>
      </c>
      <c r="AM77" s="279">
        <v>39</v>
      </c>
      <c r="AN77" s="279">
        <v>40</v>
      </c>
      <c r="AO77" s="279">
        <v>41</v>
      </c>
      <c r="AP77" s="279">
        <v>42</v>
      </c>
      <c r="AQ77" s="279">
        <v>43</v>
      </c>
      <c r="AR77" s="279">
        <v>44</v>
      </c>
      <c r="AS77" s="279">
        <v>45</v>
      </c>
      <c r="AT77" s="398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1</v>
      </c>
      <c r="B78" s="848" t="s">
        <v>68</v>
      </c>
      <c r="C78" s="850" t="str">
        <f>VLOOKUP(B78,DS,2,0)</f>
        <v>Nguyễn Thiện Duy</v>
      </c>
      <c r="D78" s="852" t="str">
        <f>VLOOKUP(B78,DS,3,0)</f>
        <v>Giám đốc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>
        <v>8</v>
      </c>
      <c r="K78" s="153"/>
      <c r="L78" s="153"/>
      <c r="M78" s="153">
        <v>8</v>
      </c>
      <c r="N78" s="153">
        <v>8</v>
      </c>
      <c r="O78" s="153">
        <v>8</v>
      </c>
      <c r="P78" s="153">
        <v>8</v>
      </c>
      <c r="Q78" s="153">
        <v>8</v>
      </c>
      <c r="R78" s="153"/>
      <c r="S78" s="153"/>
      <c r="T78" s="153">
        <v>8</v>
      </c>
      <c r="U78" s="153"/>
      <c r="V78" s="153">
        <v>8</v>
      </c>
      <c r="W78" s="153">
        <v>8</v>
      </c>
      <c r="X78" s="153">
        <v>8</v>
      </c>
      <c r="Y78" s="153"/>
      <c r="Z78" s="153"/>
      <c r="AA78" s="153">
        <v>8</v>
      </c>
      <c r="AB78" s="153">
        <v>8</v>
      </c>
      <c r="AC78" s="153"/>
      <c r="AD78" s="153">
        <v>8</v>
      </c>
      <c r="AE78" s="153">
        <v>8</v>
      </c>
      <c r="AF78" s="153"/>
      <c r="AG78" s="153"/>
      <c r="AH78" s="153">
        <v>8</v>
      </c>
      <c r="AI78" s="153">
        <v>8</v>
      </c>
      <c r="AJ78" s="153">
        <v>8</v>
      </c>
      <c r="AK78" s="822">
        <f>((SUM(F78:AJ78))/8)-(SUMIF($F$6:$AJ$6,"C.Nhật",F78:AJ78)/8)</f>
        <v>21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21</v>
      </c>
      <c r="AO78" s="859">
        <v>0</v>
      </c>
      <c r="AP78" s="861"/>
      <c r="AQ78" s="861"/>
      <c r="AR78" s="861"/>
      <c r="AS78" s="863"/>
      <c r="AT78" s="398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398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2</v>
      </c>
      <c r="B80" s="848" t="s">
        <v>70</v>
      </c>
      <c r="C80" s="850" t="str">
        <f>VLOOKUP(B80,DS,2,0)</f>
        <v>Nguyễn Văn Sẽ</v>
      </c>
      <c r="D80" s="852" t="str">
        <f>VLOOKUP(B80,DS,3,0)</f>
        <v>Kỹ Thuật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/>
      <c r="M80" s="153">
        <v>8</v>
      </c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/>
      <c r="T80" s="153">
        <v>8</v>
      </c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/>
      <c r="AA80" s="153">
        <v>8</v>
      </c>
      <c r="AB80" s="153">
        <v>8</v>
      </c>
      <c r="AC80" s="153">
        <v>8</v>
      </c>
      <c r="AD80" s="153">
        <v>8</v>
      </c>
      <c r="AE80" s="153">
        <v>8</v>
      </c>
      <c r="AF80" s="153">
        <v>8</v>
      </c>
      <c r="AG80" s="153"/>
      <c r="AH80" s="153">
        <v>8</v>
      </c>
      <c r="AI80" s="153">
        <v>8</v>
      </c>
      <c r="AJ80" s="153">
        <v>8</v>
      </c>
      <c r="AK80" s="822">
        <f>((SUM(F80:AJ80))/8)-(SUMIF($F$6:$AJ$6,"C.Nhật",F80:AJ80)/8)</f>
        <v>27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27</v>
      </c>
      <c r="AO80" s="859">
        <v>0</v>
      </c>
      <c r="AP80" s="861"/>
      <c r="AQ80" s="861"/>
      <c r="AR80" s="861"/>
      <c r="AS80" s="863"/>
      <c r="AT80" s="398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398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3</v>
      </c>
      <c r="B82" s="848" t="s">
        <v>72</v>
      </c>
      <c r="C82" s="850" t="str">
        <f>VLOOKUP(B82,DS,2,0)</f>
        <v>Võ Uyên Phương</v>
      </c>
      <c r="D82" s="852" t="str">
        <f>VLOOKUP(B82,DS,3,0)</f>
        <v>Kế toán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/>
      <c r="M82" s="153">
        <v>8</v>
      </c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/>
      <c r="T82" s="153">
        <v>8</v>
      </c>
      <c r="U82" s="153">
        <v>8</v>
      </c>
      <c r="V82" s="153">
        <v>8</v>
      </c>
      <c r="W82" s="153">
        <v>8</v>
      </c>
      <c r="X82" s="153">
        <v>8</v>
      </c>
      <c r="Y82" s="153">
        <v>8</v>
      </c>
      <c r="Z82" s="153"/>
      <c r="AA82" s="153">
        <v>8</v>
      </c>
      <c r="AB82" s="153">
        <v>8</v>
      </c>
      <c r="AC82" s="153">
        <v>8</v>
      </c>
      <c r="AD82" s="153">
        <v>8</v>
      </c>
      <c r="AE82" s="153">
        <v>8</v>
      </c>
      <c r="AF82" s="153">
        <v>8</v>
      </c>
      <c r="AG82" s="153"/>
      <c r="AH82" s="153">
        <v>8</v>
      </c>
      <c r="AI82" s="153">
        <v>8</v>
      </c>
      <c r="AJ82" s="153">
        <v>8</v>
      </c>
      <c r="AK82" s="822">
        <f>((SUM(F82:AJ82))/8)-(SUMIF($F$6:$AJ$6,"C.Nhật",F82:AJ82)/8)</f>
        <v>27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27</v>
      </c>
      <c r="AO82" s="859">
        <v>0</v>
      </c>
      <c r="AP82" s="861"/>
      <c r="AQ82" s="861"/>
      <c r="AR82" s="861"/>
      <c r="AS82" s="863"/>
      <c r="AT82" s="398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398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4</v>
      </c>
      <c r="B84" s="848" t="s">
        <v>75</v>
      </c>
      <c r="C84" s="850" t="str">
        <f>VLOOKUP(B84,DS,2,0)</f>
        <v>Lê Nguyễn Huy Cường</v>
      </c>
      <c r="D84" s="852" t="str">
        <f>VLOOKUP(B84,DS,3,0)</f>
        <v>XNK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/>
      <c r="M84" s="153">
        <v>8</v>
      </c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/>
      <c r="T84" s="153">
        <v>8</v>
      </c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/>
      <c r="AA84" s="153">
        <v>8</v>
      </c>
      <c r="AB84" s="153">
        <v>8</v>
      </c>
      <c r="AC84" s="153">
        <v>8</v>
      </c>
      <c r="AD84" s="153">
        <v>8</v>
      </c>
      <c r="AE84" s="153">
        <v>8</v>
      </c>
      <c r="AF84" s="153">
        <v>8</v>
      </c>
      <c r="AG84" s="153"/>
      <c r="AH84" s="153">
        <v>8</v>
      </c>
      <c r="AI84" s="153">
        <v>8</v>
      </c>
      <c r="AJ84" s="153">
        <v>8</v>
      </c>
      <c r="AK84" s="822">
        <f>((SUM(F84:AJ84))/8)-(SUMIF($F$6:$AJ$6,"C.Nhật",F84:AJ84)/8)</f>
        <v>27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27</v>
      </c>
      <c r="AO84" s="859">
        <v>0</v>
      </c>
      <c r="AP84" s="861"/>
      <c r="AQ84" s="861"/>
      <c r="AR84" s="861"/>
      <c r="AS84" s="863"/>
      <c r="AT84" s="398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398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48">
        <v>5</v>
      </c>
      <c r="B86" s="848" t="s">
        <v>77</v>
      </c>
      <c r="C86" s="850" t="str">
        <f>VLOOKUP(B86,DS,2,0)</f>
        <v>Nguyễn Văn Bé Tư</v>
      </c>
      <c r="D86" s="852" t="str">
        <f>VLOOKUP(B86,DS,3,0)</f>
        <v>Tài xế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>
        <v>8</v>
      </c>
      <c r="K86" s="153">
        <v>8</v>
      </c>
      <c r="L86" s="153"/>
      <c r="M86" s="153">
        <v>8</v>
      </c>
      <c r="N86" s="153">
        <v>8</v>
      </c>
      <c r="O86" s="153">
        <v>8</v>
      </c>
      <c r="P86" s="153">
        <v>8</v>
      </c>
      <c r="Q86" s="153">
        <v>8</v>
      </c>
      <c r="R86" s="153">
        <v>8</v>
      </c>
      <c r="S86" s="153"/>
      <c r="T86" s="153">
        <v>8</v>
      </c>
      <c r="U86" s="153">
        <v>8</v>
      </c>
      <c r="V86" s="153">
        <v>8</v>
      </c>
      <c r="W86" s="153">
        <v>8</v>
      </c>
      <c r="X86" s="153">
        <v>8</v>
      </c>
      <c r="Y86" s="153">
        <v>8</v>
      </c>
      <c r="Z86" s="153"/>
      <c r="AA86" s="153">
        <v>8</v>
      </c>
      <c r="AB86" s="153">
        <v>8</v>
      </c>
      <c r="AC86" s="153">
        <v>8</v>
      </c>
      <c r="AD86" s="153">
        <v>8</v>
      </c>
      <c r="AE86" s="153">
        <v>8</v>
      </c>
      <c r="AF86" s="153">
        <v>8</v>
      </c>
      <c r="AG86" s="153"/>
      <c r="AH86" s="153">
        <v>8</v>
      </c>
      <c r="AI86" s="153">
        <v>8</v>
      </c>
      <c r="AJ86" s="153">
        <v>8</v>
      </c>
      <c r="AK86" s="822">
        <f>((SUM(F86:AJ86))/8)-(SUMIF($F$6:$AJ$6,"C.Nhật",F86:AJ86)/8)</f>
        <v>27</v>
      </c>
      <c r="AL86" s="822">
        <f>SUM(F87:AI87)/8*1.5</f>
        <v>0</v>
      </c>
      <c r="AM86" s="824">
        <f>SUMIF($F$6:$AI$6,"C.Nhật",$F86:$AI87)/8*2</f>
        <v>0</v>
      </c>
      <c r="AN86" s="813">
        <f>SUM(AK86:AM87)</f>
        <v>27</v>
      </c>
      <c r="AO86" s="859">
        <v>0</v>
      </c>
      <c r="AP86" s="861"/>
      <c r="AQ86" s="861"/>
      <c r="AR86" s="861"/>
      <c r="AS86" s="863"/>
      <c r="AT86" s="398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49"/>
      <c r="B87" s="849"/>
      <c r="C87" s="851"/>
      <c r="D87" s="853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823"/>
      <c r="AL87" s="823"/>
      <c r="AM87" s="825"/>
      <c r="AN87" s="814"/>
      <c r="AO87" s="860"/>
      <c r="AP87" s="862"/>
      <c r="AQ87" s="862"/>
      <c r="AR87" s="862"/>
      <c r="AS87" s="864"/>
      <c r="AT87" s="398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848">
        <v>6</v>
      </c>
      <c r="B88" s="848" t="s">
        <v>78</v>
      </c>
      <c r="C88" s="850" t="str">
        <f>VLOOKUP(B88,DS,2,0)</f>
        <v>Dương Thanh Tuấn</v>
      </c>
      <c r="D88" s="852" t="str">
        <f>VLOOKUP(B88,DS,3,0)</f>
        <v>Nhân sự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>
        <v>8</v>
      </c>
      <c r="K88" s="153">
        <v>8</v>
      </c>
      <c r="L88" s="153"/>
      <c r="M88" s="153">
        <v>8</v>
      </c>
      <c r="N88" s="153">
        <v>8</v>
      </c>
      <c r="O88" s="153">
        <v>8</v>
      </c>
      <c r="P88" s="153">
        <v>8</v>
      </c>
      <c r="Q88" s="153">
        <v>8</v>
      </c>
      <c r="R88" s="153">
        <v>8</v>
      </c>
      <c r="S88" s="153"/>
      <c r="T88" s="153">
        <v>8</v>
      </c>
      <c r="U88" s="153">
        <v>8</v>
      </c>
      <c r="V88" s="153">
        <v>8</v>
      </c>
      <c r="W88" s="153">
        <v>8</v>
      </c>
      <c r="X88" s="153">
        <v>8</v>
      </c>
      <c r="Y88" s="153">
        <v>8</v>
      </c>
      <c r="Z88" s="153"/>
      <c r="AA88" s="153">
        <v>8</v>
      </c>
      <c r="AB88" s="153">
        <v>8</v>
      </c>
      <c r="AC88" s="153">
        <v>8</v>
      </c>
      <c r="AD88" s="153">
        <v>8</v>
      </c>
      <c r="AE88" s="153">
        <v>8</v>
      </c>
      <c r="AF88" s="153">
        <v>8</v>
      </c>
      <c r="AG88" s="153"/>
      <c r="AH88" s="153">
        <v>8</v>
      </c>
      <c r="AI88" s="153">
        <v>8</v>
      </c>
      <c r="AJ88" s="153">
        <v>8</v>
      </c>
      <c r="AK88" s="822">
        <f>((SUM(F88:AJ88))/8)-(SUMIF($F$6:$AJ$6,"C.Nhật",F88:AJ88)/8)</f>
        <v>27</v>
      </c>
      <c r="AL88" s="822">
        <f>SUM(F89:AI89)/8*1.5</f>
        <v>0</v>
      </c>
      <c r="AM88" s="824">
        <f>SUMIF($F$6:$AI$6,"C.Nhật",$F88:$AI89)/8*2</f>
        <v>0</v>
      </c>
      <c r="AN88" s="813">
        <f>SUM(AK88:AM89)</f>
        <v>27</v>
      </c>
      <c r="AO88" s="859">
        <v>0</v>
      </c>
      <c r="AP88" s="861"/>
      <c r="AQ88" s="861"/>
      <c r="AR88" s="861"/>
      <c r="AS88" s="863"/>
      <c r="AT88" s="398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849"/>
      <c r="B89" s="849"/>
      <c r="C89" s="851"/>
      <c r="D89" s="853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823"/>
      <c r="AL89" s="823"/>
      <c r="AM89" s="825"/>
      <c r="AN89" s="814"/>
      <c r="AO89" s="860"/>
      <c r="AP89" s="862"/>
      <c r="AQ89" s="862"/>
      <c r="AR89" s="862"/>
      <c r="AS89" s="864"/>
      <c r="AT89" s="398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848">
        <v>7</v>
      </c>
      <c r="B90" s="848" t="s">
        <v>81</v>
      </c>
      <c r="C90" s="850" t="str">
        <f>VLOOKUP(B90,DS,2,0)</f>
        <v>Nguyễn Thiện Duyệt</v>
      </c>
      <c r="D90" s="852" t="str">
        <f>VLOOKUP(B90,DS,3,0)</f>
        <v>XNK</v>
      </c>
      <c r="E90" s="58" t="s">
        <v>32</v>
      </c>
      <c r="F90" s="153">
        <v>8</v>
      </c>
      <c r="G90" s="153">
        <v>8</v>
      </c>
      <c r="H90" s="153">
        <v>8</v>
      </c>
      <c r="I90" s="153">
        <v>8</v>
      </c>
      <c r="J90" s="153">
        <v>8</v>
      </c>
      <c r="K90" s="153">
        <v>8</v>
      </c>
      <c r="L90" s="153"/>
      <c r="M90" s="153">
        <v>8</v>
      </c>
      <c r="N90" s="153">
        <v>8</v>
      </c>
      <c r="O90" s="153">
        <v>8</v>
      </c>
      <c r="P90" s="153">
        <v>8</v>
      </c>
      <c r="Q90" s="153">
        <v>8</v>
      </c>
      <c r="R90" s="153">
        <v>8</v>
      </c>
      <c r="S90" s="153"/>
      <c r="T90" s="153">
        <v>8</v>
      </c>
      <c r="U90" s="153">
        <v>8</v>
      </c>
      <c r="V90" s="153">
        <v>8</v>
      </c>
      <c r="W90" s="153">
        <v>8</v>
      </c>
      <c r="X90" s="153">
        <v>8</v>
      </c>
      <c r="Y90" s="153">
        <v>8</v>
      </c>
      <c r="Z90" s="153"/>
      <c r="AA90" s="153">
        <v>8</v>
      </c>
      <c r="AB90" s="153">
        <v>8</v>
      </c>
      <c r="AC90" s="153">
        <v>8</v>
      </c>
      <c r="AD90" s="153">
        <v>8</v>
      </c>
      <c r="AE90" s="153">
        <v>8</v>
      </c>
      <c r="AF90" s="153">
        <v>8</v>
      </c>
      <c r="AG90" s="153"/>
      <c r="AH90" s="153">
        <v>8</v>
      </c>
      <c r="AI90" s="153">
        <v>8</v>
      </c>
      <c r="AJ90" s="153">
        <v>8</v>
      </c>
      <c r="AK90" s="822">
        <f>((SUM(F90:AJ90))/8)-(SUMIF($F$6:$AJ$6,"C.Nhật",F90:AJ90)/8)</f>
        <v>27</v>
      </c>
      <c r="AL90" s="822">
        <f>SUM(F91:AI91)/8*1.5</f>
        <v>0</v>
      </c>
      <c r="AM90" s="824">
        <f>SUMIF($F$6:$AI$6,"C.Nhật",$F90:$AI91)/8*2</f>
        <v>0</v>
      </c>
      <c r="AN90" s="813">
        <f>SUM(AK90:AM91)</f>
        <v>27</v>
      </c>
      <c r="AO90" s="859">
        <v>0</v>
      </c>
      <c r="AP90" s="861"/>
      <c r="AQ90" s="861"/>
      <c r="AR90" s="861"/>
      <c r="AS90" s="863"/>
      <c r="AT90" s="398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849"/>
      <c r="B91" s="849"/>
      <c r="C91" s="851"/>
      <c r="D91" s="853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823"/>
      <c r="AL91" s="823"/>
      <c r="AM91" s="825"/>
      <c r="AN91" s="814"/>
      <c r="AO91" s="860"/>
      <c r="AP91" s="862"/>
      <c r="AQ91" s="862"/>
      <c r="AR91" s="862"/>
      <c r="AS91" s="864"/>
      <c r="AT91" s="398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49" customFormat="1" ht="18" customHeight="1">
      <c r="A92" s="848">
        <v>8</v>
      </c>
      <c r="B92" s="848" t="s">
        <v>200</v>
      </c>
      <c r="C92" s="850" t="s">
        <v>195</v>
      </c>
      <c r="D92" s="852" t="str">
        <f>VLOOKUP(B92,DS,3,0)</f>
        <v>Kế toán</v>
      </c>
      <c r="E92" s="58" t="s">
        <v>32</v>
      </c>
      <c r="F92" s="153">
        <v>8</v>
      </c>
      <c r="G92" s="153">
        <v>8</v>
      </c>
      <c r="H92" s="153">
        <v>8</v>
      </c>
      <c r="I92" s="153">
        <v>8</v>
      </c>
      <c r="J92" s="153">
        <v>8</v>
      </c>
      <c r="K92" s="153">
        <v>8</v>
      </c>
      <c r="L92" s="153"/>
      <c r="M92" s="153">
        <v>8</v>
      </c>
      <c r="N92" s="153">
        <v>8</v>
      </c>
      <c r="O92" s="153">
        <v>8</v>
      </c>
      <c r="P92" s="153">
        <v>8</v>
      </c>
      <c r="Q92" s="153">
        <v>8</v>
      </c>
      <c r="R92" s="153">
        <v>8</v>
      </c>
      <c r="S92" s="153"/>
      <c r="T92" s="153">
        <v>8</v>
      </c>
      <c r="U92" s="153">
        <v>8</v>
      </c>
      <c r="V92" s="153">
        <v>8</v>
      </c>
      <c r="W92" s="153">
        <v>8</v>
      </c>
      <c r="X92" s="153">
        <v>8</v>
      </c>
      <c r="Y92" s="153">
        <v>8</v>
      </c>
      <c r="Z92" s="153"/>
      <c r="AA92" s="153">
        <v>8</v>
      </c>
      <c r="AB92" s="153">
        <v>8</v>
      </c>
      <c r="AC92" s="153">
        <v>8</v>
      </c>
      <c r="AD92" s="153">
        <v>8</v>
      </c>
      <c r="AE92" s="153">
        <v>8</v>
      </c>
      <c r="AF92" s="153">
        <v>8</v>
      </c>
      <c r="AG92" s="153"/>
      <c r="AH92" s="153">
        <v>8</v>
      </c>
      <c r="AI92" s="153">
        <v>8</v>
      </c>
      <c r="AJ92" s="153">
        <v>8</v>
      </c>
      <c r="AK92" s="822">
        <f>((SUM(F92:AJ92))/8)-(SUMIF($F$6:$AJ$6,"C.Nhật",F92:AJ92)/8)</f>
        <v>27</v>
      </c>
      <c r="AL92" s="822">
        <f>SUM(F93:AI93)/8*1.5</f>
        <v>0</v>
      </c>
      <c r="AM92" s="824">
        <f>SUMIF($F$6:$AI$6,"C.Nhật",$F92:$AI93)/8*2</f>
        <v>0</v>
      </c>
      <c r="AN92" s="813">
        <f>SUM(AK92:AM93)</f>
        <v>27</v>
      </c>
      <c r="AO92" s="859">
        <v>0</v>
      </c>
      <c r="AP92" s="861"/>
      <c r="AQ92" s="861"/>
      <c r="AR92" s="861"/>
      <c r="AS92" s="863"/>
      <c r="AT92" s="398"/>
      <c r="AV92" s="133"/>
      <c r="AW92" s="133"/>
      <c r="AX92" s="133"/>
      <c r="AY92" s="133"/>
      <c r="AZ92" s="133"/>
      <c r="BA92" s="133"/>
      <c r="BB92" s="133"/>
      <c r="BC92" s="133"/>
      <c r="BD92" s="133"/>
      <c r="BE92" s="133"/>
      <c r="BF92" s="133"/>
      <c r="BG92" s="133"/>
      <c r="BH92" s="133"/>
      <c r="BI92" s="133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</row>
    <row r="93" spans="1:91" s="149" customFormat="1" ht="18" customHeight="1">
      <c r="A93" s="849"/>
      <c r="B93" s="849"/>
      <c r="C93" s="851"/>
      <c r="D93" s="853"/>
      <c r="E93" s="59" t="s">
        <v>31</v>
      </c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823"/>
      <c r="AL93" s="823"/>
      <c r="AM93" s="825"/>
      <c r="AN93" s="814"/>
      <c r="AO93" s="860"/>
      <c r="AP93" s="862"/>
      <c r="AQ93" s="862"/>
      <c r="AR93" s="862"/>
      <c r="AS93" s="864"/>
      <c r="AT93" s="398"/>
      <c r="AV93" s="133"/>
      <c r="AW93" s="133"/>
      <c r="AX93" s="133"/>
      <c r="AY93" s="133"/>
      <c r="AZ93" s="133"/>
      <c r="BA93" s="133"/>
      <c r="BB93" s="133"/>
      <c r="BC93" s="133"/>
      <c r="BD93" s="133"/>
      <c r="BE93" s="133"/>
      <c r="BF93" s="133"/>
      <c r="BG93" s="133"/>
      <c r="BH93" s="133"/>
      <c r="BI93" s="133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</row>
    <row r="94" spans="1:91" s="149" customFormat="1" ht="18" customHeight="1">
      <c r="A94" s="848">
        <v>9</v>
      </c>
      <c r="B94" s="848" t="s">
        <v>199</v>
      </c>
      <c r="C94" s="850" t="s">
        <v>196</v>
      </c>
      <c r="D94" s="852" t="str">
        <f>VLOOKUP(B94,DS,3,0)</f>
        <v>Kế toán</v>
      </c>
      <c r="E94" s="58" t="s">
        <v>32</v>
      </c>
      <c r="F94" s="153">
        <v>8</v>
      </c>
      <c r="G94" s="153">
        <v>8</v>
      </c>
      <c r="H94" s="153">
        <v>8</v>
      </c>
      <c r="I94" s="153">
        <v>8</v>
      </c>
      <c r="J94" s="153">
        <v>8</v>
      </c>
      <c r="K94" s="153">
        <v>8</v>
      </c>
      <c r="L94" s="153"/>
      <c r="M94" s="153">
        <v>8</v>
      </c>
      <c r="N94" s="153">
        <v>8</v>
      </c>
      <c r="O94" s="153">
        <v>8</v>
      </c>
      <c r="P94" s="153">
        <v>8</v>
      </c>
      <c r="Q94" s="153">
        <v>8</v>
      </c>
      <c r="R94" s="153">
        <v>8</v>
      </c>
      <c r="S94" s="153"/>
      <c r="T94" s="153">
        <v>8</v>
      </c>
      <c r="U94" s="153">
        <v>8</v>
      </c>
      <c r="V94" s="153">
        <v>8</v>
      </c>
      <c r="W94" s="153">
        <v>8</v>
      </c>
      <c r="X94" s="153">
        <v>8</v>
      </c>
      <c r="Y94" s="153">
        <v>8</v>
      </c>
      <c r="Z94" s="153"/>
      <c r="AA94" s="153">
        <v>8</v>
      </c>
      <c r="AB94" s="153">
        <v>8</v>
      </c>
      <c r="AC94" s="153">
        <v>8</v>
      </c>
      <c r="AD94" s="153">
        <v>8</v>
      </c>
      <c r="AE94" s="153">
        <v>8</v>
      </c>
      <c r="AF94" s="153">
        <v>8</v>
      </c>
      <c r="AG94" s="153"/>
      <c r="AH94" s="153">
        <v>8</v>
      </c>
      <c r="AI94" s="153">
        <v>8</v>
      </c>
      <c r="AJ94" s="153">
        <v>8</v>
      </c>
      <c r="AK94" s="822">
        <f>((SUM(F94:AJ94))/8)-(SUMIF($F$6:$AJ$6,"C.Nhật",F94:AJ94)/8)</f>
        <v>27</v>
      </c>
      <c r="AL94" s="822">
        <f>SUM(F95:AI95)/8*1.5</f>
        <v>0</v>
      </c>
      <c r="AM94" s="824">
        <f>SUMIF($F$6:$AI$6,"C.Nhật",$F94:$AI95)/8*2</f>
        <v>0</v>
      </c>
      <c r="AN94" s="813">
        <f>SUM(AK94:AM95)</f>
        <v>27</v>
      </c>
      <c r="AO94" s="859">
        <v>0</v>
      </c>
      <c r="AP94" s="861"/>
      <c r="AQ94" s="861"/>
      <c r="AR94" s="861"/>
      <c r="AS94" s="863"/>
      <c r="AT94" s="398"/>
      <c r="AV94" s="133"/>
      <c r="AW94" s="133"/>
      <c r="AX94" s="133"/>
      <c r="AY94" s="133"/>
      <c r="AZ94" s="133"/>
      <c r="BA94" s="133"/>
      <c r="BB94" s="133"/>
      <c r="BC94" s="133"/>
      <c r="BD94" s="133"/>
      <c r="BE94" s="133"/>
      <c r="BF94" s="133"/>
      <c r="BG94" s="133"/>
      <c r="BH94" s="133"/>
      <c r="BI94" s="133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</row>
    <row r="95" spans="1:91" s="149" customFormat="1" ht="18" customHeight="1">
      <c r="A95" s="849"/>
      <c r="B95" s="849"/>
      <c r="C95" s="851"/>
      <c r="D95" s="853"/>
      <c r="E95" s="59" t="s">
        <v>31</v>
      </c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823"/>
      <c r="AL95" s="823"/>
      <c r="AM95" s="825"/>
      <c r="AN95" s="814"/>
      <c r="AO95" s="860"/>
      <c r="AP95" s="862"/>
      <c r="AQ95" s="862"/>
      <c r="AR95" s="862"/>
      <c r="AS95" s="864"/>
      <c r="AT95" s="398"/>
      <c r="AV95" s="133"/>
      <c r="AW95" s="133"/>
      <c r="AX95" s="133"/>
      <c r="AY95" s="133"/>
      <c r="AZ95" s="133"/>
      <c r="BA95" s="133"/>
      <c r="BB95" s="133"/>
      <c r="BC95" s="133"/>
      <c r="BD95" s="133"/>
      <c r="BE95" s="133"/>
      <c r="BF95" s="133"/>
      <c r="BG95" s="133"/>
      <c r="BH95" s="133"/>
      <c r="BI95" s="133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</row>
    <row r="96" spans="1:91" s="165" customFormat="1" ht="12.75">
      <c r="A96" s="155"/>
      <c r="B96" s="156"/>
      <c r="C96" s="157"/>
      <c r="D96" s="158"/>
      <c r="E96" s="157"/>
      <c r="F96" s="159"/>
      <c r="G96" s="159"/>
      <c r="H96" s="160"/>
      <c r="I96" s="160"/>
      <c r="J96" s="161"/>
      <c r="K96" s="159"/>
      <c r="L96" s="160"/>
      <c r="M96" s="159"/>
      <c r="N96" s="159"/>
      <c r="O96" s="159"/>
      <c r="P96" s="159"/>
      <c r="Q96" s="160"/>
      <c r="R96" s="159"/>
      <c r="S96" s="159"/>
      <c r="T96" s="161"/>
      <c r="U96" s="159"/>
      <c r="V96" s="159"/>
      <c r="W96" s="159"/>
      <c r="X96" s="156"/>
      <c r="Y96" s="159"/>
      <c r="Z96" s="159"/>
      <c r="AA96" s="159"/>
      <c r="AB96" s="159"/>
      <c r="AC96" s="159"/>
      <c r="AD96" s="160"/>
      <c r="AE96" s="159"/>
      <c r="AF96" s="159"/>
      <c r="AG96" s="159"/>
      <c r="AH96" s="159"/>
      <c r="AI96" s="159"/>
      <c r="AJ96" s="159"/>
      <c r="AK96" s="157"/>
      <c r="AL96" s="157"/>
      <c r="AM96" s="162"/>
      <c r="AN96" s="163"/>
      <c r="AO96" s="163"/>
      <c r="AP96" s="163"/>
      <c r="AQ96" s="163"/>
      <c r="AR96" s="163"/>
      <c r="AS96" s="157"/>
      <c r="AT96" s="164"/>
    </row>
    <row r="97" spans="1:46" s="165" customFormat="1" ht="12.75">
      <c r="A97" s="155"/>
      <c r="B97" s="156"/>
      <c r="C97" s="166" t="s">
        <v>14</v>
      </c>
      <c r="D97" s="158"/>
      <c r="E97" s="157"/>
      <c r="F97" s="159"/>
      <c r="G97" s="159"/>
      <c r="H97" s="160"/>
      <c r="I97" s="160"/>
      <c r="J97" s="161"/>
      <c r="K97" s="159"/>
      <c r="L97" s="160"/>
      <c r="M97" s="159"/>
      <c r="N97" s="159"/>
      <c r="O97" s="159"/>
      <c r="P97" s="159"/>
      <c r="Q97" s="160"/>
      <c r="R97" s="159"/>
      <c r="S97" s="159"/>
      <c r="T97" s="161"/>
      <c r="U97" s="159"/>
      <c r="V97" s="159"/>
      <c r="W97" s="159"/>
      <c r="X97" s="156"/>
      <c r="Y97" s="159"/>
      <c r="Z97" s="159"/>
      <c r="AA97" s="159"/>
      <c r="AB97" s="159"/>
      <c r="AC97" s="159"/>
      <c r="AD97" s="160"/>
      <c r="AE97" s="159"/>
      <c r="AF97" s="159"/>
      <c r="AG97" s="159"/>
      <c r="AH97" s="159"/>
      <c r="AI97" s="159"/>
      <c r="AJ97" s="159"/>
      <c r="AK97" s="157"/>
      <c r="AL97" s="157"/>
      <c r="AM97" s="162"/>
      <c r="AN97" s="163"/>
      <c r="AO97" s="163"/>
      <c r="AP97" s="163"/>
      <c r="AQ97" s="163"/>
      <c r="AR97" s="163"/>
      <c r="AS97" s="157"/>
      <c r="AT97" s="164"/>
    </row>
    <row r="98" spans="1:46" s="165" customFormat="1" ht="12.75">
      <c r="A98" s="167"/>
      <c r="B98" s="167"/>
      <c r="C98" s="157"/>
      <c r="D98" s="158"/>
      <c r="E98" s="157"/>
      <c r="F98" s="159"/>
      <c r="G98" s="159"/>
      <c r="H98" s="168"/>
      <c r="I98" s="168"/>
      <c r="J98" s="168"/>
      <c r="K98" s="159"/>
      <c r="L98" s="168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68"/>
      <c r="AE98" s="159"/>
      <c r="AF98" s="159"/>
      <c r="AG98" s="159"/>
      <c r="AH98" s="159"/>
      <c r="AI98" s="159"/>
      <c r="AJ98" s="159"/>
      <c r="AK98" s="157"/>
      <c r="AL98" s="157"/>
      <c r="AM98" s="162"/>
      <c r="AN98" s="169"/>
      <c r="AO98" s="169"/>
      <c r="AP98" s="169"/>
      <c r="AQ98" s="169"/>
      <c r="AR98" s="169"/>
      <c r="AS98" s="157"/>
      <c r="AT98" s="164"/>
    </row>
    <row r="99" spans="1:46" s="170" customFormat="1" ht="15" customHeight="1">
      <c r="A99" s="167"/>
      <c r="B99" s="167"/>
      <c r="C99" s="157"/>
      <c r="D99" s="158"/>
      <c r="E99" s="157"/>
      <c r="F99" s="159"/>
      <c r="G99" s="159"/>
      <c r="H99" s="168"/>
      <c r="I99" s="168"/>
      <c r="J99" s="168"/>
      <c r="K99" s="159"/>
      <c r="L99" s="168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68"/>
      <c r="AE99" s="159"/>
      <c r="AF99" s="159"/>
      <c r="AG99" s="159"/>
      <c r="AH99" s="159"/>
      <c r="AI99" s="159"/>
      <c r="AJ99" s="159"/>
      <c r="AK99" s="157"/>
      <c r="AL99" s="157"/>
      <c r="AM99" s="162"/>
      <c r="AN99" s="169"/>
      <c r="AO99" s="169"/>
      <c r="AP99" s="169"/>
      <c r="AQ99" s="169"/>
      <c r="AR99" s="169"/>
      <c r="AS99" s="157"/>
      <c r="AT99" s="157"/>
    </row>
    <row r="100" spans="1:46" s="170" customFormat="1" ht="11.25">
      <c r="A100" s="167"/>
      <c r="B100" s="157"/>
      <c r="C100" s="158"/>
      <c r="D100" s="157"/>
      <c r="E100" s="167"/>
      <c r="F100" s="159"/>
      <c r="G100" s="159"/>
      <c r="H100" s="168"/>
      <c r="I100" s="168"/>
      <c r="J100" s="168"/>
      <c r="K100" s="159"/>
      <c r="L100" s="168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  <c r="AB100" s="159"/>
      <c r="AC100" s="159"/>
      <c r="AD100" s="168"/>
      <c r="AE100" s="159"/>
      <c r="AF100" s="159"/>
      <c r="AG100" s="159"/>
      <c r="AH100" s="159"/>
      <c r="AI100" s="159"/>
      <c r="AJ100" s="159"/>
      <c r="AK100" s="157"/>
      <c r="AL100" s="157"/>
      <c r="AM100" s="162"/>
      <c r="AN100" s="169"/>
      <c r="AO100" s="169"/>
      <c r="AP100" s="169"/>
      <c r="AQ100" s="169"/>
      <c r="AR100" s="169"/>
      <c r="AS100" s="157"/>
      <c r="AT100" s="157"/>
    </row>
    <row r="101" spans="1:46" s="170" customFormat="1" ht="11.25">
      <c r="A101" s="167"/>
      <c r="B101" s="157"/>
      <c r="C101" s="158"/>
      <c r="D101" s="157"/>
      <c r="E101" s="167"/>
      <c r="F101" s="159"/>
      <c r="G101" s="159"/>
      <c r="H101" s="168"/>
      <c r="I101" s="168"/>
      <c r="J101" s="168"/>
      <c r="K101" s="159"/>
      <c r="L101" s="168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68"/>
      <c r="AE101" s="159"/>
      <c r="AF101" s="159"/>
      <c r="AG101" s="159"/>
      <c r="AH101" s="159"/>
      <c r="AI101" s="159"/>
      <c r="AJ101" s="159"/>
      <c r="AK101" s="157"/>
      <c r="AL101" s="157"/>
      <c r="AM101" s="162"/>
      <c r="AN101" s="169"/>
      <c r="AO101" s="169"/>
      <c r="AP101" s="169"/>
      <c r="AQ101" s="169"/>
      <c r="AR101" s="169"/>
      <c r="AS101" s="157"/>
      <c r="AT101" s="157"/>
    </row>
    <row r="102" spans="1:46" s="170" customFormat="1" ht="11.25">
      <c r="A102" s="166"/>
      <c r="B102" s="166"/>
      <c r="C102" s="155"/>
      <c r="D102" s="171"/>
      <c r="E102" s="172"/>
      <c r="F102" s="161"/>
      <c r="G102" s="173"/>
      <c r="H102" s="160"/>
      <c r="I102" s="160"/>
      <c r="J102" s="160"/>
      <c r="K102" s="173"/>
      <c r="L102" s="160"/>
      <c r="M102" s="173"/>
      <c r="N102" s="173"/>
      <c r="O102" s="173"/>
      <c r="P102" s="173"/>
      <c r="Q102" s="160"/>
      <c r="R102" s="161"/>
      <c r="S102" s="173"/>
      <c r="T102" s="173"/>
      <c r="U102" s="160"/>
      <c r="V102" s="173"/>
      <c r="W102" s="173"/>
      <c r="X102" s="160"/>
      <c r="Y102" s="173"/>
      <c r="Z102" s="173"/>
      <c r="AA102" s="173"/>
      <c r="AB102" s="173"/>
      <c r="AC102" s="173"/>
      <c r="AD102" s="160"/>
      <c r="AE102" s="173"/>
      <c r="AF102" s="173"/>
      <c r="AG102" s="173"/>
      <c r="AH102" s="173"/>
      <c r="AI102" s="173"/>
      <c r="AJ102" s="173"/>
      <c r="AK102" s="172"/>
      <c r="AM102" s="174"/>
      <c r="AN102" s="166"/>
      <c r="AO102" s="166"/>
      <c r="AP102" s="166"/>
      <c r="AQ102" s="166"/>
      <c r="AR102" s="166"/>
      <c r="AS102" s="155"/>
      <c r="AT102" s="157"/>
    </row>
    <row r="103" spans="1:46" s="170" customFormat="1" ht="12.75">
      <c r="A103" s="133"/>
      <c r="B103" s="133" t="s">
        <v>0</v>
      </c>
      <c r="C103" s="133"/>
      <c r="D103" s="175"/>
      <c r="E103" s="133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K103" s="133"/>
      <c r="AL103" s="133"/>
      <c r="AM103" s="178"/>
      <c r="AN103" s="133"/>
      <c r="AO103" s="133"/>
      <c r="AP103" s="133"/>
      <c r="AQ103" s="133"/>
      <c r="AR103" s="133"/>
      <c r="AS103" s="133"/>
      <c r="AT103" s="157"/>
    </row>
    <row r="104" spans="1:46" s="170" customFormat="1" ht="12.75">
      <c r="A104" s="133"/>
      <c r="B104" s="133"/>
      <c r="C104" s="133" t="s">
        <v>46</v>
      </c>
      <c r="D104" s="175"/>
      <c r="E104" s="133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K104" s="133"/>
      <c r="AL104" s="133"/>
      <c r="AM104" s="178"/>
      <c r="AN104" s="133"/>
      <c r="AO104" s="133"/>
      <c r="AP104" s="133"/>
      <c r="AQ104" s="133"/>
      <c r="AR104" s="133"/>
      <c r="AS104" s="133"/>
      <c r="AT104" s="155"/>
    </row>
    <row r="105" spans="1:46" s="133" customFormat="1" ht="15" customHeight="1">
      <c r="C105" s="133" t="s">
        <v>47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48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49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50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09" spans="1:46" s="133" customFormat="1" ht="15" customHeight="1">
      <c r="C109" s="133" t="s">
        <v>51</v>
      </c>
      <c r="D109" s="175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7"/>
      <c r="AI109" s="177"/>
      <c r="AJ109" s="177"/>
      <c r="AM109" s="178"/>
    </row>
    <row r="110" spans="1:46" s="133" customFormat="1" ht="15" customHeight="1">
      <c r="C110" s="133" t="s">
        <v>52</v>
      </c>
      <c r="D110" s="175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7"/>
      <c r="AI110" s="177"/>
      <c r="AJ110" s="177"/>
      <c r="AM110" s="178"/>
    </row>
    <row r="111" spans="1:46" s="133" customFormat="1" ht="15" customHeight="1">
      <c r="C111" s="133" t="s">
        <v>53</v>
      </c>
      <c r="D111" s="175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7"/>
      <c r="AI111" s="177"/>
      <c r="AJ111" s="177"/>
      <c r="AM111" s="178"/>
    </row>
    <row r="112" spans="1:46" s="133" customFormat="1" ht="15" customHeight="1">
      <c r="C112" s="133" t="s">
        <v>54</v>
      </c>
      <c r="D112" s="175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7"/>
      <c r="AI112" s="177"/>
      <c r="AJ112" s="177"/>
      <c r="AM112" s="178"/>
    </row>
    <row r="126" ht="12.75"/>
    <row r="127" ht="12.75"/>
    <row r="12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9" name="Range1_1_1_1_2"/>
    <protectedRange password="CC78" sqref="A71:A73" name="Range1_2_1_1_1"/>
    <protectedRange password="CC78" sqref="A78:A95" name="Range1_1_1_2"/>
    <protectedRange password="CC78" sqref="C78:E95 A78:A95" name="Range1_6_1_1"/>
    <protectedRange password="CC78" sqref="B78:B91" name="Range1_4_1_1"/>
    <protectedRange password="CC78" sqref="J98:J101 Q96:Q97" name="Range1_1_1_1_1_1"/>
    <protectedRange password="CC78" sqref="J102" name="Range1_3_1_1_1_1"/>
    <protectedRange password="CC78" sqref="A14:A37 A39:A48" name="Range1_1_2_1"/>
    <protectedRange password="CC78" sqref="C39:E48 A14:A37 C14:E37 A39:A48" name="Range1_6_2_1"/>
    <protectedRange password="CC78" sqref="B39:B40 B43:B48 B14:B33 B35 B37" name="Range1_4_2_1"/>
    <protectedRange password="CC78" sqref="B41:B42" name="Range1_4_2_2"/>
    <protectedRange password="CC78" sqref="B101" name="Range1"/>
    <protectedRange password="CC78" sqref="B101" name="Range1_3"/>
    <protectedRange password="CC78" sqref="B34" name="Range1_1"/>
    <protectedRange password="CC78" sqref="B36" name="Range1_1_1"/>
  </protectedRanges>
  <mergeCells count="384">
    <mergeCell ref="AP94:AP95"/>
    <mergeCell ref="AQ94:AQ95"/>
    <mergeCell ref="AR94:AR95"/>
    <mergeCell ref="AS94:AS95"/>
    <mergeCell ref="AS92:AS93"/>
    <mergeCell ref="A94:A95"/>
    <mergeCell ref="B94:B95"/>
    <mergeCell ref="C94:C95"/>
    <mergeCell ref="D94:D95"/>
    <mergeCell ref="AK94:AK95"/>
    <mergeCell ref="AL94:AL95"/>
    <mergeCell ref="AM94:AM95"/>
    <mergeCell ref="AN94:AN95"/>
    <mergeCell ref="AO94:AO95"/>
    <mergeCell ref="AM92:AM93"/>
    <mergeCell ref="AN92:AN93"/>
    <mergeCell ref="AO92:AO93"/>
    <mergeCell ref="AP92:AP93"/>
    <mergeCell ref="AQ92:AQ93"/>
    <mergeCell ref="AR92:AR93"/>
    <mergeCell ref="AP90:AP91"/>
    <mergeCell ref="AQ90:AQ91"/>
    <mergeCell ref="AR90:AR91"/>
    <mergeCell ref="AS90:AS91"/>
    <mergeCell ref="A92:A93"/>
    <mergeCell ref="B92:B93"/>
    <mergeCell ref="C92:C93"/>
    <mergeCell ref="D92:D93"/>
    <mergeCell ref="AK92:AK93"/>
    <mergeCell ref="AL92:AL93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S88:AS89"/>
    <mergeCell ref="AM88:AM89"/>
    <mergeCell ref="AN88:AN89"/>
    <mergeCell ref="AO88:AO89"/>
    <mergeCell ref="AP88:AP89"/>
    <mergeCell ref="AQ88:AQ89"/>
    <mergeCell ref="AR88:AR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O86:AO87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T75:AT76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N75:AN76"/>
    <mergeCell ref="AO75:AO76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E75:E76"/>
    <mergeCell ref="AK75:AM75"/>
    <mergeCell ref="AP78:AP79"/>
    <mergeCell ref="AQ78:AQ79"/>
    <mergeCell ref="AO47:AO48"/>
    <mergeCell ref="AP47:AP48"/>
    <mergeCell ref="AQ47:AQ48"/>
    <mergeCell ref="AR47:AR48"/>
    <mergeCell ref="AS47:AS48"/>
    <mergeCell ref="AM71:AS71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L45:AL46"/>
    <mergeCell ref="AM45:AM46"/>
    <mergeCell ref="AN45:AN46"/>
    <mergeCell ref="AO45:AO46"/>
    <mergeCell ref="AP45:AP46"/>
    <mergeCell ref="AQ45:AQ46"/>
    <mergeCell ref="AO43:AO44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L41:AL42"/>
    <mergeCell ref="AM41:AM42"/>
    <mergeCell ref="AN41:AN42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R41:AR42"/>
    <mergeCell ref="AS41:AS42"/>
    <mergeCell ref="AO41:AO42"/>
    <mergeCell ref="AP41:AP42"/>
    <mergeCell ref="AQ41:AQ42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R36:AR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3:AJ104 F5:AJ6 F50:AJ69 F106:AJ119 AS37 F9:AJ12 F14:AJ48 F78:AJ95">
    <cfRule type="expression" dxfId="11677" priority="156" stopIfTrue="1">
      <formula>IF(WEEKDAY(F$5)=1,TRUE,FALSE)</formula>
    </cfRule>
  </conditionalFormatting>
  <conditionalFormatting sqref="F5:AJ6 F9:AJ12 F75:AJ76">
    <cfRule type="expression" dxfId="11676" priority="155" stopIfTrue="1">
      <formula>IF(WEEKDAY(F$5)=1,TRUE,FALSE)</formula>
    </cfRule>
  </conditionalFormatting>
  <conditionalFormatting sqref="K39:P39">
    <cfRule type="expression" dxfId="11675" priority="154" stopIfTrue="1">
      <formula>IF(WEEKDAY(K$5)=1,TRUE,FALSE)</formula>
    </cfRule>
  </conditionalFormatting>
  <conditionalFormatting sqref="K41:P41">
    <cfRule type="expression" dxfId="11674" priority="153" stopIfTrue="1">
      <formula>IF(WEEKDAY(K$5)=1,TRUE,FALSE)</formula>
    </cfRule>
  </conditionalFormatting>
  <conditionalFormatting sqref="K43:P43">
    <cfRule type="expression" dxfId="11673" priority="152" stopIfTrue="1">
      <formula>IF(WEEKDAY(K$5)=1,TRUE,FALSE)</formula>
    </cfRule>
  </conditionalFormatting>
  <conditionalFormatting sqref="K45:P45">
    <cfRule type="expression" dxfId="11672" priority="151" stopIfTrue="1">
      <formula>IF(WEEKDAY(K$5)=1,TRUE,FALSE)</formula>
    </cfRule>
  </conditionalFormatting>
  <conditionalFormatting sqref="K47:P47">
    <cfRule type="expression" dxfId="11671" priority="150" stopIfTrue="1">
      <formula>IF(WEEKDAY(K$5)=1,TRUE,FALSE)</formula>
    </cfRule>
  </conditionalFormatting>
  <conditionalFormatting sqref="R47:W47">
    <cfRule type="expression" dxfId="11670" priority="149" stopIfTrue="1">
      <formula>IF(WEEKDAY(R$5)=1,TRUE,FALSE)</formula>
    </cfRule>
  </conditionalFormatting>
  <conditionalFormatting sqref="R45:W45">
    <cfRule type="expression" dxfId="11669" priority="148" stopIfTrue="1">
      <formula>IF(WEEKDAY(R$5)=1,TRUE,FALSE)</formula>
    </cfRule>
  </conditionalFormatting>
  <conditionalFormatting sqref="R43:W43">
    <cfRule type="expression" dxfId="11668" priority="147" stopIfTrue="1">
      <formula>IF(WEEKDAY(R$5)=1,TRUE,FALSE)</formula>
    </cfRule>
  </conditionalFormatting>
  <conditionalFormatting sqref="R41:W41">
    <cfRule type="expression" dxfId="11667" priority="146" stopIfTrue="1">
      <formula>IF(WEEKDAY(R$5)=1,TRUE,FALSE)</formula>
    </cfRule>
  </conditionalFormatting>
  <conditionalFormatting sqref="R39:W39">
    <cfRule type="expression" dxfId="11666" priority="145" stopIfTrue="1">
      <formula>IF(WEEKDAY(R$5)=1,TRUE,FALSE)</formula>
    </cfRule>
  </conditionalFormatting>
  <conditionalFormatting sqref="Y39:AD39">
    <cfRule type="expression" dxfId="11665" priority="144" stopIfTrue="1">
      <formula>IF(WEEKDAY(Y$5)=1,TRUE,FALSE)</formula>
    </cfRule>
  </conditionalFormatting>
  <conditionalFormatting sqref="Y41:AD41">
    <cfRule type="expression" dxfId="11664" priority="143" stopIfTrue="1">
      <formula>IF(WEEKDAY(Y$5)=1,TRUE,FALSE)</formula>
    </cfRule>
  </conditionalFormatting>
  <conditionalFormatting sqref="Y43:AD43">
    <cfRule type="expression" dxfId="11663" priority="142" stopIfTrue="1">
      <formula>IF(WEEKDAY(Y$5)=1,TRUE,FALSE)</formula>
    </cfRule>
  </conditionalFormatting>
  <conditionalFormatting sqref="Y45:AD45">
    <cfRule type="expression" dxfId="11662" priority="141" stopIfTrue="1">
      <formula>IF(WEEKDAY(Y$5)=1,TRUE,FALSE)</formula>
    </cfRule>
  </conditionalFormatting>
  <conditionalFormatting sqref="Y47:AD47">
    <cfRule type="expression" dxfId="11661" priority="140" stopIfTrue="1">
      <formula>IF(WEEKDAY(Y$5)=1,TRUE,FALSE)</formula>
    </cfRule>
  </conditionalFormatting>
  <conditionalFormatting sqref="F14:I14">
    <cfRule type="expression" dxfId="11660" priority="139" stopIfTrue="1">
      <formula>IF(WEEKDAY(F$5)=1,TRUE,FALSE)</formula>
    </cfRule>
  </conditionalFormatting>
  <conditionalFormatting sqref="F16:I16">
    <cfRule type="expression" dxfId="11659" priority="138" stopIfTrue="1">
      <formula>IF(WEEKDAY(F$5)=1,TRUE,FALSE)</formula>
    </cfRule>
  </conditionalFormatting>
  <conditionalFormatting sqref="F18:I18">
    <cfRule type="expression" dxfId="11658" priority="137" stopIfTrue="1">
      <formula>IF(WEEKDAY(F$5)=1,TRUE,FALSE)</formula>
    </cfRule>
  </conditionalFormatting>
  <conditionalFormatting sqref="F20:I20">
    <cfRule type="expression" dxfId="11657" priority="136" stopIfTrue="1">
      <formula>IF(WEEKDAY(F$5)=1,TRUE,FALSE)</formula>
    </cfRule>
  </conditionalFormatting>
  <conditionalFormatting sqref="F22:I22">
    <cfRule type="expression" dxfId="11656" priority="135" stopIfTrue="1">
      <formula>IF(WEEKDAY(F$5)=1,TRUE,FALSE)</formula>
    </cfRule>
  </conditionalFormatting>
  <conditionalFormatting sqref="F24:I24">
    <cfRule type="expression" dxfId="11655" priority="134" stopIfTrue="1">
      <formula>IF(WEEKDAY(F$5)=1,TRUE,FALSE)</formula>
    </cfRule>
  </conditionalFormatting>
  <conditionalFormatting sqref="F26:I26">
    <cfRule type="expression" dxfId="11654" priority="133" stopIfTrue="1">
      <formula>IF(WEEKDAY(F$5)=1,TRUE,FALSE)</formula>
    </cfRule>
  </conditionalFormatting>
  <conditionalFormatting sqref="F28:I28">
    <cfRule type="expression" dxfId="11653" priority="132" stopIfTrue="1">
      <formula>IF(WEEKDAY(F$5)=1,TRUE,FALSE)</formula>
    </cfRule>
  </conditionalFormatting>
  <conditionalFormatting sqref="F30:I30">
    <cfRule type="expression" dxfId="11652" priority="131" stopIfTrue="1">
      <formula>IF(WEEKDAY(F$5)=1,TRUE,FALSE)</formula>
    </cfRule>
  </conditionalFormatting>
  <conditionalFormatting sqref="F32:I32">
    <cfRule type="expression" dxfId="11651" priority="130" stopIfTrue="1">
      <formula>IF(WEEKDAY(F$5)=1,TRUE,FALSE)</formula>
    </cfRule>
  </conditionalFormatting>
  <conditionalFormatting sqref="F39:I39">
    <cfRule type="expression" dxfId="11650" priority="129" stopIfTrue="1">
      <formula>IF(WEEKDAY(F$5)=1,TRUE,FALSE)</formula>
    </cfRule>
  </conditionalFormatting>
  <conditionalFormatting sqref="F41:I41">
    <cfRule type="expression" dxfId="11649" priority="128" stopIfTrue="1">
      <formula>IF(WEEKDAY(F$5)=1,TRUE,FALSE)</formula>
    </cfRule>
  </conditionalFormatting>
  <conditionalFormatting sqref="F43:I43">
    <cfRule type="expression" dxfId="11648" priority="127" stopIfTrue="1">
      <formula>IF(WEEKDAY(F$5)=1,TRUE,FALSE)</formula>
    </cfRule>
  </conditionalFormatting>
  <conditionalFormatting sqref="F45:I45">
    <cfRule type="expression" dxfId="11647" priority="126" stopIfTrue="1">
      <formula>IF(WEEKDAY(F$5)=1,TRUE,FALSE)</formula>
    </cfRule>
  </conditionalFormatting>
  <conditionalFormatting sqref="F47:I47">
    <cfRule type="expression" dxfId="11646" priority="125" stopIfTrue="1">
      <formula>IF(WEEKDAY(F$5)=1,TRUE,FALSE)</formula>
    </cfRule>
  </conditionalFormatting>
  <conditionalFormatting sqref="F78:I78">
    <cfRule type="expression" dxfId="11645" priority="124" stopIfTrue="1">
      <formula>IF(WEEKDAY(F$5)=1,TRUE,FALSE)</formula>
    </cfRule>
  </conditionalFormatting>
  <conditionalFormatting sqref="F80:I80">
    <cfRule type="expression" dxfId="11644" priority="123" stopIfTrue="1">
      <formula>IF(WEEKDAY(F$5)=1,TRUE,FALSE)</formula>
    </cfRule>
  </conditionalFormatting>
  <conditionalFormatting sqref="F82:I82">
    <cfRule type="expression" dxfId="11643" priority="122" stopIfTrue="1">
      <formula>IF(WEEKDAY(F$5)=1,TRUE,FALSE)</formula>
    </cfRule>
  </conditionalFormatting>
  <conditionalFormatting sqref="F84:I84">
    <cfRule type="expression" dxfId="11642" priority="121" stopIfTrue="1">
      <formula>IF(WEEKDAY(F$5)=1,TRUE,FALSE)</formula>
    </cfRule>
  </conditionalFormatting>
  <conditionalFormatting sqref="F86:I86">
    <cfRule type="expression" dxfId="11641" priority="120" stopIfTrue="1">
      <formula>IF(WEEKDAY(F$5)=1,TRUE,FALSE)</formula>
    </cfRule>
  </conditionalFormatting>
  <conditionalFormatting sqref="F88:I88">
    <cfRule type="expression" dxfId="11640" priority="119" stopIfTrue="1">
      <formula>IF(WEEKDAY(F$5)=1,TRUE,FALSE)</formula>
    </cfRule>
  </conditionalFormatting>
  <conditionalFormatting sqref="F90:I90">
    <cfRule type="expression" dxfId="11639" priority="118" stopIfTrue="1">
      <formula>IF(WEEKDAY(F$5)=1,TRUE,FALSE)</formula>
    </cfRule>
  </conditionalFormatting>
  <conditionalFormatting sqref="F92:I92">
    <cfRule type="expression" dxfId="11638" priority="117" stopIfTrue="1">
      <formula>IF(WEEKDAY(F$5)=1,TRUE,FALSE)</formula>
    </cfRule>
  </conditionalFormatting>
  <conditionalFormatting sqref="F94:I94">
    <cfRule type="expression" dxfId="11637" priority="116" stopIfTrue="1">
      <formula>IF(WEEKDAY(F$5)=1,TRUE,FALSE)</formula>
    </cfRule>
  </conditionalFormatting>
  <conditionalFormatting sqref="AF14:AJ14">
    <cfRule type="expression" dxfId="11636" priority="115" stopIfTrue="1">
      <formula>IF(WEEKDAY(AF$5)=1,TRUE,FALSE)</formula>
    </cfRule>
  </conditionalFormatting>
  <conditionalFormatting sqref="AF16:AJ16">
    <cfRule type="expression" dxfId="11635" priority="114" stopIfTrue="1">
      <formula>IF(WEEKDAY(AF$5)=1,TRUE,FALSE)</formula>
    </cfRule>
  </conditionalFormatting>
  <conditionalFormatting sqref="AF18:AJ18">
    <cfRule type="expression" dxfId="11634" priority="113" stopIfTrue="1">
      <formula>IF(WEEKDAY(AF$5)=1,TRUE,FALSE)</formula>
    </cfRule>
  </conditionalFormatting>
  <conditionalFormatting sqref="AF20:AJ20">
    <cfRule type="expression" dxfId="11633" priority="112" stopIfTrue="1">
      <formula>IF(WEEKDAY(AF$5)=1,TRUE,FALSE)</formula>
    </cfRule>
  </conditionalFormatting>
  <conditionalFormatting sqref="AF22:AJ22">
    <cfRule type="expression" dxfId="11632" priority="111" stopIfTrue="1">
      <formula>IF(WEEKDAY(AF$5)=1,TRUE,FALSE)</formula>
    </cfRule>
  </conditionalFormatting>
  <conditionalFormatting sqref="AF24:AJ24">
    <cfRule type="expression" dxfId="11631" priority="110" stopIfTrue="1">
      <formula>IF(WEEKDAY(AF$5)=1,TRUE,FALSE)</formula>
    </cfRule>
  </conditionalFormatting>
  <conditionalFormatting sqref="AF26:AJ26">
    <cfRule type="expression" dxfId="11630" priority="109" stopIfTrue="1">
      <formula>IF(WEEKDAY(AF$5)=1,TRUE,FALSE)</formula>
    </cfRule>
  </conditionalFormatting>
  <conditionalFormatting sqref="AF28:AJ28">
    <cfRule type="expression" dxfId="11629" priority="108" stopIfTrue="1">
      <formula>IF(WEEKDAY(AF$5)=1,TRUE,FALSE)</formula>
    </cfRule>
  </conditionalFormatting>
  <conditionalFormatting sqref="AF30:AJ30">
    <cfRule type="expression" dxfId="11628" priority="107" stopIfTrue="1">
      <formula>IF(WEEKDAY(AF$5)=1,TRUE,FALSE)</formula>
    </cfRule>
  </conditionalFormatting>
  <conditionalFormatting sqref="AF32:AJ32">
    <cfRule type="expression" dxfId="11627" priority="106" stopIfTrue="1">
      <formula>IF(WEEKDAY(AF$5)=1,TRUE,FALSE)</formula>
    </cfRule>
  </conditionalFormatting>
  <conditionalFormatting sqref="AF39:AJ39">
    <cfRule type="expression" dxfId="11626" priority="105" stopIfTrue="1">
      <formula>IF(WEEKDAY(AF$5)=1,TRUE,FALSE)</formula>
    </cfRule>
  </conditionalFormatting>
  <conditionalFormatting sqref="AF43:AJ43">
    <cfRule type="expression" dxfId="11625" priority="104" stopIfTrue="1">
      <formula>IF(WEEKDAY(AF$5)=1,TRUE,FALSE)</formula>
    </cfRule>
  </conditionalFormatting>
  <conditionalFormatting sqref="AF45:AJ45">
    <cfRule type="expression" dxfId="11624" priority="103" stopIfTrue="1">
      <formula>IF(WEEKDAY(AF$5)=1,TRUE,FALSE)</formula>
    </cfRule>
  </conditionalFormatting>
  <conditionalFormatting sqref="AF47:AJ47">
    <cfRule type="expression" dxfId="11623" priority="102" stopIfTrue="1">
      <formula>IF(WEEKDAY(AF$5)=1,TRUE,FALSE)</formula>
    </cfRule>
  </conditionalFormatting>
  <conditionalFormatting sqref="K41:P41">
    <cfRule type="expression" dxfId="11622" priority="101" stopIfTrue="1">
      <formula>IF(WEEKDAY(K$5)=1,TRUE,FALSE)</formula>
    </cfRule>
  </conditionalFormatting>
  <conditionalFormatting sqref="R41:W41">
    <cfRule type="expression" dxfId="11621" priority="100" stopIfTrue="1">
      <formula>IF(WEEKDAY(R$5)=1,TRUE,FALSE)</formula>
    </cfRule>
  </conditionalFormatting>
  <conditionalFormatting sqref="Y41:AD41">
    <cfRule type="expression" dxfId="11620" priority="99" stopIfTrue="1">
      <formula>IF(WEEKDAY(Y$5)=1,TRUE,FALSE)</formula>
    </cfRule>
  </conditionalFormatting>
  <conditionalFormatting sqref="F41:I41">
    <cfRule type="expression" dxfId="11619" priority="98" stopIfTrue="1">
      <formula>IF(WEEKDAY(F$5)=1,TRUE,FALSE)</formula>
    </cfRule>
  </conditionalFormatting>
  <conditionalFormatting sqref="AF41:AJ41">
    <cfRule type="expression" dxfId="11618" priority="97" stopIfTrue="1">
      <formula>IF(WEEKDAY(AF$5)=1,TRUE,FALSE)</formula>
    </cfRule>
  </conditionalFormatting>
  <conditionalFormatting sqref="I34">
    <cfRule type="expression" dxfId="11617" priority="96" stopIfTrue="1">
      <formula>IF(WEEKDAY(I$5)=1,TRUE,FALSE)</formula>
    </cfRule>
  </conditionalFormatting>
  <conditionalFormatting sqref="AF34:AJ34">
    <cfRule type="expression" dxfId="11616" priority="95" stopIfTrue="1">
      <formula>IF(WEEKDAY(AF$5)=1,TRUE,FALSE)</formula>
    </cfRule>
  </conditionalFormatting>
  <conditionalFormatting sqref="I34">
    <cfRule type="expression" dxfId="11615" priority="94" stopIfTrue="1">
      <formula>IF(WEEKDAY(I$5)=1,TRUE,FALSE)</formula>
    </cfRule>
  </conditionalFormatting>
  <conditionalFormatting sqref="AF34:AJ34">
    <cfRule type="expression" dxfId="11614" priority="93" stopIfTrue="1">
      <formula>IF(WEEKDAY(AF$5)=1,TRUE,FALSE)</formula>
    </cfRule>
  </conditionalFormatting>
  <conditionalFormatting sqref="I34">
    <cfRule type="expression" dxfId="11613" priority="92" stopIfTrue="1">
      <formula>IF(WEEKDAY(I$5)=1,TRUE,FALSE)</formula>
    </cfRule>
  </conditionalFormatting>
  <conditionalFormatting sqref="AF34:AJ34">
    <cfRule type="expression" dxfId="11612" priority="91" stopIfTrue="1">
      <formula>IF(WEEKDAY(AF$5)=1,TRUE,FALSE)</formula>
    </cfRule>
  </conditionalFormatting>
  <conditionalFormatting sqref="F34:H34">
    <cfRule type="expression" dxfId="11611" priority="90" stopIfTrue="1">
      <formula>IF(WEEKDAY(F$5)=1,TRUE,FALSE)</formula>
    </cfRule>
  </conditionalFormatting>
  <conditionalFormatting sqref="F34:H34">
    <cfRule type="expression" dxfId="11610" priority="89" stopIfTrue="1">
      <formula>IF(WEEKDAY(F$5)=1,TRUE,FALSE)</formula>
    </cfRule>
  </conditionalFormatting>
  <conditionalFormatting sqref="J34:L34 N34:P34 R34:T34 V34:X34 Z34:AB34 AD34:AF34 AH34:AJ34">
    <cfRule type="expression" dxfId="11609" priority="88" stopIfTrue="1">
      <formula>IF(WEEKDAY(J$5)=1,TRUE,FALSE)</formula>
    </cfRule>
  </conditionalFormatting>
  <conditionalFormatting sqref="J34:L34 N34:P34 R34:T34 V34:X34 Z34:AB34 AD34:AF34 AH34:AJ34">
    <cfRule type="expression" dxfId="11608" priority="87" stopIfTrue="1">
      <formula>IF(WEEKDAY(J$5)=1,TRUE,FALSE)</formula>
    </cfRule>
  </conditionalFormatting>
  <conditionalFormatting sqref="I36">
    <cfRule type="expression" dxfId="11607" priority="86" stopIfTrue="1">
      <formula>IF(WEEKDAY(I$5)=1,TRUE,FALSE)</formula>
    </cfRule>
  </conditionalFormatting>
  <conditionalFormatting sqref="AF36:AJ36">
    <cfRule type="expression" dxfId="11606" priority="85" stopIfTrue="1">
      <formula>IF(WEEKDAY(AF$5)=1,TRUE,FALSE)</formula>
    </cfRule>
  </conditionalFormatting>
  <conditionalFormatting sqref="I36">
    <cfRule type="expression" dxfId="11605" priority="84" stopIfTrue="1">
      <formula>IF(WEEKDAY(I$5)=1,TRUE,FALSE)</formula>
    </cfRule>
  </conditionalFormatting>
  <conditionalFormatting sqref="AF36:AJ36">
    <cfRule type="expression" dxfId="11604" priority="83" stopIfTrue="1">
      <formula>IF(WEEKDAY(AF$5)=1,TRUE,FALSE)</formula>
    </cfRule>
  </conditionalFormatting>
  <conditionalFormatting sqref="I36">
    <cfRule type="expression" dxfId="11603" priority="82" stopIfTrue="1">
      <formula>IF(WEEKDAY(I$5)=1,TRUE,FALSE)</formula>
    </cfRule>
  </conditionalFormatting>
  <conditionalFormatting sqref="AF36:AJ36">
    <cfRule type="expression" dxfId="11602" priority="81" stopIfTrue="1">
      <formula>IF(WEEKDAY(AF$5)=1,TRUE,FALSE)</formula>
    </cfRule>
  </conditionalFormatting>
  <conditionalFormatting sqref="F36:H36">
    <cfRule type="expression" dxfId="11601" priority="80" stopIfTrue="1">
      <formula>IF(WEEKDAY(F$5)=1,TRUE,FALSE)</formula>
    </cfRule>
  </conditionalFormatting>
  <conditionalFormatting sqref="F36:H36">
    <cfRule type="expression" dxfId="11600" priority="79" stopIfTrue="1">
      <formula>IF(WEEKDAY(F$5)=1,TRUE,FALSE)</formula>
    </cfRule>
  </conditionalFormatting>
  <conditionalFormatting sqref="J36:L36 N36:P36 R36:T36 V36:X36 Z36:AB36 AD36:AF36 AH36:AJ36">
    <cfRule type="expression" dxfId="11599" priority="78" stopIfTrue="1">
      <formula>IF(WEEKDAY(J$5)=1,TRUE,FALSE)</formula>
    </cfRule>
  </conditionalFormatting>
  <conditionalFormatting sqref="J36:L36 N36:P36 R36:T36 V36:X36 Z36:AB36 AD36:AF36 AH36:AJ36">
    <cfRule type="expression" dxfId="11598" priority="77" stopIfTrue="1">
      <formula>IF(WEEKDAY(J$5)=1,TRUE,FALSE)</formula>
    </cfRule>
  </conditionalFormatting>
  <conditionalFormatting sqref="F16:I16">
    <cfRule type="expression" dxfId="11597" priority="76" stopIfTrue="1">
      <formula>IF(WEEKDAY(F$5)=1,TRUE,FALSE)</formula>
    </cfRule>
  </conditionalFormatting>
  <conditionalFormatting sqref="AF16:AJ16">
    <cfRule type="expression" dxfId="11596" priority="75" stopIfTrue="1">
      <formula>IF(WEEKDAY(AF$5)=1,TRUE,FALSE)</formula>
    </cfRule>
  </conditionalFormatting>
  <conditionalFormatting sqref="F18:I18">
    <cfRule type="expression" dxfId="11595" priority="74" stopIfTrue="1">
      <formula>IF(WEEKDAY(F$5)=1,TRUE,FALSE)</formula>
    </cfRule>
  </conditionalFormatting>
  <conditionalFormatting sqref="AF18:AJ18">
    <cfRule type="expression" dxfId="11594" priority="73" stopIfTrue="1">
      <formula>IF(WEEKDAY(AF$5)=1,TRUE,FALSE)</formula>
    </cfRule>
  </conditionalFormatting>
  <conditionalFormatting sqref="F20:I20">
    <cfRule type="expression" dxfId="11593" priority="72" stopIfTrue="1">
      <formula>IF(WEEKDAY(F$5)=1,TRUE,FALSE)</formula>
    </cfRule>
  </conditionalFormatting>
  <conditionalFormatting sqref="AF20:AJ20">
    <cfRule type="expression" dxfId="11592" priority="71" stopIfTrue="1">
      <formula>IF(WEEKDAY(AF$5)=1,TRUE,FALSE)</formula>
    </cfRule>
  </conditionalFormatting>
  <conditionalFormatting sqref="F22:I22">
    <cfRule type="expression" dxfId="11591" priority="70" stopIfTrue="1">
      <formula>IF(WEEKDAY(F$5)=1,TRUE,FALSE)</formula>
    </cfRule>
  </conditionalFormatting>
  <conditionalFormatting sqref="AF22:AJ22">
    <cfRule type="expression" dxfId="11590" priority="69" stopIfTrue="1">
      <formula>IF(WEEKDAY(AF$5)=1,TRUE,FALSE)</formula>
    </cfRule>
  </conditionalFormatting>
  <conditionalFormatting sqref="F24:I24">
    <cfRule type="expression" dxfId="11589" priority="68" stopIfTrue="1">
      <formula>IF(WEEKDAY(F$5)=1,TRUE,FALSE)</formula>
    </cfRule>
  </conditionalFormatting>
  <conditionalFormatting sqref="AF24:AJ24">
    <cfRule type="expression" dxfId="11588" priority="67" stopIfTrue="1">
      <formula>IF(WEEKDAY(AF$5)=1,TRUE,FALSE)</formula>
    </cfRule>
  </conditionalFormatting>
  <conditionalFormatting sqref="F26:I26">
    <cfRule type="expression" dxfId="11587" priority="66" stopIfTrue="1">
      <formula>IF(WEEKDAY(F$5)=1,TRUE,FALSE)</formula>
    </cfRule>
  </conditionalFormatting>
  <conditionalFormatting sqref="AF26:AJ26">
    <cfRule type="expression" dxfId="11586" priority="65" stopIfTrue="1">
      <formula>IF(WEEKDAY(AF$5)=1,TRUE,FALSE)</formula>
    </cfRule>
  </conditionalFormatting>
  <conditionalFormatting sqref="F28:I28">
    <cfRule type="expression" dxfId="11585" priority="64" stopIfTrue="1">
      <formula>IF(WEEKDAY(F$5)=1,TRUE,FALSE)</formula>
    </cfRule>
  </conditionalFormatting>
  <conditionalFormatting sqref="AF28:AJ28">
    <cfRule type="expression" dxfId="11584" priority="63" stopIfTrue="1">
      <formula>IF(WEEKDAY(AF$5)=1,TRUE,FALSE)</formula>
    </cfRule>
  </conditionalFormatting>
  <conditionalFormatting sqref="F30:I30">
    <cfRule type="expression" dxfId="11583" priority="62" stopIfTrue="1">
      <formula>IF(WEEKDAY(F$5)=1,TRUE,FALSE)</formula>
    </cfRule>
  </conditionalFormatting>
  <conditionalFormatting sqref="AF30:AJ30">
    <cfRule type="expression" dxfId="11582" priority="61" stopIfTrue="1">
      <formula>IF(WEEKDAY(AF$5)=1,TRUE,FALSE)</formula>
    </cfRule>
  </conditionalFormatting>
  <conditionalFormatting sqref="F32:I32">
    <cfRule type="expression" dxfId="11581" priority="60" stopIfTrue="1">
      <formula>IF(WEEKDAY(F$5)=1,TRUE,FALSE)</formula>
    </cfRule>
  </conditionalFormatting>
  <conditionalFormatting sqref="AF32:AJ32">
    <cfRule type="expression" dxfId="11580" priority="59" stopIfTrue="1">
      <formula>IF(WEEKDAY(AF$5)=1,TRUE,FALSE)</formula>
    </cfRule>
  </conditionalFormatting>
  <conditionalFormatting sqref="F34:I34">
    <cfRule type="expression" dxfId="11579" priority="58" stopIfTrue="1">
      <formula>IF(WEEKDAY(F$5)=1,TRUE,FALSE)</formula>
    </cfRule>
  </conditionalFormatting>
  <conditionalFormatting sqref="AF34:AJ34">
    <cfRule type="expression" dxfId="11578" priority="57" stopIfTrue="1">
      <formula>IF(WEEKDAY(AF$5)=1,TRUE,FALSE)</formula>
    </cfRule>
  </conditionalFormatting>
  <conditionalFormatting sqref="F36:I36">
    <cfRule type="expression" dxfId="11577" priority="56" stopIfTrue="1">
      <formula>IF(WEEKDAY(F$5)=1,TRUE,FALSE)</formula>
    </cfRule>
  </conditionalFormatting>
  <conditionalFormatting sqref="AF36:AJ36">
    <cfRule type="expression" dxfId="11576" priority="55" stopIfTrue="1">
      <formula>IF(WEEKDAY(AF$5)=1,TRUE,FALSE)</formula>
    </cfRule>
  </conditionalFormatting>
  <conditionalFormatting sqref="I37">
    <cfRule type="expression" dxfId="11575" priority="54" stopIfTrue="1">
      <formula>IF(WEEKDAY(I$5)=1,TRUE,FALSE)</formula>
    </cfRule>
  </conditionalFormatting>
  <conditionalFormatting sqref="AF37:AJ37">
    <cfRule type="expression" dxfId="11574" priority="53" stopIfTrue="1">
      <formula>IF(WEEKDAY(AF$5)=1,TRUE,FALSE)</formula>
    </cfRule>
  </conditionalFormatting>
  <conditionalFormatting sqref="I37">
    <cfRule type="expression" dxfId="11573" priority="52" stopIfTrue="1">
      <formula>IF(WEEKDAY(I$5)=1,TRUE,FALSE)</formula>
    </cfRule>
  </conditionalFormatting>
  <conditionalFormatting sqref="AF37:AJ37">
    <cfRule type="expression" dxfId="11572" priority="51" stopIfTrue="1">
      <formula>IF(WEEKDAY(AF$5)=1,TRUE,FALSE)</formula>
    </cfRule>
  </conditionalFormatting>
  <conditionalFormatting sqref="I37">
    <cfRule type="expression" dxfId="11571" priority="50" stopIfTrue="1">
      <formula>IF(WEEKDAY(I$5)=1,TRUE,FALSE)</formula>
    </cfRule>
  </conditionalFormatting>
  <conditionalFormatting sqref="AF37:AJ37">
    <cfRule type="expression" dxfId="11570" priority="49" stopIfTrue="1">
      <formula>IF(WEEKDAY(AF$5)=1,TRUE,FALSE)</formula>
    </cfRule>
  </conditionalFormatting>
  <conditionalFormatting sqref="F37:H37 AS37">
    <cfRule type="expression" dxfId="11569" priority="48" stopIfTrue="1">
      <formula>IF(WEEKDAY(F$5)=1,TRUE,FALSE)</formula>
    </cfRule>
  </conditionalFormatting>
  <conditionalFormatting sqref="F37:H37 AS37">
    <cfRule type="expression" dxfId="11568" priority="47" stopIfTrue="1">
      <formula>IF(WEEKDAY(F$5)=1,TRUE,FALSE)</formula>
    </cfRule>
  </conditionalFormatting>
  <conditionalFormatting sqref="J37:L37 N37:P37 R37:T37 V37:X37 Z37:AB37 AD37:AF37 AH37:AJ37">
    <cfRule type="expression" dxfId="11567" priority="46" stopIfTrue="1">
      <formula>IF(WEEKDAY(J$5)=1,TRUE,FALSE)</formula>
    </cfRule>
  </conditionalFormatting>
  <conditionalFormatting sqref="J37:L37 N37:P37 R37:T37 V37:X37 Z37:AB37 AD37:AF37 AH37:AJ37">
    <cfRule type="expression" dxfId="11566" priority="45" stopIfTrue="1">
      <formula>IF(WEEKDAY(J$5)=1,TRUE,FALSE)</formula>
    </cfRule>
  </conditionalFormatting>
  <conditionalFormatting sqref="F37:I37 AS37">
    <cfRule type="expression" dxfId="11565" priority="44" stopIfTrue="1">
      <formula>IF(WEEKDAY(F$5)=1,TRUE,FALSE)</formula>
    </cfRule>
  </conditionalFormatting>
  <conditionalFormatting sqref="AF37:AJ37">
    <cfRule type="expression" dxfId="11564" priority="43" stopIfTrue="1">
      <formula>IF(WEEKDAY(AF$5)=1,TRUE,FALSE)</formula>
    </cfRule>
  </conditionalFormatting>
  <conditionalFormatting sqref="F80:I80">
    <cfRule type="expression" dxfId="11563" priority="42" stopIfTrue="1">
      <formula>IF(WEEKDAY(F$5)=1,TRUE,FALSE)</formula>
    </cfRule>
  </conditionalFormatting>
  <conditionalFormatting sqref="F82:I82">
    <cfRule type="expression" dxfId="11562" priority="41" stopIfTrue="1">
      <formula>IF(WEEKDAY(F$5)=1,TRUE,FALSE)</formula>
    </cfRule>
  </conditionalFormatting>
  <conditionalFormatting sqref="F84:I84">
    <cfRule type="expression" dxfId="11561" priority="40" stopIfTrue="1">
      <formula>IF(WEEKDAY(F$5)=1,TRUE,FALSE)</formula>
    </cfRule>
  </conditionalFormatting>
  <conditionalFormatting sqref="F86:I86">
    <cfRule type="expression" dxfId="11560" priority="39" stopIfTrue="1">
      <formula>IF(WEEKDAY(F$5)=1,TRUE,FALSE)</formula>
    </cfRule>
  </conditionalFormatting>
  <conditionalFormatting sqref="F88:I88">
    <cfRule type="expression" dxfId="11559" priority="38" stopIfTrue="1">
      <formula>IF(WEEKDAY(F$5)=1,TRUE,FALSE)</formula>
    </cfRule>
  </conditionalFormatting>
  <conditionalFormatting sqref="F90:I90">
    <cfRule type="expression" dxfId="11558" priority="37" stopIfTrue="1">
      <formula>IF(WEEKDAY(F$5)=1,TRUE,FALSE)</formula>
    </cfRule>
  </conditionalFormatting>
  <conditionalFormatting sqref="F92:I92">
    <cfRule type="expression" dxfId="11557" priority="36" stopIfTrue="1">
      <formula>IF(WEEKDAY(F$5)=1,TRUE,FALSE)</formula>
    </cfRule>
  </conditionalFormatting>
  <conditionalFormatting sqref="F94:I94">
    <cfRule type="expression" dxfId="11556" priority="35" stopIfTrue="1">
      <formula>IF(WEEKDAY(F$5)=1,TRUE,FALSE)</formula>
    </cfRule>
  </conditionalFormatting>
  <conditionalFormatting sqref="F14:AJ14">
    <cfRule type="expression" dxfId="11555" priority="34" stopIfTrue="1">
      <formula>IF(WEEKDAY(F$5)=1,TRUE,FALSE)</formula>
    </cfRule>
  </conditionalFormatting>
  <conditionalFormatting sqref="F16:AJ16">
    <cfRule type="expression" dxfId="11554" priority="33" stopIfTrue="1">
      <formula>IF(WEEKDAY(F$5)=1,TRUE,FALSE)</formula>
    </cfRule>
  </conditionalFormatting>
  <conditionalFormatting sqref="F18:AJ18">
    <cfRule type="expression" dxfId="11553" priority="32" stopIfTrue="1">
      <formula>IF(WEEKDAY(F$5)=1,TRUE,FALSE)</formula>
    </cfRule>
  </conditionalFormatting>
  <conditionalFormatting sqref="F20:AJ20">
    <cfRule type="expression" dxfId="11552" priority="31" stopIfTrue="1">
      <formula>IF(WEEKDAY(F$5)=1,TRUE,FALSE)</formula>
    </cfRule>
  </conditionalFormatting>
  <conditionalFormatting sqref="F22:AJ22">
    <cfRule type="expression" dxfId="11551" priority="30" stopIfTrue="1">
      <formula>IF(WEEKDAY(F$5)=1,TRUE,FALSE)</formula>
    </cfRule>
  </conditionalFormatting>
  <conditionalFormatting sqref="F24:AJ24">
    <cfRule type="expression" dxfId="11550" priority="29" stopIfTrue="1">
      <formula>IF(WEEKDAY(F$5)=1,TRUE,FALSE)</formula>
    </cfRule>
  </conditionalFormatting>
  <conditionalFormatting sqref="F26:AJ26">
    <cfRule type="expression" dxfId="11549" priority="28" stopIfTrue="1">
      <formula>IF(WEEKDAY(F$5)=1,TRUE,FALSE)</formula>
    </cfRule>
  </conditionalFormatting>
  <conditionalFormatting sqref="F28:AJ28">
    <cfRule type="expression" dxfId="11548" priority="27" stopIfTrue="1">
      <formula>IF(WEEKDAY(F$5)=1,TRUE,FALSE)</formula>
    </cfRule>
  </conditionalFormatting>
  <conditionalFormatting sqref="F30:AJ30">
    <cfRule type="expression" dxfId="11547" priority="26" stopIfTrue="1">
      <formula>IF(WEEKDAY(F$5)=1,TRUE,FALSE)</formula>
    </cfRule>
  </conditionalFormatting>
  <conditionalFormatting sqref="F32:AJ32">
    <cfRule type="expression" dxfId="11546" priority="25" stopIfTrue="1">
      <formula>IF(WEEKDAY(F$5)=1,TRUE,FALSE)</formula>
    </cfRule>
  </conditionalFormatting>
  <conditionalFormatting sqref="F34:AJ34">
    <cfRule type="expression" dxfId="11545" priority="24" stopIfTrue="1">
      <formula>IF(WEEKDAY(F$5)=1,TRUE,FALSE)</formula>
    </cfRule>
  </conditionalFormatting>
  <conditionalFormatting sqref="F36:AJ36">
    <cfRule type="expression" dxfId="11544" priority="23" stopIfTrue="1">
      <formula>IF(WEEKDAY(F$5)=1,TRUE,FALSE)</formula>
    </cfRule>
  </conditionalFormatting>
  <conditionalFormatting sqref="F39:AJ39">
    <cfRule type="expression" dxfId="11543" priority="22" stopIfTrue="1">
      <formula>IF(WEEKDAY(F$5)=1,TRUE,FALSE)</formula>
    </cfRule>
  </conditionalFormatting>
  <conditionalFormatting sqref="F41:AJ41">
    <cfRule type="expression" dxfId="11542" priority="21" stopIfTrue="1">
      <formula>IF(WEEKDAY(F$5)=1,TRUE,FALSE)</formula>
    </cfRule>
  </conditionalFormatting>
  <conditionalFormatting sqref="F43:AJ43">
    <cfRule type="expression" dxfId="11541" priority="20" stopIfTrue="1">
      <formula>IF(WEEKDAY(F$5)=1,TRUE,FALSE)</formula>
    </cfRule>
  </conditionalFormatting>
  <conditionalFormatting sqref="F45:AJ45">
    <cfRule type="expression" dxfId="11540" priority="19" stopIfTrue="1">
      <formula>IF(WEEKDAY(F$5)=1,TRUE,FALSE)</formula>
    </cfRule>
  </conditionalFormatting>
  <conditionalFormatting sqref="F47:AJ47">
    <cfRule type="expression" dxfId="11539" priority="18" stopIfTrue="1">
      <formula>IF(WEEKDAY(F$5)=1,TRUE,FALSE)</formula>
    </cfRule>
  </conditionalFormatting>
  <conditionalFormatting sqref="F78:AJ78">
    <cfRule type="expression" dxfId="11538" priority="17" stopIfTrue="1">
      <formula>IF(WEEKDAY(F$5)=1,TRUE,FALSE)</formula>
    </cfRule>
  </conditionalFormatting>
  <conditionalFormatting sqref="F80:I80">
    <cfRule type="expression" dxfId="11537" priority="16" stopIfTrue="1">
      <formula>IF(WEEKDAY(F$5)=1,TRUE,FALSE)</formula>
    </cfRule>
  </conditionalFormatting>
  <conditionalFormatting sqref="F80:AJ80">
    <cfRule type="expression" dxfId="11536" priority="15" stopIfTrue="1">
      <formula>IF(WEEKDAY(F$5)=1,TRUE,FALSE)</formula>
    </cfRule>
  </conditionalFormatting>
  <conditionalFormatting sqref="F82:I82">
    <cfRule type="expression" dxfId="11535" priority="14" stopIfTrue="1">
      <formula>IF(WEEKDAY(F$5)=1,TRUE,FALSE)</formula>
    </cfRule>
  </conditionalFormatting>
  <conditionalFormatting sqref="F82:AJ82">
    <cfRule type="expression" dxfId="11534" priority="13" stopIfTrue="1">
      <formula>IF(WEEKDAY(F$5)=1,TRUE,FALSE)</formula>
    </cfRule>
  </conditionalFormatting>
  <conditionalFormatting sqref="F84:I84">
    <cfRule type="expression" dxfId="11533" priority="12" stopIfTrue="1">
      <formula>IF(WEEKDAY(F$5)=1,TRUE,FALSE)</formula>
    </cfRule>
  </conditionalFormatting>
  <conditionalFormatting sqref="F84:AJ84">
    <cfRule type="expression" dxfId="11532" priority="11" stopIfTrue="1">
      <formula>IF(WEEKDAY(F$5)=1,TRUE,FALSE)</formula>
    </cfRule>
  </conditionalFormatting>
  <conditionalFormatting sqref="F86:I86">
    <cfRule type="expression" dxfId="11531" priority="10" stopIfTrue="1">
      <formula>IF(WEEKDAY(F$5)=1,TRUE,FALSE)</formula>
    </cfRule>
  </conditionalFormatting>
  <conditionalFormatting sqref="F86:AJ86">
    <cfRule type="expression" dxfId="11530" priority="9" stopIfTrue="1">
      <formula>IF(WEEKDAY(F$5)=1,TRUE,FALSE)</formula>
    </cfRule>
  </conditionalFormatting>
  <conditionalFormatting sqref="F88:I88">
    <cfRule type="expression" dxfId="11529" priority="8" stopIfTrue="1">
      <formula>IF(WEEKDAY(F$5)=1,TRUE,FALSE)</formula>
    </cfRule>
  </conditionalFormatting>
  <conditionalFormatting sqref="F88:AJ88">
    <cfRule type="expression" dxfId="11528" priority="7" stopIfTrue="1">
      <formula>IF(WEEKDAY(F$5)=1,TRUE,FALSE)</formula>
    </cfRule>
  </conditionalFormatting>
  <conditionalFormatting sqref="F90:I90">
    <cfRule type="expression" dxfId="11527" priority="6" stopIfTrue="1">
      <formula>IF(WEEKDAY(F$5)=1,TRUE,FALSE)</formula>
    </cfRule>
  </conditionalFormatting>
  <conditionalFormatting sqref="F90:AJ90">
    <cfRule type="expression" dxfId="11526" priority="5" stopIfTrue="1">
      <formula>IF(WEEKDAY(F$5)=1,TRUE,FALSE)</formula>
    </cfRule>
  </conditionalFormatting>
  <conditionalFormatting sqref="F92:I92">
    <cfRule type="expression" dxfId="11525" priority="4" stopIfTrue="1">
      <formula>IF(WEEKDAY(F$5)=1,TRUE,FALSE)</formula>
    </cfRule>
  </conditionalFormatting>
  <conditionalFormatting sqref="F92:AJ92">
    <cfRule type="expression" dxfId="11524" priority="3" stopIfTrue="1">
      <formula>IF(WEEKDAY(F$5)=1,TRUE,FALSE)</formula>
    </cfRule>
  </conditionalFormatting>
  <conditionalFormatting sqref="F94:I94">
    <cfRule type="expression" dxfId="11523" priority="2" stopIfTrue="1">
      <formula>IF(WEEKDAY(F$5)=1,TRUE,FALSE)</formula>
    </cfRule>
  </conditionalFormatting>
  <conditionalFormatting sqref="F94:AJ94">
    <cfRule type="expression" dxfId="11522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topLeftCell="D40" zoomScaleNormal="70" workbookViewId="0">
      <selection activeCell="P4" sqref="P4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04"/>
      <c r="C1" s="404"/>
      <c r="D1" s="871" t="str">
        <f>"BẢNG THANH TOÁN LƯƠNG THÁNG"&amp;" "&amp;TEXT($E$4,"mm")&amp;" / "&amp;TEXT($E$4,"yyyy")</f>
        <v>BẢNG THANH TOÁN LƯƠNG THÁNG 05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04"/>
      <c r="C2" s="404"/>
      <c r="D2" s="404"/>
      <c r="E2" s="71"/>
      <c r="F2" s="404"/>
      <c r="G2" s="404"/>
      <c r="H2" s="404"/>
      <c r="I2" s="404"/>
      <c r="J2" s="72"/>
      <c r="K2" s="404"/>
      <c r="L2" s="404"/>
      <c r="M2" s="404"/>
      <c r="N2" s="404"/>
      <c r="O2" s="404"/>
      <c r="P2" s="404"/>
      <c r="Q2" s="404"/>
      <c r="R2" s="404"/>
      <c r="S2" s="404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04"/>
      <c r="C3" s="404"/>
      <c r="D3" s="404"/>
      <c r="E3" s="71"/>
      <c r="F3" s="404"/>
      <c r="G3" s="404"/>
      <c r="H3" s="404"/>
      <c r="I3" s="404"/>
      <c r="J3" s="72"/>
      <c r="K3" s="404"/>
      <c r="L3" s="404"/>
      <c r="M3" s="404"/>
      <c r="N3" s="404"/>
      <c r="O3" s="404"/>
      <c r="P3" s="404"/>
      <c r="Q3" s="404"/>
      <c r="R3" s="404"/>
      <c r="S3" s="404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- 05'!E4</f>
        <v>42856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402" t="s">
        <v>40</v>
      </c>
      <c r="G7" s="397" t="s">
        <v>18</v>
      </c>
      <c r="H7" s="402" t="s">
        <v>40</v>
      </c>
      <c r="I7" s="401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- 05'!$B$8:$AS$67,36,0)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- 05'!$B$8:$AS$67,36,0)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 - 05'!$B$8:$AS$67,36,0)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30" si="0">VLOOKUP(B13,DS,2,0)</f>
        <v>Huỳnh Thị Hường</v>
      </c>
      <c r="D13" s="103" t="str">
        <f t="shared" ref="D13:D30" si="1">VLOOKUP(B13,DS,3,0)</f>
        <v>Công nhân</v>
      </c>
      <c r="E13" s="80">
        <f t="shared" ref="E13:E30" si="2">VLOOKUP(B13,DS,4,0)</f>
        <v>3552000</v>
      </c>
      <c r="F13" s="82">
        <f>VLOOKUP(B13,'CC - 05'!$B$8:$AS$67,36,0)</f>
        <v>27</v>
      </c>
      <c r="G13" s="198">
        <f t="shared" ref="G13:G30" si="3">ROUND(E13/$U$2*F13,0)</f>
        <v>3552000</v>
      </c>
      <c r="H13" s="82">
        <f>(VLOOKUP(B13,'CC - 02'!$B$8:$AS$70,37,0)+VLOOKUP(B13,'CC - 02'!$B$8:$AS$70,38,0))</f>
        <v>0</v>
      </c>
      <c r="I13" s="198">
        <f t="shared" ref="I13:I30" si="4">ROUND(E13/$U$2*H13,0)</f>
        <v>0</v>
      </c>
      <c r="J13" s="199">
        <f t="shared" ref="J13:K30" si="5">F13+H13</f>
        <v>27</v>
      </c>
      <c r="K13" s="36">
        <f t="shared" si="5"/>
        <v>3552000</v>
      </c>
      <c r="L13" s="80">
        <f t="shared" ref="L13:L30" si="6">+F13*15000</f>
        <v>405000</v>
      </c>
      <c r="M13" s="37">
        <f t="shared" ref="M13:M30" si="7">K13+L13</f>
        <v>3957000</v>
      </c>
      <c r="N13" s="37">
        <f t="shared" ref="N13:N23" si="8">IF(VLOOKUP(B13,DS,10,0)="x",E13*$N$4,0)</f>
        <v>284160</v>
      </c>
      <c r="O13" s="37">
        <f t="shared" ref="O13:O23" si="9">IF(VLOOKUP(B13,DS,10,0)="x",E13*$O$4,0)</f>
        <v>53280</v>
      </c>
      <c r="P13" s="37">
        <f t="shared" ref="P13:P23" si="10">IF(VLOOKUP(B13,DS,10,0)="x",E13*$P$4,0)</f>
        <v>35520</v>
      </c>
      <c r="Q13" s="36">
        <f t="shared" ref="Q13:Q27" si="11">M13-SUM(N13:P13)</f>
        <v>3584040</v>
      </c>
      <c r="R13" s="36">
        <f t="shared" ref="R13:R30" si="12">VLOOKUP(B13,DS,23,0)</f>
        <v>0</v>
      </c>
      <c r="S13" s="38">
        <f t="shared" ref="S13:S30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- 05'!$B$8:$AS$67,36,0)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- 05'!$B$8:$AS$67,36,0)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- 05'!$B$8:$AS$67,36,0)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- 05'!$B$8:$AS$67,36,0)</f>
        <v>27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27</v>
      </c>
      <c r="K17" s="36">
        <f t="shared" si="5"/>
        <v>3552000</v>
      </c>
      <c r="L17" s="80">
        <f t="shared" si="6"/>
        <v>405000</v>
      </c>
      <c r="M17" s="37">
        <f t="shared" si="7"/>
        <v>3957000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3584040</v>
      </c>
      <c r="R17" s="36">
        <f t="shared" si="12"/>
        <v>0</v>
      </c>
      <c r="S17" s="38">
        <f t="shared" si="13"/>
        <v>3584040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3" customFormat="1" ht="23.25" customHeight="1">
      <c r="A18" s="35">
        <v>8</v>
      </c>
      <c r="B18" s="126" t="s">
        <v>101</v>
      </c>
      <c r="C18" s="79" t="str">
        <f t="shared" si="0"/>
        <v>Trần Thị Bích Phượng</v>
      </c>
      <c r="D18" s="103" t="str">
        <f t="shared" si="1"/>
        <v>Công nhân</v>
      </c>
      <c r="E18" s="80">
        <f t="shared" si="2"/>
        <v>3552000</v>
      </c>
      <c r="F18" s="82">
        <f>VLOOKUP(B18,'CC - 05'!$B$8:$AS$67,36,0)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17" customFormat="1" ht="23.25" customHeight="1">
      <c r="A19" s="35">
        <v>9</v>
      </c>
      <c r="B19" s="302" t="s">
        <v>102</v>
      </c>
      <c r="C19" s="303" t="str">
        <f t="shared" si="0"/>
        <v>Sơn Thị Trường Sa</v>
      </c>
      <c r="D19" s="304" t="str">
        <f t="shared" si="1"/>
        <v>Công nhân</v>
      </c>
      <c r="E19" s="305">
        <f t="shared" si="2"/>
        <v>3552000</v>
      </c>
      <c r="F19" s="82">
        <f>VLOOKUP(B19,'CC - 05'!$B$8:$AS$67,36,0)</f>
        <v>27</v>
      </c>
      <c r="G19" s="307">
        <f t="shared" si="3"/>
        <v>3552000</v>
      </c>
      <c r="H19" s="306">
        <f>(VLOOKUP(B19,'CC - 02'!$B$8:$AS$70,37,0)+VLOOKUP(B19,'CC - 02'!$B$8:$AS$70,38,0))</f>
        <v>0</v>
      </c>
      <c r="I19" s="307">
        <f t="shared" si="4"/>
        <v>0</v>
      </c>
      <c r="J19" s="308">
        <f t="shared" si="5"/>
        <v>27</v>
      </c>
      <c r="K19" s="309">
        <f t="shared" si="5"/>
        <v>3552000</v>
      </c>
      <c r="L19" s="305">
        <f t="shared" si="6"/>
        <v>405000</v>
      </c>
      <c r="M19" s="310">
        <f t="shared" si="7"/>
        <v>3957000</v>
      </c>
      <c r="N19" s="310">
        <f t="shared" si="8"/>
        <v>284160</v>
      </c>
      <c r="O19" s="310">
        <f t="shared" si="9"/>
        <v>53280</v>
      </c>
      <c r="P19" s="310">
        <f t="shared" si="10"/>
        <v>35520</v>
      </c>
      <c r="Q19" s="309">
        <f t="shared" si="11"/>
        <v>3584040</v>
      </c>
      <c r="R19" s="309">
        <f t="shared" si="12"/>
        <v>0</v>
      </c>
      <c r="S19" s="311">
        <f t="shared" si="13"/>
        <v>3584040</v>
      </c>
      <c r="T19" s="309"/>
      <c r="U19" s="312"/>
      <c r="V19" s="313"/>
      <c r="W19" s="314"/>
      <c r="X19" s="315"/>
      <c r="Y19" s="315"/>
      <c r="Z19" s="315"/>
      <c r="AA19" s="316"/>
      <c r="AB19" s="316"/>
      <c r="AC19" s="316"/>
      <c r="AD19" s="316"/>
      <c r="AE19" s="316"/>
    </row>
    <row r="20" spans="1:31" s="33" customFormat="1" ht="23.25" customHeight="1">
      <c r="A20" s="35">
        <v>10</v>
      </c>
      <c r="B20" s="302" t="s">
        <v>88</v>
      </c>
      <c r="C20" s="79" t="str">
        <f t="shared" si="0"/>
        <v>Huỳnh Thị Bé Tha</v>
      </c>
      <c r="D20" s="103" t="str">
        <f t="shared" si="1"/>
        <v>Công nhân</v>
      </c>
      <c r="E20" s="80">
        <v>3552000</v>
      </c>
      <c r="F20" s="82">
        <f>VLOOKUP(B20,'CC - 05'!$B$8:$AS$67,36,0)</f>
        <v>27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103</v>
      </c>
      <c r="C21" s="79" t="str">
        <f t="shared" si="0"/>
        <v>Lý Thị Sà Kha</v>
      </c>
      <c r="D21" s="103" t="str">
        <f t="shared" si="1"/>
        <v>Công nhân</v>
      </c>
      <c r="E21" s="80">
        <f t="shared" si="2"/>
        <v>3552000</v>
      </c>
      <c r="F21" s="82">
        <f>VLOOKUP(B21,'CC - 05'!$B$8:$AS$67,36,0)</f>
        <v>27</v>
      </c>
      <c r="G21" s="198">
        <f t="shared" si="3"/>
        <v>3552000</v>
      </c>
      <c r="H21" s="82">
        <f>(VLOOKUP(B21,'CC - 02'!$B$8:$AS$70,37,0)+VLOOKUP(B21,'CC - 02'!$B$8:$AS$70,38,0))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f t="shared" si="8"/>
        <v>284160</v>
      </c>
      <c r="O21" s="37">
        <f t="shared" si="9"/>
        <v>53280</v>
      </c>
      <c r="P21" s="37">
        <f t="shared" si="10"/>
        <v>35520</v>
      </c>
      <c r="Q21" s="36">
        <f t="shared" si="11"/>
        <v>3584040</v>
      </c>
      <c r="R21" s="36">
        <f t="shared" si="12"/>
        <v>0</v>
      </c>
      <c r="S21" s="38">
        <f t="shared" si="13"/>
        <v>3584040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16" t="s">
        <v>198</v>
      </c>
      <c r="C22" s="349" t="s">
        <v>197</v>
      </c>
      <c r="D22" s="103" t="str">
        <f t="shared" si="1"/>
        <v>Công nhân</v>
      </c>
      <c r="E22" s="80">
        <f t="shared" si="2"/>
        <v>3552000</v>
      </c>
      <c r="F22" s="82">
        <f>VLOOKUP(B22,'CC - 05'!$B$8:$AS$67,36,0)</f>
        <v>27</v>
      </c>
      <c r="G22" s="198">
        <f t="shared" si="3"/>
        <v>3552000</v>
      </c>
      <c r="H22" s="82">
        <f>(VLOOKUP(B22,'CC - 03'!$B$8:$AS$67,37,0)+VLOOKUP(B22,'CC - 03'!$B$8:$AS$67,38,0))</f>
        <v>0</v>
      </c>
      <c r="I22" s="198">
        <f t="shared" si="4"/>
        <v>0</v>
      </c>
      <c r="J22" s="199">
        <f t="shared" si="5"/>
        <v>27</v>
      </c>
      <c r="K22" s="36">
        <f t="shared" si="5"/>
        <v>3552000</v>
      </c>
      <c r="L22" s="80">
        <f t="shared" si="6"/>
        <v>405000</v>
      </c>
      <c r="M22" s="37">
        <f t="shared" si="7"/>
        <v>3957000</v>
      </c>
      <c r="N22" s="37">
        <f>E22*$N$4</f>
        <v>284160</v>
      </c>
      <c r="O22" s="37">
        <f>E22*$O$4</f>
        <v>53280</v>
      </c>
      <c r="P22" s="37">
        <f>E22*$P$4</f>
        <v>35520</v>
      </c>
      <c r="Q22" s="36">
        <f t="shared" ref="Q22" si="14">M22-SUM(N22:P22)</f>
        <v>3584040</v>
      </c>
      <c r="R22" s="36">
        <f t="shared" si="12"/>
        <v>0</v>
      </c>
      <c r="S22" s="38">
        <f t="shared" si="13"/>
        <v>3584040</v>
      </c>
      <c r="T22" s="36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104</v>
      </c>
      <c r="C23" s="79" t="str">
        <f t="shared" si="0"/>
        <v xml:space="preserve"> Lâm Thị Mộng Thường</v>
      </c>
      <c r="D23" s="103" t="str">
        <f t="shared" si="1"/>
        <v>Công nhân</v>
      </c>
      <c r="E23" s="80">
        <f t="shared" si="2"/>
        <v>3552000</v>
      </c>
      <c r="F23" s="82">
        <f>VLOOKUP(B23,'CC - 05'!$B$8:$AS$67,36,0)</f>
        <v>27</v>
      </c>
      <c r="G23" s="198">
        <f t="shared" si="3"/>
        <v>3552000</v>
      </c>
      <c r="H23" s="82">
        <f>(VLOOKUP(B23,'CC - 03'!$B$8:$AS$70,37,0)+VLOOKUP(B23,'CC - 03'!$B$8:$AS$70,38,0))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3552000</v>
      </c>
      <c r="L23" s="80">
        <f t="shared" si="6"/>
        <v>405000</v>
      </c>
      <c r="M23" s="37">
        <f t="shared" si="7"/>
        <v>3957000</v>
      </c>
      <c r="N23" s="37">
        <f t="shared" si="8"/>
        <v>284160</v>
      </c>
      <c r="O23" s="37">
        <f t="shared" si="9"/>
        <v>53280</v>
      </c>
      <c r="P23" s="37">
        <f t="shared" si="10"/>
        <v>35520</v>
      </c>
      <c r="Q23" s="36">
        <f t="shared" si="11"/>
        <v>3584040</v>
      </c>
      <c r="R23" s="36">
        <f t="shared" si="12"/>
        <v>0</v>
      </c>
      <c r="S23" s="38">
        <f t="shared" si="13"/>
        <v>3584040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v>14</v>
      </c>
      <c r="B24" s="302" t="s">
        <v>203</v>
      </c>
      <c r="C24" s="79" t="str">
        <f t="shared" si="0"/>
        <v>Võ Văn Hữu Phước</v>
      </c>
      <c r="D24" s="103" t="str">
        <f t="shared" si="1"/>
        <v>Công nhân</v>
      </c>
      <c r="E24" s="80">
        <f t="shared" si="2"/>
        <v>3552000</v>
      </c>
      <c r="F24" s="82">
        <f>VLOOKUP(B24,'CC - 05'!$B$8:$AS$67,36,0)</f>
        <v>27</v>
      </c>
      <c r="G24" s="198">
        <f t="shared" si="3"/>
        <v>3552000</v>
      </c>
      <c r="H24" s="82">
        <f>(VLOOKUP(B24,'CC - 04'!$B$8:$AS$70,37,0)+VLOOKUP(B24,'CC - 04'!$B$8:$AS$70,38,0))</f>
        <v>0</v>
      </c>
      <c r="I24" s="198">
        <f t="shared" si="4"/>
        <v>0</v>
      </c>
      <c r="J24" s="199">
        <f t="shared" si="5"/>
        <v>27</v>
      </c>
      <c r="K24" s="36">
        <f t="shared" si="5"/>
        <v>3552000</v>
      </c>
      <c r="L24" s="80">
        <f t="shared" si="6"/>
        <v>405000</v>
      </c>
      <c r="M24" s="37">
        <f t="shared" si="7"/>
        <v>3957000</v>
      </c>
      <c r="N24" s="37">
        <v>284160</v>
      </c>
      <c r="O24" s="37">
        <v>53280</v>
      </c>
      <c r="P24" s="37">
        <v>35520</v>
      </c>
      <c r="Q24" s="36">
        <f t="shared" ref="Q24:Q25" si="15">M24-SUM(N24:P24)</f>
        <v>3584040</v>
      </c>
      <c r="R24" s="36">
        <f t="shared" si="12"/>
        <v>0</v>
      </c>
      <c r="S24" s="38">
        <f t="shared" si="13"/>
        <v>3584040</v>
      </c>
      <c r="T24" s="378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v>15</v>
      </c>
      <c r="B25" s="302" t="s">
        <v>202</v>
      </c>
      <c r="C25" s="79" t="str">
        <f t="shared" si="0"/>
        <v>Nguyễn Thị Diễm</v>
      </c>
      <c r="D25" s="103" t="str">
        <f t="shared" si="1"/>
        <v>Công nhân</v>
      </c>
      <c r="E25" s="80">
        <f t="shared" si="2"/>
        <v>3552000</v>
      </c>
      <c r="F25" s="82">
        <f>VLOOKUP(B25,'CC - 05'!$B$8:$AS$67,36,0)</f>
        <v>27</v>
      </c>
      <c r="G25" s="198">
        <f t="shared" si="3"/>
        <v>3552000</v>
      </c>
      <c r="H25" s="82">
        <f>(VLOOKUP(B25,'CC - 04'!$B$8:$AS$70,37,0)+VLOOKUP(B25,'CC - 04'!$B$8:$AS$70,38,0))</f>
        <v>0</v>
      </c>
      <c r="I25" s="198">
        <f t="shared" si="4"/>
        <v>0</v>
      </c>
      <c r="J25" s="199">
        <f t="shared" si="5"/>
        <v>27</v>
      </c>
      <c r="K25" s="36">
        <f t="shared" si="5"/>
        <v>3552000</v>
      </c>
      <c r="L25" s="80">
        <f t="shared" si="6"/>
        <v>405000</v>
      </c>
      <c r="M25" s="37">
        <f t="shared" si="7"/>
        <v>3957000</v>
      </c>
      <c r="N25" s="37">
        <v>284160</v>
      </c>
      <c r="O25" s="37">
        <v>53280</v>
      </c>
      <c r="P25" s="37">
        <v>35520</v>
      </c>
      <c r="Q25" s="36">
        <f t="shared" si="15"/>
        <v>3584040</v>
      </c>
      <c r="R25" s="36">
        <f t="shared" si="12"/>
        <v>0</v>
      </c>
      <c r="S25" s="38">
        <f t="shared" si="13"/>
        <v>3584040</v>
      </c>
      <c r="T25" s="378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75" customFormat="1" ht="19.5" customHeight="1">
      <c r="A26" s="35"/>
      <c r="B26" s="941" t="s">
        <v>181</v>
      </c>
      <c r="C26" s="942"/>
      <c r="D26" s="274"/>
      <c r="E26" s="274"/>
      <c r="F26" s="82">
        <f>VLOOKUP(B26,'CC - 05'!$B$8:$AS$67,36,0)</f>
        <v>0</v>
      </c>
      <c r="G26" s="274"/>
      <c r="H26" s="274"/>
      <c r="I26" s="274"/>
      <c r="J26" s="274"/>
      <c r="K26" s="274"/>
      <c r="L26" s="274"/>
      <c r="M26" s="274"/>
      <c r="N26" s="37"/>
      <c r="O26" s="37"/>
      <c r="P26" s="37"/>
      <c r="Q26" s="274"/>
      <c r="R26" s="274"/>
      <c r="S26" s="274"/>
      <c r="T26" s="274"/>
      <c r="U26" s="94"/>
      <c r="V26" s="76"/>
      <c r="W26" s="76"/>
      <c r="X26" s="77"/>
      <c r="Y26" s="77"/>
      <c r="Z26" s="77"/>
      <c r="AA26" s="78"/>
      <c r="AB26" s="78"/>
      <c r="AC26" s="78"/>
      <c r="AD26" s="78"/>
      <c r="AE26" s="78"/>
    </row>
    <row r="27" spans="1:31" s="33" customFormat="1" ht="23.25" customHeight="1">
      <c r="A27" s="35">
        <f>A25+1</f>
        <v>16</v>
      </c>
      <c r="B27" s="302" t="s">
        <v>107</v>
      </c>
      <c r="C27" s="79" t="str">
        <f t="shared" si="0"/>
        <v>Nguyễn Văn Bé Hai</v>
      </c>
      <c r="D27" s="103" t="str">
        <f t="shared" si="1"/>
        <v>Công nhân</v>
      </c>
      <c r="E27" s="80">
        <f t="shared" si="2"/>
        <v>3776000</v>
      </c>
      <c r="F27" s="82">
        <f>VLOOKUP(B27,'CC - 05'!$B$8:$AS$67,36,0)</f>
        <v>27</v>
      </c>
      <c r="G27" s="198">
        <f t="shared" si="3"/>
        <v>3776000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3776000</v>
      </c>
      <c r="L27" s="80">
        <f t="shared" si="6"/>
        <v>405000</v>
      </c>
      <c r="M27" s="37">
        <f t="shared" si="7"/>
        <v>4181000</v>
      </c>
      <c r="N27" s="37">
        <f t="shared" ref="N27:N30" si="16">IF(VLOOKUP(B27,DS,10,0)="x",E27*$N$4,0)</f>
        <v>302080</v>
      </c>
      <c r="O27" s="37">
        <f t="shared" ref="O27:O30" si="17">IF(VLOOKUP(B27,DS,10,0)="x",E27*$O$4,0)</f>
        <v>56640</v>
      </c>
      <c r="P27" s="37">
        <f t="shared" ref="P27:P30" si="18">IF(VLOOKUP(B27,DS,10,0)="x",E27*$P$4,0)</f>
        <v>37760</v>
      </c>
      <c r="Q27" s="36">
        <f t="shared" si="11"/>
        <v>3784520</v>
      </c>
      <c r="R27" s="36">
        <f t="shared" si="12"/>
        <v>0</v>
      </c>
      <c r="S27" s="38">
        <f t="shared" si="13"/>
        <v>3784520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5">
        <f>A27+1</f>
        <v>17</v>
      </c>
      <c r="B28" s="302" t="s">
        <v>112</v>
      </c>
      <c r="C28" s="79" t="str">
        <f t="shared" si="0"/>
        <v>Trần Nhiên</v>
      </c>
      <c r="D28" s="103" t="str">
        <f t="shared" si="1"/>
        <v>Công nhân</v>
      </c>
      <c r="E28" s="80">
        <f t="shared" si="2"/>
        <v>3552000</v>
      </c>
      <c r="F28" s="82">
        <f>VLOOKUP(B28,'CC - 05'!$B$8:$AS$67,36,0)</f>
        <v>27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27</v>
      </c>
      <c r="K28" s="36">
        <f t="shared" si="5"/>
        <v>3552000</v>
      </c>
      <c r="L28" s="80">
        <f t="shared" si="6"/>
        <v>405000</v>
      </c>
      <c r="M28" s="37">
        <f t="shared" si="7"/>
        <v>3957000</v>
      </c>
      <c r="N28" s="37">
        <f t="shared" si="16"/>
        <v>284160</v>
      </c>
      <c r="O28" s="37">
        <f t="shared" si="17"/>
        <v>53280</v>
      </c>
      <c r="P28" s="37">
        <f t="shared" si="18"/>
        <v>35520</v>
      </c>
      <c r="Q28" s="36">
        <f t="shared" ref="Q28:Q30" si="19">M28-SUM(N28:P28)</f>
        <v>3584040</v>
      </c>
      <c r="R28" s="36">
        <f t="shared" si="12"/>
        <v>0</v>
      </c>
      <c r="S28" s="38">
        <f t="shared" si="13"/>
        <v>3584040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3" customFormat="1" ht="23.25" customHeight="1">
      <c r="A29" s="35">
        <f>A28+1</f>
        <v>18</v>
      </c>
      <c r="B29" s="302" t="s">
        <v>113</v>
      </c>
      <c r="C29" s="79" t="str">
        <f t="shared" si="0"/>
        <v>Thạch Giang</v>
      </c>
      <c r="D29" s="103" t="str">
        <f t="shared" si="1"/>
        <v>Công nhân</v>
      </c>
      <c r="E29" s="80">
        <f t="shared" si="2"/>
        <v>3552000</v>
      </c>
      <c r="F29" s="82">
        <f>VLOOKUP(B29,'CC - 05'!$B$8:$AS$67,36,0)</f>
        <v>27</v>
      </c>
      <c r="G29" s="198">
        <f t="shared" si="3"/>
        <v>3552000</v>
      </c>
      <c r="H29" s="82">
        <f>(VLOOKUP(B29,'CC - 02'!$B$8:$AS$70,37,0)+VLOOKUP(B29,'CC - 02'!$B$8:$AS$70,38,0))</f>
        <v>0</v>
      </c>
      <c r="I29" s="198">
        <f t="shared" si="4"/>
        <v>0</v>
      </c>
      <c r="J29" s="199">
        <f t="shared" si="5"/>
        <v>27</v>
      </c>
      <c r="K29" s="36">
        <f t="shared" si="5"/>
        <v>3552000</v>
      </c>
      <c r="L29" s="80">
        <f t="shared" si="6"/>
        <v>405000</v>
      </c>
      <c r="M29" s="37">
        <f t="shared" si="7"/>
        <v>3957000</v>
      </c>
      <c r="N29" s="37">
        <f t="shared" si="16"/>
        <v>284160</v>
      </c>
      <c r="O29" s="37">
        <f t="shared" si="17"/>
        <v>53280</v>
      </c>
      <c r="P29" s="37">
        <f t="shared" si="18"/>
        <v>35520</v>
      </c>
      <c r="Q29" s="36">
        <f t="shared" si="19"/>
        <v>3584040</v>
      </c>
      <c r="R29" s="36">
        <f t="shared" si="12"/>
        <v>0</v>
      </c>
      <c r="S29" s="38">
        <f t="shared" si="13"/>
        <v>3584040</v>
      </c>
      <c r="T29" s="36"/>
      <c r="U29" s="94"/>
      <c r="V29" s="34"/>
      <c r="W29" s="27"/>
      <c r="X29" s="4"/>
      <c r="Y29" s="4"/>
      <c r="Z29" s="4"/>
      <c r="AA29" s="3"/>
      <c r="AB29" s="3"/>
      <c r="AC29" s="3"/>
      <c r="AD29" s="3"/>
      <c r="AE29" s="3"/>
    </row>
    <row r="30" spans="1:31" s="33" customFormat="1" ht="23.25" customHeight="1">
      <c r="A30" s="337">
        <f>A29+1</f>
        <v>19</v>
      </c>
      <c r="B30" s="302" t="s">
        <v>116</v>
      </c>
      <c r="C30" s="79" t="str">
        <f t="shared" si="0"/>
        <v>Lâm Chanh Đa Ra</v>
      </c>
      <c r="D30" s="103" t="str">
        <f t="shared" si="1"/>
        <v>Công nhân</v>
      </c>
      <c r="E30" s="80">
        <f t="shared" si="2"/>
        <v>3552000</v>
      </c>
      <c r="F30" s="82">
        <f>VLOOKUP(B30,'CC - 05'!$B$8:$AS$67,36,0)</f>
        <v>27</v>
      </c>
      <c r="G30" s="198">
        <f t="shared" si="3"/>
        <v>3552000</v>
      </c>
      <c r="H30" s="82">
        <f>(VLOOKUP(B30,'CC - 02'!$B$8:$AS$70,37,0)+VLOOKUP(B30,'CC - 02'!$B$8:$AS$70,38,0))</f>
        <v>0</v>
      </c>
      <c r="I30" s="198">
        <f t="shared" si="4"/>
        <v>0</v>
      </c>
      <c r="J30" s="199">
        <f t="shared" si="5"/>
        <v>27</v>
      </c>
      <c r="K30" s="36">
        <f t="shared" si="5"/>
        <v>3552000</v>
      </c>
      <c r="L30" s="80">
        <f t="shared" si="6"/>
        <v>405000</v>
      </c>
      <c r="M30" s="37">
        <f t="shared" si="7"/>
        <v>3957000</v>
      </c>
      <c r="N30" s="37">
        <f t="shared" si="16"/>
        <v>284160</v>
      </c>
      <c r="O30" s="37">
        <f t="shared" si="17"/>
        <v>53280</v>
      </c>
      <c r="P30" s="37">
        <f t="shared" si="18"/>
        <v>35520</v>
      </c>
      <c r="Q30" s="36">
        <f t="shared" si="19"/>
        <v>3584040</v>
      </c>
      <c r="R30" s="36">
        <f t="shared" si="12"/>
        <v>0</v>
      </c>
      <c r="S30" s="38">
        <f t="shared" si="13"/>
        <v>3584040</v>
      </c>
      <c r="T30" s="36"/>
      <c r="U30" s="94"/>
      <c r="V30" s="34"/>
      <c r="W30" s="27"/>
      <c r="X30" s="4"/>
      <c r="Y30" s="4"/>
      <c r="Z30" s="4"/>
      <c r="AA30" s="3"/>
      <c r="AB30" s="3"/>
      <c r="AC30" s="3"/>
      <c r="AD30" s="3"/>
      <c r="AE30" s="3"/>
    </row>
    <row r="31" spans="1:31" s="31" customFormat="1" ht="21" customHeight="1">
      <c r="A31" s="891" t="s">
        <v>25</v>
      </c>
      <c r="B31" s="891"/>
      <c r="C31" s="891"/>
      <c r="D31" s="891"/>
      <c r="E31" s="125">
        <f>SUM(E10:E30)</f>
        <v>69000000</v>
      </c>
      <c r="F31" s="125"/>
      <c r="G31" s="125">
        <f>SUM(G10:G30)</f>
        <v>69000000</v>
      </c>
      <c r="H31" s="125"/>
      <c r="I31" s="125">
        <f>SUM(I10:I30)</f>
        <v>0</v>
      </c>
      <c r="J31" s="25"/>
      <c r="K31" s="25">
        <f>SUM(K10:K30)</f>
        <v>69000000</v>
      </c>
      <c r="L31" s="25">
        <f t="shared" ref="L31:S31" si="20">SUM(L10:L30)</f>
        <v>7695000</v>
      </c>
      <c r="M31" s="25">
        <f t="shared" si="20"/>
        <v>76695000</v>
      </c>
      <c r="N31" s="25">
        <f t="shared" si="20"/>
        <v>5520000</v>
      </c>
      <c r="O31" s="25">
        <f t="shared" si="20"/>
        <v>1035000</v>
      </c>
      <c r="P31" s="25">
        <f t="shared" si="20"/>
        <v>690000</v>
      </c>
      <c r="Q31" s="25">
        <f t="shared" si="20"/>
        <v>69450000</v>
      </c>
      <c r="R31" s="25">
        <f t="shared" si="20"/>
        <v>0</v>
      </c>
      <c r="S31" s="25">
        <f t="shared" si="20"/>
        <v>69450000</v>
      </c>
      <c r="T31" s="25"/>
      <c r="U31" s="94"/>
      <c r="V31" s="32"/>
      <c r="W31" s="32"/>
      <c r="X31" s="32"/>
      <c r="Y31" s="32"/>
      <c r="Z31" s="32"/>
    </row>
    <row r="32" spans="1:31" ht="11.25" customHeight="1">
      <c r="A32" s="7"/>
      <c r="B32" s="7"/>
      <c r="C32" s="8"/>
      <c r="D32" s="104"/>
      <c r="E32" s="84"/>
      <c r="F32" s="8"/>
      <c r="G32" s="8"/>
      <c r="H32" s="8"/>
      <c r="I32" s="8"/>
      <c r="K32" s="8"/>
      <c r="L32" s="8"/>
      <c r="M32" s="92"/>
      <c r="N32" s="8"/>
      <c r="O32" s="8"/>
      <c r="P32" s="8"/>
      <c r="Q32" s="8"/>
      <c r="R32" s="8"/>
      <c r="S32" s="8"/>
      <c r="T32" s="8"/>
      <c r="U32" s="94"/>
    </row>
    <row r="33" spans="1:31" s="33" customFormat="1" ht="11.25" customHeight="1">
      <c r="A33" s="68"/>
      <c r="B33" s="68"/>
      <c r="C33" s="68"/>
      <c r="D33" s="118"/>
      <c r="E33" s="119"/>
      <c r="F33" s="68"/>
      <c r="G33" s="68"/>
      <c r="H33" s="68"/>
      <c r="I33" s="68"/>
      <c r="J33" s="120"/>
      <c r="K33" s="119"/>
      <c r="L33" s="68"/>
      <c r="M33" s="68"/>
      <c r="N33" s="68"/>
      <c r="O33" s="68"/>
      <c r="P33" s="68"/>
      <c r="Q33" s="68"/>
      <c r="R33" s="68"/>
      <c r="S33" s="97" t="str">
        <f>"Long An, ngày  "&amp;$V$2&amp;"   tháng   "&amp;TEXT(E4,"mm")&amp;"   năm "&amp;TEXT(E4,"yyyy")</f>
        <v>Long An, ngày  31   tháng   05   năm 2017</v>
      </c>
      <c r="T33" s="68"/>
      <c r="U33" s="121"/>
      <c r="V33" s="34"/>
      <c r="W33" s="34"/>
      <c r="X33" s="34"/>
      <c r="Y33" s="34"/>
      <c r="Z33" s="34"/>
    </row>
    <row r="34" spans="1:31" s="33" customFormat="1" ht="12.75">
      <c r="A34" s="28"/>
      <c r="B34" s="28"/>
      <c r="C34" s="28" t="s">
        <v>60</v>
      </c>
      <c r="D34" s="122"/>
      <c r="E34" s="69"/>
      <c r="F34" s="121"/>
      <c r="G34" s="69"/>
      <c r="H34" s="69"/>
      <c r="I34" s="69"/>
      <c r="J34" s="123"/>
      <c r="K34" s="34"/>
      <c r="L34" s="28"/>
      <c r="M34" s="232"/>
      <c r="N34" s="19"/>
      <c r="O34" s="19"/>
      <c r="P34" s="19"/>
      <c r="Q34" s="19"/>
      <c r="S34" s="121" t="s">
        <v>22</v>
      </c>
      <c r="T34" s="121"/>
      <c r="U34" s="121"/>
      <c r="V34" s="34"/>
      <c r="W34" s="34"/>
      <c r="X34" s="34"/>
      <c r="Y34" s="34"/>
      <c r="Z34" s="34"/>
    </row>
    <row r="35" spans="1:31" ht="12">
      <c r="A35" s="7"/>
      <c r="B35" s="7"/>
      <c r="C35" s="14"/>
      <c r="E35" s="12"/>
      <c r="F35" s="11"/>
      <c r="G35" s="12"/>
      <c r="H35" s="12"/>
      <c r="I35" s="12"/>
      <c r="K35" s="6"/>
      <c r="L35" s="14"/>
      <c r="N35" s="10"/>
      <c r="O35" s="10"/>
      <c r="P35" s="10"/>
      <c r="Q35" s="10"/>
      <c r="S35" s="10"/>
      <c r="T35" s="11"/>
      <c r="U35" s="94"/>
    </row>
    <row r="36" spans="1:31" ht="12">
      <c r="C36" s="14"/>
      <c r="L36" s="14"/>
      <c r="T36" s="14"/>
      <c r="U36" s="94"/>
    </row>
    <row r="37" spans="1:31" ht="12">
      <c r="U37" s="94"/>
    </row>
    <row r="38" spans="1:31" ht="12">
      <c r="U38" s="94"/>
    </row>
    <row r="39" spans="1:31" ht="12">
      <c r="F39" s="280"/>
      <c r="U39" s="94"/>
    </row>
    <row r="40" spans="1:31" ht="12">
      <c r="U40" s="94"/>
    </row>
    <row r="41" spans="1:31" s="379" customFormat="1" ht="12">
      <c r="D41" s="380"/>
      <c r="E41" s="381"/>
      <c r="F41" s="380"/>
      <c r="G41" s="381"/>
      <c r="H41" s="381"/>
      <c r="I41" s="381"/>
      <c r="J41" s="382"/>
      <c r="T41" s="383"/>
      <c r="U41" s="384"/>
      <c r="V41" s="383"/>
      <c r="W41" s="383"/>
      <c r="X41" s="383"/>
      <c r="Y41" s="383"/>
      <c r="Z41" s="383"/>
    </row>
    <row r="42" spans="1:31" ht="12">
      <c r="U42" s="94"/>
    </row>
    <row r="43" spans="1:31" ht="12">
      <c r="U43" s="94"/>
    </row>
    <row r="44" spans="1:31" s="157" customFormat="1" ht="29.25" customHeight="1">
      <c r="A44" s="124"/>
      <c r="B44" s="403"/>
      <c r="C44" s="403"/>
      <c r="D44" s="892" t="str">
        <f>D1</f>
        <v>BẢNG THANH TOÁN LƯƠNG THÁNG 05 / 2017</v>
      </c>
      <c r="E44" s="892"/>
      <c r="F44" s="892"/>
      <c r="G44" s="892"/>
      <c r="H44" s="892"/>
      <c r="I44" s="892"/>
      <c r="J44" s="892"/>
      <c r="K44" s="892"/>
      <c r="L44" s="892"/>
      <c r="M44" s="892"/>
      <c r="N44" s="892"/>
      <c r="O44" s="892"/>
      <c r="P44" s="892"/>
      <c r="Q44" s="893"/>
      <c r="R44" s="894" t="s">
        <v>106</v>
      </c>
      <c r="S44" s="895"/>
      <c r="T44" s="896"/>
      <c r="U44" s="94"/>
      <c r="V44" s="6"/>
      <c r="W44" s="179"/>
      <c r="X44" s="179"/>
      <c r="Y44" s="180"/>
      <c r="Z44" s="180"/>
    </row>
    <row r="45" spans="1:31" s="157" customFormat="1" ht="15" customHeight="1">
      <c r="A45" s="124" t="str">
        <f>TH!$A$1</f>
        <v>Công ty TNHH Hải sản An Lạc</v>
      </c>
      <c r="B45" s="403"/>
      <c r="C45" s="403"/>
      <c r="D45" s="403"/>
      <c r="E45" s="181"/>
      <c r="F45" s="403"/>
      <c r="G45" s="403"/>
      <c r="H45" s="403"/>
      <c r="I45" s="403"/>
      <c r="J45" s="182"/>
      <c r="K45" s="403"/>
      <c r="L45" s="403"/>
      <c r="M45" s="403"/>
      <c r="N45" s="403"/>
      <c r="O45" s="403"/>
      <c r="P45" s="403"/>
      <c r="Q45" s="403"/>
      <c r="R45" s="403"/>
      <c r="S45" s="403"/>
      <c r="T45" s="135"/>
      <c r="U45" s="94"/>
      <c r="V45" s="6"/>
      <c r="W45" s="179"/>
      <c r="X45" s="179"/>
      <c r="Y45" s="180"/>
      <c r="Z45" s="180"/>
    </row>
    <row r="46" spans="1:31" s="157" customFormat="1" ht="15" customHeight="1">
      <c r="A46" s="124" t="str">
        <f>TH!$A$2</f>
        <v>Địa chỉ: Lô A14, đường 4A, KCN Hải Sơn, Đức Hòa, Long An</v>
      </c>
      <c r="B46" s="403"/>
      <c r="C46" s="403"/>
      <c r="D46" s="403"/>
      <c r="E46" s="181"/>
      <c r="F46" s="403"/>
      <c r="G46" s="403"/>
      <c r="H46" s="403"/>
      <c r="I46" s="403"/>
      <c r="J46" s="182"/>
      <c r="K46" s="403"/>
      <c r="L46" s="403"/>
      <c r="M46" s="403"/>
      <c r="N46" s="403"/>
      <c r="O46" s="403"/>
      <c r="P46" s="403"/>
      <c r="Q46" s="403"/>
      <c r="R46" s="403"/>
      <c r="S46" s="403"/>
      <c r="T46" s="135"/>
      <c r="U46" s="94"/>
      <c r="V46" s="6"/>
      <c r="W46" s="179"/>
      <c r="X46" s="179"/>
      <c r="Y46" s="180"/>
      <c r="Z46" s="180"/>
    </row>
    <row r="47" spans="1:31" s="186" customFormat="1" ht="14.25" customHeight="1">
      <c r="A47" s="18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94"/>
      <c r="V47" s="6"/>
      <c r="W47" s="185"/>
      <c r="X47" s="185"/>
      <c r="Y47" s="185"/>
      <c r="Z47" s="185"/>
    </row>
    <row r="48" spans="1:31" s="188" customFormat="1" ht="24" customHeight="1">
      <c r="A48" s="886" t="s">
        <v>19</v>
      </c>
      <c r="B48" s="886" t="s">
        <v>20</v>
      </c>
      <c r="C48" s="888" t="s">
        <v>1</v>
      </c>
      <c r="D48" s="888" t="s">
        <v>2</v>
      </c>
      <c r="E48" s="890" t="s">
        <v>56</v>
      </c>
      <c r="F48" s="904" t="s">
        <v>26</v>
      </c>
      <c r="G48" s="910"/>
      <c r="H48" s="910"/>
      <c r="I48" s="910"/>
      <c r="J48" s="910"/>
      <c r="K48" s="905"/>
      <c r="L48" s="878" t="s">
        <v>57</v>
      </c>
      <c r="M48" s="878" t="s">
        <v>5</v>
      </c>
      <c r="N48" s="888" t="s">
        <v>6</v>
      </c>
      <c r="O48" s="888"/>
      <c r="P48" s="888"/>
      <c r="Q48" s="889" t="s">
        <v>7</v>
      </c>
      <c r="R48" s="889" t="s">
        <v>8</v>
      </c>
      <c r="S48" s="889" t="s">
        <v>9</v>
      </c>
      <c r="T48" s="902" t="s">
        <v>10</v>
      </c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88" customFormat="1" ht="33.75" customHeight="1">
      <c r="A49" s="887"/>
      <c r="B49" s="887"/>
      <c r="C49" s="888"/>
      <c r="D49" s="888"/>
      <c r="E49" s="890"/>
      <c r="F49" s="904" t="s">
        <v>59</v>
      </c>
      <c r="G49" s="905"/>
      <c r="H49" s="879" t="s">
        <v>182</v>
      </c>
      <c r="I49" s="880"/>
      <c r="J49" s="906" t="s">
        <v>27</v>
      </c>
      <c r="K49" s="889" t="s">
        <v>4</v>
      </c>
      <c r="L49" s="882"/>
      <c r="M49" s="882"/>
      <c r="N49" s="908" t="s">
        <v>12</v>
      </c>
      <c r="O49" s="889" t="s">
        <v>13</v>
      </c>
      <c r="P49" s="889" t="s">
        <v>34</v>
      </c>
      <c r="Q49" s="901"/>
      <c r="R49" s="901"/>
      <c r="S49" s="901"/>
      <c r="T49" s="903"/>
      <c r="U49" s="164"/>
      <c r="V49" s="187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188" customFormat="1" ht="35.25" customHeight="1">
      <c r="A50" s="887"/>
      <c r="B50" s="887"/>
      <c r="C50" s="889"/>
      <c r="D50" s="889"/>
      <c r="E50" s="890"/>
      <c r="F50" s="400" t="s">
        <v>40</v>
      </c>
      <c r="G50" s="401" t="s">
        <v>18</v>
      </c>
      <c r="H50" s="402" t="s">
        <v>40</v>
      </c>
      <c r="I50" s="401" t="s">
        <v>18</v>
      </c>
      <c r="J50" s="907"/>
      <c r="K50" s="901"/>
      <c r="L50" s="883"/>
      <c r="M50" s="883"/>
      <c r="N50" s="909"/>
      <c r="O50" s="901"/>
      <c r="P50" s="901"/>
      <c r="Q50" s="901"/>
      <c r="R50" s="901"/>
      <c r="S50" s="901"/>
      <c r="T50" s="903"/>
      <c r="U50" s="164"/>
      <c r="V50" s="187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193" customFormat="1" ht="12.75" customHeight="1">
      <c r="A51" s="189">
        <v>1</v>
      </c>
      <c r="B51" s="189">
        <v>2</v>
      </c>
      <c r="C51" s="189">
        <v>3</v>
      </c>
      <c r="D51" s="189">
        <v>4</v>
      </c>
      <c r="E51" s="189">
        <v>5</v>
      </c>
      <c r="F51" s="189">
        <v>7</v>
      </c>
      <c r="G51" s="189">
        <v>8</v>
      </c>
      <c r="H51" s="189">
        <v>9</v>
      </c>
      <c r="I51" s="189">
        <v>10</v>
      </c>
      <c r="J51" s="189">
        <v>13</v>
      </c>
      <c r="K51" s="189">
        <v>14</v>
      </c>
      <c r="L51" s="189">
        <v>16</v>
      </c>
      <c r="M51" s="74">
        <v>17</v>
      </c>
      <c r="N51" s="189">
        <v>24</v>
      </c>
      <c r="O51" s="189">
        <v>25</v>
      </c>
      <c r="P51" s="189">
        <v>26</v>
      </c>
      <c r="Q51" s="189">
        <v>29</v>
      </c>
      <c r="R51" s="189">
        <v>30</v>
      </c>
      <c r="S51" s="189">
        <v>31</v>
      </c>
      <c r="T51" s="189">
        <v>32</v>
      </c>
      <c r="U51" s="164"/>
      <c r="V51" s="190"/>
      <c r="W51" s="190"/>
      <c r="X51" s="191"/>
      <c r="Y51" s="191"/>
      <c r="Z51" s="191"/>
      <c r="AA51" s="192"/>
      <c r="AB51" s="192"/>
      <c r="AC51" s="192"/>
      <c r="AD51" s="192"/>
      <c r="AE51" s="192"/>
    </row>
    <row r="52" spans="1:31" s="203" customFormat="1" ht="23.25" customHeight="1">
      <c r="A52" s="194">
        <v>1</v>
      </c>
      <c r="B52" s="194" t="s">
        <v>68</v>
      </c>
      <c r="C52" s="195" t="str">
        <f t="shared" ref="C52:C58" si="21">VLOOKUP(B52,DS,2,0)</f>
        <v>Nguyễn Thiện Duy</v>
      </c>
      <c r="D52" s="196" t="str">
        <f t="shared" ref="D52:D60" si="22">VLOOKUP(B52,DS,3,0)</f>
        <v>Giám đốc</v>
      </c>
      <c r="E52" s="197">
        <f>VLOOKUP(B52,TH!$C$11:$F$56,4,0)</f>
        <v>10851000</v>
      </c>
      <c r="F52" s="82">
        <f>VLOOKUP($B52,'CC - 05'!$B$9:$AR$95,36,0)</f>
        <v>21</v>
      </c>
      <c r="G52" s="198">
        <f t="shared" ref="G52:G60" si="23">ROUND(E52/$U$2*F52,0)</f>
        <v>8439667</v>
      </c>
      <c r="H52" s="82">
        <f>(VLOOKUP($B52,'CC - 02'!$B$9:$AN$97,37,0)+(VLOOKUP($B52,'CC - 02'!$B$9:$AN$97,38,0)))</f>
        <v>0</v>
      </c>
      <c r="I52" s="198">
        <f t="shared" ref="I52:I60" si="24">ROUND(E52/$U$2*H52,0)</f>
        <v>0</v>
      </c>
      <c r="J52" s="199">
        <f t="shared" ref="J52:K60" si="25">F52+H52</f>
        <v>21</v>
      </c>
      <c r="K52" s="36">
        <f t="shared" si="25"/>
        <v>8439667</v>
      </c>
      <c r="L52" s="80">
        <f>+F52*15000</f>
        <v>315000</v>
      </c>
      <c r="M52" s="200">
        <f t="shared" ref="M52:M60" si="26">K52+SUM(L52:L52)</f>
        <v>8754667</v>
      </c>
      <c r="N52" s="37">
        <f t="shared" ref="N52:N58" si="27">IF(VLOOKUP(B52,DS,10,0)="x",E52*$N$4,0)</f>
        <v>868080</v>
      </c>
      <c r="O52" s="37">
        <f t="shared" ref="O52:O58" si="28">IF(VLOOKUP(B52,DS,10,0)="x",E52*$O$4,0)</f>
        <v>162765</v>
      </c>
      <c r="P52" s="37">
        <f t="shared" ref="P52:P58" si="29">IF(VLOOKUP(B52,DS,10,0)="x",E52*$P$4,0)</f>
        <v>108510</v>
      </c>
      <c r="Q52" s="198">
        <f t="shared" ref="Q52:Q58" si="30">M52-SUM(N52:P52)</f>
        <v>7615312</v>
      </c>
      <c r="R52" s="198">
        <f t="shared" ref="R52:R60" si="31">VLOOKUP(B52,DS,23,0)</f>
        <v>0</v>
      </c>
      <c r="S52" s="201">
        <f>Q52-R52</f>
        <v>7615312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2</v>
      </c>
      <c r="B53" s="194" t="s">
        <v>70</v>
      </c>
      <c r="C53" s="195" t="str">
        <f t="shared" si="21"/>
        <v>Nguyễn Văn Sẽ</v>
      </c>
      <c r="D53" s="196" t="str">
        <f t="shared" si="22"/>
        <v>Kỹ Thuật</v>
      </c>
      <c r="E53" s="197">
        <f>VLOOKUP(B53,TH!$C$11:$F$56,4,0)</f>
        <v>4895000</v>
      </c>
      <c r="F53" s="82">
        <f>VLOOKUP($B53,'CC - 05'!$B$9:$AR$95,36,0)</f>
        <v>27</v>
      </c>
      <c r="G53" s="198">
        <f t="shared" si="23"/>
        <v>4895000</v>
      </c>
      <c r="H53" s="82">
        <f>(VLOOKUP($B53,'CC - 02'!$B$9:$AN$97,37,0)+(VLOOKUP($B53,'CC - 02'!$B$9:$AN$97,38,0)))</f>
        <v>0</v>
      </c>
      <c r="I53" s="198">
        <f t="shared" si="24"/>
        <v>0</v>
      </c>
      <c r="J53" s="199">
        <f t="shared" si="25"/>
        <v>27</v>
      </c>
      <c r="K53" s="36">
        <f t="shared" si="25"/>
        <v>4895000</v>
      </c>
      <c r="L53" s="80">
        <f t="shared" ref="L53:L60" si="32">+F53*15000</f>
        <v>405000</v>
      </c>
      <c r="M53" s="200">
        <f t="shared" si="26"/>
        <v>5300000</v>
      </c>
      <c r="N53" s="37">
        <f t="shared" si="27"/>
        <v>391600</v>
      </c>
      <c r="O53" s="37">
        <f t="shared" si="28"/>
        <v>73425</v>
      </c>
      <c r="P53" s="37">
        <f t="shared" si="29"/>
        <v>48950</v>
      </c>
      <c r="Q53" s="198">
        <f t="shared" si="30"/>
        <v>4786025</v>
      </c>
      <c r="R53" s="198">
        <f t="shared" si="31"/>
        <v>0</v>
      </c>
      <c r="S53" s="201">
        <f t="shared" ref="S53:S60" si="33">Q53-R53</f>
        <v>4786025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3</v>
      </c>
      <c r="B54" s="194" t="s">
        <v>72</v>
      </c>
      <c r="C54" s="195" t="str">
        <f t="shared" si="21"/>
        <v>Võ Uyên Phương</v>
      </c>
      <c r="D54" s="196" t="str">
        <f t="shared" si="22"/>
        <v>Kế toán</v>
      </c>
      <c r="E54" s="197">
        <f>VLOOKUP(B54,TH!$C$11:$F$56,4,0)</f>
        <v>4895000</v>
      </c>
      <c r="F54" s="82">
        <f>VLOOKUP($B54,'CC - 05'!$B$9:$AR$95,36,0)</f>
        <v>27</v>
      </c>
      <c r="G54" s="198">
        <f t="shared" si="23"/>
        <v>4895000</v>
      </c>
      <c r="H54" s="82">
        <f>(VLOOKUP($B54,'CC - 02'!$B$9:$AN$97,37,0)+(VLOOKUP($B54,'CC - 02'!$B$9:$AN$97,38,0)))</f>
        <v>0</v>
      </c>
      <c r="I54" s="198">
        <f t="shared" si="24"/>
        <v>0</v>
      </c>
      <c r="J54" s="199">
        <f t="shared" si="25"/>
        <v>27</v>
      </c>
      <c r="K54" s="36">
        <f t="shared" si="25"/>
        <v>4895000</v>
      </c>
      <c r="L54" s="80">
        <f t="shared" si="32"/>
        <v>405000</v>
      </c>
      <c r="M54" s="200">
        <f t="shared" si="26"/>
        <v>5300000</v>
      </c>
      <c r="N54" s="37">
        <f t="shared" si="27"/>
        <v>391600</v>
      </c>
      <c r="O54" s="37">
        <f t="shared" si="28"/>
        <v>73425</v>
      </c>
      <c r="P54" s="37">
        <f t="shared" si="29"/>
        <v>48950</v>
      </c>
      <c r="Q54" s="198">
        <f t="shared" si="30"/>
        <v>4786025</v>
      </c>
      <c r="R54" s="198">
        <f t="shared" si="31"/>
        <v>0</v>
      </c>
      <c r="S54" s="201">
        <f t="shared" si="33"/>
        <v>4786025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4</v>
      </c>
      <c r="B55" s="194" t="s">
        <v>75</v>
      </c>
      <c r="C55" s="195" t="str">
        <f t="shared" si="21"/>
        <v>Lê Nguyễn Huy Cường</v>
      </c>
      <c r="D55" s="196" t="str">
        <f t="shared" si="22"/>
        <v>XNK</v>
      </c>
      <c r="E55" s="197">
        <f>VLOOKUP(B55,TH!$C$11:$F$56,4,0)</f>
        <v>4336000</v>
      </c>
      <c r="F55" s="82">
        <f>VLOOKUP($B55,'CC - 05'!$B$9:$AR$95,36,0)</f>
        <v>27</v>
      </c>
      <c r="G55" s="198">
        <f t="shared" si="23"/>
        <v>4336000</v>
      </c>
      <c r="H55" s="82">
        <f>(VLOOKUP($B55,'CC - 02'!$B$9:$AN$97,37,0)+(VLOOKUP($B55,'CC - 02'!$B$9:$AN$97,38,0)))</f>
        <v>0</v>
      </c>
      <c r="I55" s="198">
        <f t="shared" si="24"/>
        <v>0</v>
      </c>
      <c r="J55" s="199">
        <f t="shared" si="25"/>
        <v>27</v>
      </c>
      <c r="K55" s="36">
        <f t="shared" si="25"/>
        <v>4336000</v>
      </c>
      <c r="L55" s="80">
        <f t="shared" si="32"/>
        <v>405000</v>
      </c>
      <c r="M55" s="200">
        <f t="shared" si="26"/>
        <v>4741000</v>
      </c>
      <c r="N55" s="37">
        <f t="shared" si="27"/>
        <v>346880</v>
      </c>
      <c r="O55" s="37">
        <f t="shared" si="28"/>
        <v>65040</v>
      </c>
      <c r="P55" s="37">
        <f t="shared" si="29"/>
        <v>43360</v>
      </c>
      <c r="Q55" s="198">
        <f t="shared" si="30"/>
        <v>4285720</v>
      </c>
      <c r="R55" s="198">
        <f t="shared" si="31"/>
        <v>0</v>
      </c>
      <c r="S55" s="201">
        <f t="shared" si="33"/>
        <v>4285720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5</v>
      </c>
      <c r="B56" s="194" t="s">
        <v>77</v>
      </c>
      <c r="C56" s="195" t="str">
        <f t="shared" si="21"/>
        <v>Nguyễn Văn Bé Tư</v>
      </c>
      <c r="D56" s="196" t="str">
        <f t="shared" si="22"/>
        <v>Tài xế</v>
      </c>
      <c r="E56" s="197">
        <f>VLOOKUP(B56,TH!$C$11:$F$56,4,0)</f>
        <v>3776000</v>
      </c>
      <c r="F56" s="82">
        <f>VLOOKUP($B56,'CC - 05'!$B$9:$AR$95,36,0)</f>
        <v>27</v>
      </c>
      <c r="G56" s="198">
        <f t="shared" si="23"/>
        <v>3776000</v>
      </c>
      <c r="H56" s="82">
        <f>(VLOOKUP($B56,'CC - 02'!$B$9:$AN$97,37,0)+(VLOOKUP($B56,'CC - 02'!$B$9:$AN$97,38,0)))</f>
        <v>0</v>
      </c>
      <c r="I56" s="198">
        <f t="shared" si="24"/>
        <v>0</v>
      </c>
      <c r="J56" s="199">
        <f t="shared" si="25"/>
        <v>27</v>
      </c>
      <c r="K56" s="36">
        <f t="shared" si="25"/>
        <v>3776000</v>
      </c>
      <c r="L56" s="80">
        <f t="shared" si="32"/>
        <v>405000</v>
      </c>
      <c r="M56" s="200">
        <f t="shared" si="26"/>
        <v>4181000</v>
      </c>
      <c r="N56" s="37">
        <f t="shared" si="27"/>
        <v>302080</v>
      </c>
      <c r="O56" s="37">
        <f t="shared" si="28"/>
        <v>56640</v>
      </c>
      <c r="P56" s="37">
        <f t="shared" si="29"/>
        <v>37760</v>
      </c>
      <c r="Q56" s="198">
        <f t="shared" si="30"/>
        <v>3784520</v>
      </c>
      <c r="R56" s="198">
        <f t="shared" si="31"/>
        <v>0</v>
      </c>
      <c r="S56" s="201">
        <f t="shared" si="33"/>
        <v>3784520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6</v>
      </c>
      <c r="B57" s="194" t="s">
        <v>78</v>
      </c>
      <c r="C57" s="195" t="str">
        <f t="shared" si="21"/>
        <v>Dương Thanh Tuấn</v>
      </c>
      <c r="D57" s="196" t="str">
        <f t="shared" si="22"/>
        <v>Nhân sự</v>
      </c>
      <c r="E57" s="197">
        <f>VLOOKUP(B57,TH!$C$11:$F$56,4,0)</f>
        <v>4056000</v>
      </c>
      <c r="F57" s="82">
        <f>VLOOKUP($B57,'CC - 05'!$B$9:$AR$95,36,0)</f>
        <v>27</v>
      </c>
      <c r="G57" s="198">
        <f t="shared" si="23"/>
        <v>4056000</v>
      </c>
      <c r="H57" s="82">
        <f>(VLOOKUP($B57,'CC - 02'!$B$9:$AN$97,37,0)+(VLOOKUP($B57,'CC - 02'!$B$9:$AN$97,38,0)))</f>
        <v>0</v>
      </c>
      <c r="I57" s="198">
        <f t="shared" si="24"/>
        <v>0</v>
      </c>
      <c r="J57" s="199">
        <f t="shared" si="25"/>
        <v>27</v>
      </c>
      <c r="K57" s="36">
        <f t="shared" si="25"/>
        <v>4056000</v>
      </c>
      <c r="L57" s="80">
        <f t="shared" si="32"/>
        <v>405000</v>
      </c>
      <c r="M57" s="200">
        <f t="shared" si="26"/>
        <v>4461000</v>
      </c>
      <c r="N57" s="37">
        <f t="shared" si="27"/>
        <v>324480</v>
      </c>
      <c r="O57" s="37">
        <f t="shared" si="28"/>
        <v>60840</v>
      </c>
      <c r="P57" s="37">
        <f t="shared" si="29"/>
        <v>40560</v>
      </c>
      <c r="Q57" s="198">
        <f t="shared" si="30"/>
        <v>4035120</v>
      </c>
      <c r="R57" s="198">
        <f t="shared" si="31"/>
        <v>0</v>
      </c>
      <c r="S57" s="201">
        <f t="shared" si="33"/>
        <v>4035120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7</v>
      </c>
      <c r="B58" s="194" t="s">
        <v>81</v>
      </c>
      <c r="C58" s="195" t="str">
        <f t="shared" si="21"/>
        <v>Nguyễn Thiện Duyệt</v>
      </c>
      <c r="D58" s="196" t="str">
        <f t="shared" si="22"/>
        <v>XNK</v>
      </c>
      <c r="E58" s="197">
        <f>VLOOKUP(B58,TH!$C$11:$F$56,4,0)</f>
        <v>4840000</v>
      </c>
      <c r="F58" s="82">
        <f>VLOOKUP($B58,'CC - 05'!$B$9:$AR$95,36,0)</f>
        <v>27</v>
      </c>
      <c r="G58" s="198">
        <f t="shared" si="23"/>
        <v>4840000</v>
      </c>
      <c r="H58" s="82">
        <f>(VLOOKUP($B58,'CC - 02'!$B$9:$AN$97,37,0)+(VLOOKUP($B58,'CC - 02'!$B$9:$AN$97,38,0)))</f>
        <v>0</v>
      </c>
      <c r="I58" s="198">
        <f t="shared" si="24"/>
        <v>0</v>
      </c>
      <c r="J58" s="199">
        <f t="shared" si="25"/>
        <v>27</v>
      </c>
      <c r="K58" s="36">
        <f t="shared" si="25"/>
        <v>4840000</v>
      </c>
      <c r="L58" s="80">
        <f t="shared" si="32"/>
        <v>405000</v>
      </c>
      <c r="M58" s="200">
        <f t="shared" si="26"/>
        <v>5245000</v>
      </c>
      <c r="N58" s="37">
        <f t="shared" si="27"/>
        <v>387200</v>
      </c>
      <c r="O58" s="37">
        <f t="shared" si="28"/>
        <v>72600</v>
      </c>
      <c r="P58" s="37">
        <f t="shared" si="29"/>
        <v>48400</v>
      </c>
      <c r="Q58" s="198">
        <f t="shared" si="30"/>
        <v>4736800</v>
      </c>
      <c r="R58" s="198">
        <f t="shared" si="31"/>
        <v>0</v>
      </c>
      <c r="S58" s="201">
        <f t="shared" si="33"/>
        <v>4736800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3" customFormat="1" ht="23.25" customHeight="1">
      <c r="A59" s="194">
        <v>8</v>
      </c>
      <c r="B59" s="194" t="s">
        <v>200</v>
      </c>
      <c r="C59" s="195" t="s">
        <v>195</v>
      </c>
      <c r="D59" s="196" t="str">
        <f t="shared" si="22"/>
        <v>Kế toán</v>
      </c>
      <c r="E59" s="197">
        <f>VLOOKUP(B59,TH!$C$11:$F$56,4,0)</f>
        <v>4362000</v>
      </c>
      <c r="F59" s="82">
        <f>VLOOKUP($B59,'CC - 05'!$B$9:$AR$95,36,0)</f>
        <v>27</v>
      </c>
      <c r="G59" s="198">
        <f t="shared" si="23"/>
        <v>4362000</v>
      </c>
      <c r="H59" s="82">
        <f>(VLOOKUP($B59,'CC - 03'!$B$9:$AN$94,37,0)+(VLOOKUP($B59,'CC - 03'!$B$9:$AN$94,38,0)))</f>
        <v>0</v>
      </c>
      <c r="I59" s="198">
        <f t="shared" si="24"/>
        <v>0</v>
      </c>
      <c r="J59" s="199">
        <f t="shared" si="25"/>
        <v>27</v>
      </c>
      <c r="K59" s="36">
        <f t="shared" si="25"/>
        <v>4362000</v>
      </c>
      <c r="L59" s="80">
        <f t="shared" si="32"/>
        <v>405000</v>
      </c>
      <c r="M59" s="200">
        <f t="shared" si="26"/>
        <v>4767000</v>
      </c>
      <c r="N59" s="37">
        <f>E59*$N$4</f>
        <v>348960</v>
      </c>
      <c r="O59" s="37">
        <f>E59*$O$4</f>
        <v>65430</v>
      </c>
      <c r="P59" s="37">
        <f>E59*$P$4</f>
        <v>43620</v>
      </c>
      <c r="Q59" s="198">
        <f t="shared" ref="Q59:Q60" si="34">M59-SUM(N59:P59)</f>
        <v>4308990</v>
      </c>
      <c r="R59" s="198">
        <f t="shared" si="31"/>
        <v>0</v>
      </c>
      <c r="S59" s="201">
        <f t="shared" si="33"/>
        <v>4308990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9</v>
      </c>
      <c r="B60" s="194" t="s">
        <v>199</v>
      </c>
      <c r="C60" s="195" t="s">
        <v>196</v>
      </c>
      <c r="D60" s="196" t="str">
        <f t="shared" si="22"/>
        <v>Kế toán</v>
      </c>
      <c r="E60" s="197">
        <f>VLOOKUP(B60,TH!$C$11:$F$56,4,0)</f>
        <v>4362000</v>
      </c>
      <c r="F60" s="82">
        <f>VLOOKUP($B60,'CC - 05'!$B$9:$AR$95,36,0)</f>
        <v>27</v>
      </c>
      <c r="G60" s="198">
        <f t="shared" si="23"/>
        <v>4362000</v>
      </c>
      <c r="H60" s="82">
        <f>(VLOOKUP($B60,'CC - 03'!$B$9:$AN$94,37,0)+(VLOOKUP($B60,'CC - 03'!$B$9:$AN$94,38,0)))</f>
        <v>0</v>
      </c>
      <c r="I60" s="198">
        <f t="shared" si="24"/>
        <v>0</v>
      </c>
      <c r="J60" s="199">
        <f t="shared" si="25"/>
        <v>27</v>
      </c>
      <c r="K60" s="36">
        <f t="shared" si="25"/>
        <v>4362000</v>
      </c>
      <c r="L60" s="80">
        <f t="shared" si="32"/>
        <v>405000</v>
      </c>
      <c r="M60" s="200">
        <f t="shared" si="26"/>
        <v>4767000</v>
      </c>
      <c r="N60" s="37">
        <f>E60*$N$4</f>
        <v>348960</v>
      </c>
      <c r="O60" s="37">
        <f>E60*$O$4</f>
        <v>65430</v>
      </c>
      <c r="P60" s="37">
        <f>E60*$P$4</f>
        <v>43620</v>
      </c>
      <c r="Q60" s="198">
        <f t="shared" si="34"/>
        <v>4308990</v>
      </c>
      <c r="R60" s="198">
        <f t="shared" si="31"/>
        <v>0</v>
      </c>
      <c r="S60" s="201">
        <f t="shared" si="33"/>
        <v>4308990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8" customFormat="1" ht="21" customHeight="1">
      <c r="A61" s="899" t="s">
        <v>25</v>
      </c>
      <c r="B61" s="900"/>
      <c r="C61" s="900"/>
      <c r="D61" s="900"/>
      <c r="E61" s="205">
        <f>SUM(E52:E60)</f>
        <v>46373000</v>
      </c>
      <c r="F61" s="205"/>
      <c r="G61" s="205">
        <f t="shared" ref="G61:S61" si="35">SUM(G52:G60)</f>
        <v>43961667</v>
      </c>
      <c r="H61" s="205">
        <f t="shared" si="35"/>
        <v>0</v>
      </c>
      <c r="I61" s="205">
        <f t="shared" si="35"/>
        <v>0</v>
      </c>
      <c r="J61" s="205">
        <f t="shared" si="35"/>
        <v>237</v>
      </c>
      <c r="K61" s="206">
        <f t="shared" si="35"/>
        <v>43961667</v>
      </c>
      <c r="L61" s="206">
        <f t="shared" si="35"/>
        <v>3555000</v>
      </c>
      <c r="M61" s="206">
        <f t="shared" si="35"/>
        <v>47516667</v>
      </c>
      <c r="N61" s="206">
        <f t="shared" si="35"/>
        <v>3709840</v>
      </c>
      <c r="O61" s="206">
        <f t="shared" si="35"/>
        <v>695595</v>
      </c>
      <c r="P61" s="206">
        <f t="shared" si="35"/>
        <v>463730</v>
      </c>
      <c r="Q61" s="206">
        <f t="shared" si="35"/>
        <v>42647502</v>
      </c>
      <c r="R61" s="206">
        <f t="shared" si="35"/>
        <v>0</v>
      </c>
      <c r="S61" s="206">
        <f t="shared" si="35"/>
        <v>42647502</v>
      </c>
      <c r="T61" s="206"/>
      <c r="U61" s="164"/>
      <c r="V61" s="207"/>
      <c r="W61" s="207"/>
      <c r="X61" s="207"/>
      <c r="Y61" s="207"/>
      <c r="Z61" s="207"/>
    </row>
    <row r="62" spans="1:31" s="216" customFormat="1" ht="13.5" customHeight="1">
      <c r="A62" s="209"/>
      <c r="B62" s="209"/>
      <c r="C62" s="210"/>
      <c r="D62" s="211"/>
      <c r="E62" s="212"/>
      <c r="F62" s="210"/>
      <c r="G62" s="210"/>
      <c r="H62" s="210"/>
      <c r="I62" s="210"/>
      <c r="J62" s="213"/>
      <c r="K62" s="210"/>
      <c r="L62" s="210"/>
      <c r="M62" s="214"/>
      <c r="N62" s="210"/>
      <c r="O62" s="210"/>
      <c r="P62" s="210"/>
      <c r="Q62" s="210"/>
      <c r="R62" s="210"/>
      <c r="S62" s="210"/>
      <c r="T62" s="210"/>
      <c r="U62" s="164"/>
      <c r="V62" s="215"/>
      <c r="W62" s="215"/>
      <c r="X62" s="215"/>
      <c r="Y62" s="215"/>
      <c r="Z62" s="215"/>
    </row>
    <row r="63" spans="1:31" s="203" customFormat="1" ht="17.25" customHeight="1">
      <c r="A63" s="217"/>
      <c r="B63" s="217"/>
      <c r="C63" s="217"/>
      <c r="D63" s="218"/>
      <c r="E63" s="219"/>
      <c r="F63" s="217"/>
      <c r="G63" s="217"/>
      <c r="H63" s="217"/>
      <c r="I63" s="217"/>
      <c r="J63" s="220"/>
      <c r="K63" s="219"/>
      <c r="L63" s="217"/>
      <c r="M63" s="217"/>
      <c r="N63" s="217"/>
      <c r="O63" s="217"/>
      <c r="P63" s="217"/>
      <c r="Q63" s="217"/>
      <c r="R63" s="217"/>
      <c r="S63" s="221" t="str">
        <f>$S$33</f>
        <v>Long An, ngày  31   tháng   05   năm 2017</v>
      </c>
      <c r="T63" s="217"/>
      <c r="U63" s="222"/>
      <c r="V63" s="202"/>
      <c r="W63" s="202"/>
      <c r="X63" s="202"/>
      <c r="Y63" s="202"/>
      <c r="Z63" s="202"/>
    </row>
    <row r="64" spans="1:31" s="203" customFormat="1" ht="12.75">
      <c r="A64" s="223"/>
      <c r="B64" s="223"/>
      <c r="C64" s="222" t="s">
        <v>60</v>
      </c>
      <c r="D64" s="224"/>
      <c r="E64" s="183"/>
      <c r="F64" s="222"/>
      <c r="G64" s="183"/>
      <c r="H64" s="183"/>
      <c r="I64" s="183"/>
      <c r="J64" s="225"/>
      <c r="K64" s="202"/>
      <c r="L64" s="226"/>
      <c r="M64" s="233"/>
      <c r="N64" s="227"/>
      <c r="O64" s="227"/>
      <c r="P64" s="227"/>
      <c r="Q64" s="227"/>
      <c r="S64" s="227" t="s">
        <v>22</v>
      </c>
      <c r="T64" s="222"/>
      <c r="U64" s="222"/>
      <c r="V64" s="202"/>
      <c r="W64" s="202"/>
      <c r="X64" s="202"/>
      <c r="Y64" s="202"/>
      <c r="Z64" s="202"/>
    </row>
    <row r="65" spans="1:26" s="216" customFormat="1" ht="12">
      <c r="A65" s="209"/>
      <c r="B65" s="209"/>
      <c r="C65" s="228"/>
      <c r="D65" s="228"/>
      <c r="E65" s="229"/>
      <c r="F65" s="167"/>
      <c r="G65" s="229"/>
      <c r="H65" s="229"/>
      <c r="I65" s="229"/>
      <c r="J65" s="213"/>
      <c r="K65" s="215"/>
      <c r="L65" s="230"/>
      <c r="N65" s="231"/>
      <c r="O65" s="231"/>
      <c r="P65" s="231"/>
      <c r="Q65" s="231"/>
      <c r="S65" s="231"/>
      <c r="T65" s="167"/>
      <c r="U65" s="164"/>
      <c r="V65" s="215"/>
      <c r="W65" s="215"/>
      <c r="X65" s="215"/>
      <c r="Y65" s="215"/>
      <c r="Z65" s="215"/>
    </row>
    <row r="67" spans="1:26">
      <c r="F67" s="280"/>
    </row>
  </sheetData>
  <protectedRanges>
    <protectedRange password="CC78" sqref="V31:IK31 A10:B11 C5:D7 B34:C34 V5:W9 A31:A35 B31:B33 B35 A66:A96 V12:W12 Q5:T7 AF5:IK12 V26:W26 E5:I6 N5:P6 L5 Q10:S11 L50 L34 J6:K7 L7 L48 AF26:IK26 A37:A43 W37:IK43 W10:W11 C66:IK96 D31:T31 A97:IK65364 C37:T43 B37:B51 V37:V47 H49:I49 B54:B96" name="Range1"/>
    <protectedRange password="CC78" sqref="F7:H7 H50" name="Range1_4"/>
    <protectedRange password="CC78" sqref="V34:IK35 S34:T35 N34:Q35 E34:I35" name="Range1_1_1"/>
    <protectedRange password="CC78" sqref="U1 W1:IK3 V4:IK4 B4:T4 U4:U12 X5:AE12 U26 X26:AE26 B1:Q3 R2:S3 U31:U4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1 C48:D50 B64:C64 V48:W51 B65 N48:P49 Q48:T50 E48:I48 AF48:IK60 D61:T61 J49:K50 L64 W52:W60 E49:G49 B54:B63 Q52:S60 A52:A65" name="Range1_3"/>
    <protectedRange password="CC78" sqref="F50:G50" name="Range1_4_2"/>
    <protectedRange password="CC78" sqref="V64:IK65 N64:Q65 S64:T65 E64:I65" name="Range1_1_1_1"/>
    <protectedRange password="CC78" sqref="W44:IK47 X48:AE60 B47:T47 B44:Q46 R45:S46 U48:U65" name="Range1_2_2"/>
    <protectedRange password="CC78" sqref="V52:V60" name="Range1_1_2"/>
    <protectedRange password="CC78" sqref="A44" name="Range1_2_1_1_1"/>
    <protectedRange password="CC78" sqref="I50" name="Range1_4_1_1"/>
    <protectedRange password="CC78" sqref="AF27:IK30 W27:W30 B27:B30 B21 Q27:S30 A13:B14 W13:W25 AF13:IK25 B23:B24 B15:B19 Q13:S25 A15:A30" name="Range1_5"/>
    <protectedRange password="CC78" sqref="X27:AE30 U27:U30 U13:U25 X13:AE25" name="Range1_2_3"/>
    <protectedRange password="CC78" sqref="V27:V30 V13:V25" name="Range1_1_3"/>
    <protectedRange password="CC78" sqref="K10:K11 K27:K30 K52:K60 K13:K25" name="Range1_6"/>
    <protectedRange password="CC78" sqref="A2:A3 A45:A46" name="Range1_2_1_3"/>
    <protectedRange password="CC78" sqref="B20" name="Range1_7"/>
    <protectedRange password="CC78" sqref="B22" name="Range1_1_4"/>
    <protectedRange password="CC78" sqref="B25" name="Range1_1_5"/>
  </protectedRanges>
  <autoFilter ref="A7:AE30"/>
  <mergeCells count="47">
    <mergeCell ref="A61:D61"/>
    <mergeCell ref="T48:T50"/>
    <mergeCell ref="F49:G49"/>
    <mergeCell ref="H49:I49"/>
    <mergeCell ref="J49:J50"/>
    <mergeCell ref="K49:K50"/>
    <mergeCell ref="N49:N50"/>
    <mergeCell ref="O49:O50"/>
    <mergeCell ref="P49:P50"/>
    <mergeCell ref="L48:L50"/>
    <mergeCell ref="M48:M50"/>
    <mergeCell ref="N48:P48"/>
    <mergeCell ref="Q48:Q50"/>
    <mergeCell ref="R48:R50"/>
    <mergeCell ref="S48:S50"/>
    <mergeCell ref="A48:A50"/>
    <mergeCell ref="B48:B50"/>
    <mergeCell ref="C48:C50"/>
    <mergeCell ref="D48:D50"/>
    <mergeCell ref="E48:E50"/>
    <mergeCell ref="F48:K48"/>
    <mergeCell ref="B26:C26"/>
    <mergeCell ref="A31:D31"/>
    <mergeCell ref="D44:Q44"/>
    <mergeCell ref="F6:G6"/>
    <mergeCell ref="H6:I6"/>
    <mergeCell ref="J6:J7"/>
    <mergeCell ref="K6:K7"/>
    <mergeCell ref="R44:T44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K8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J96" sqref="AJ9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406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06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42887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42887</v>
      </c>
      <c r="G5" s="105">
        <f t="shared" ref="G5:AG5" si="0">F5+1</f>
        <v>42888</v>
      </c>
      <c r="H5" s="105">
        <f t="shared" si="0"/>
        <v>42889</v>
      </c>
      <c r="I5" s="105">
        <f t="shared" si="0"/>
        <v>42890</v>
      </c>
      <c r="J5" s="105">
        <f t="shared" si="0"/>
        <v>42891</v>
      </c>
      <c r="K5" s="105">
        <f t="shared" si="0"/>
        <v>42892</v>
      </c>
      <c r="L5" s="105">
        <f t="shared" si="0"/>
        <v>42893</v>
      </c>
      <c r="M5" s="105">
        <f t="shared" si="0"/>
        <v>42894</v>
      </c>
      <c r="N5" s="105">
        <f t="shared" si="0"/>
        <v>42895</v>
      </c>
      <c r="O5" s="105">
        <f t="shared" si="0"/>
        <v>42896</v>
      </c>
      <c r="P5" s="105">
        <f t="shared" si="0"/>
        <v>42897</v>
      </c>
      <c r="Q5" s="105">
        <f t="shared" si="0"/>
        <v>42898</v>
      </c>
      <c r="R5" s="105">
        <f t="shared" si="0"/>
        <v>42899</v>
      </c>
      <c r="S5" s="105">
        <f t="shared" si="0"/>
        <v>42900</v>
      </c>
      <c r="T5" s="105">
        <f t="shared" si="0"/>
        <v>42901</v>
      </c>
      <c r="U5" s="105">
        <f t="shared" si="0"/>
        <v>42902</v>
      </c>
      <c r="V5" s="105">
        <f t="shared" si="0"/>
        <v>42903</v>
      </c>
      <c r="W5" s="105">
        <f t="shared" si="0"/>
        <v>42904</v>
      </c>
      <c r="X5" s="105">
        <f t="shared" si="0"/>
        <v>42905</v>
      </c>
      <c r="Y5" s="105">
        <f t="shared" si="0"/>
        <v>42906</v>
      </c>
      <c r="Z5" s="105">
        <f t="shared" si="0"/>
        <v>42907</v>
      </c>
      <c r="AA5" s="105">
        <f t="shared" si="0"/>
        <v>42908</v>
      </c>
      <c r="AB5" s="105">
        <f t="shared" si="0"/>
        <v>42909</v>
      </c>
      <c r="AC5" s="105">
        <f t="shared" si="0"/>
        <v>42910</v>
      </c>
      <c r="AD5" s="105">
        <f t="shared" si="0"/>
        <v>42911</v>
      </c>
      <c r="AE5" s="105">
        <f t="shared" si="0"/>
        <v>42912</v>
      </c>
      <c r="AF5" s="105">
        <f t="shared" si="0"/>
        <v>42913</v>
      </c>
      <c r="AG5" s="105">
        <f t="shared" si="0"/>
        <v>42914</v>
      </c>
      <c r="AH5" s="105">
        <f>AG5+1</f>
        <v>42915</v>
      </c>
      <c r="AI5" s="105">
        <f>AH5+1</f>
        <v>42916</v>
      </c>
      <c r="AJ5" s="105">
        <f>AI5+1</f>
        <v>42917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T.Năm</v>
      </c>
      <c r="G6" s="263" t="str">
        <f t="shared" ref="G6:AJ6" si="1">CHOOSE(WEEKDAY(G5),"C.Nhật","T.Hai","T.Ba","T.Tư","T.Năm","T.Sáu","T.Bảy")</f>
        <v>T.Sáu</v>
      </c>
      <c r="H6" s="263" t="str">
        <f t="shared" si="1"/>
        <v>T.Bảy</v>
      </c>
      <c r="I6" s="263" t="str">
        <f t="shared" si="1"/>
        <v>C.Nhật</v>
      </c>
      <c r="J6" s="263" t="str">
        <f t="shared" si="1"/>
        <v>T.Hai</v>
      </c>
      <c r="K6" s="263" t="str">
        <f t="shared" si="1"/>
        <v>T.Ba</v>
      </c>
      <c r="L6" s="263" t="str">
        <f t="shared" si="1"/>
        <v>T.Tư</v>
      </c>
      <c r="M6" s="263" t="str">
        <f t="shared" si="1"/>
        <v>T.Năm</v>
      </c>
      <c r="N6" s="263" t="str">
        <f t="shared" si="1"/>
        <v>T.Sáu</v>
      </c>
      <c r="O6" s="263" t="str">
        <f t="shared" si="1"/>
        <v>T.Bảy</v>
      </c>
      <c r="P6" s="263" t="str">
        <f t="shared" si="1"/>
        <v>C.Nhật</v>
      </c>
      <c r="Q6" s="263" t="str">
        <f t="shared" si="1"/>
        <v>T.Hai</v>
      </c>
      <c r="R6" s="263" t="str">
        <f t="shared" si="1"/>
        <v>T.Ba</v>
      </c>
      <c r="S6" s="263" t="str">
        <f t="shared" si="1"/>
        <v>T.Tư</v>
      </c>
      <c r="T6" s="263" t="str">
        <f t="shared" si="1"/>
        <v>T.Năm</v>
      </c>
      <c r="U6" s="263" t="str">
        <f t="shared" si="1"/>
        <v>T.Sáu</v>
      </c>
      <c r="V6" s="263" t="str">
        <f t="shared" si="1"/>
        <v>T.Bảy</v>
      </c>
      <c r="W6" s="263" t="str">
        <f t="shared" si="1"/>
        <v>C.Nhật</v>
      </c>
      <c r="X6" s="263" t="str">
        <f t="shared" si="1"/>
        <v>T.Hai</v>
      </c>
      <c r="Y6" s="263" t="str">
        <f t="shared" si="1"/>
        <v>T.Ba</v>
      </c>
      <c r="Z6" s="263" t="str">
        <f t="shared" si="1"/>
        <v>T.Tư</v>
      </c>
      <c r="AA6" s="263" t="str">
        <f t="shared" si="1"/>
        <v>T.Năm</v>
      </c>
      <c r="AB6" s="263" t="str">
        <f t="shared" si="1"/>
        <v>T.Sáu</v>
      </c>
      <c r="AC6" s="263" t="str">
        <f t="shared" si="1"/>
        <v>T.Bảy</v>
      </c>
      <c r="AD6" s="263" t="str">
        <f t="shared" si="1"/>
        <v>C.Nhật</v>
      </c>
      <c r="AE6" s="263" t="str">
        <f t="shared" si="1"/>
        <v>T.Hai</v>
      </c>
      <c r="AF6" s="263" t="str">
        <f t="shared" si="1"/>
        <v>T.Ba</v>
      </c>
      <c r="AG6" s="263" t="str">
        <f t="shared" si="1"/>
        <v>T.Tư</v>
      </c>
      <c r="AH6" s="263" t="str">
        <f t="shared" si="1"/>
        <v>T.Năm</v>
      </c>
      <c r="AI6" s="263" t="str">
        <f t="shared" si="1"/>
        <v>T.Sáu</v>
      </c>
      <c r="AJ6" s="263" t="str">
        <f t="shared" si="1"/>
        <v>T.Bảy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40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0</v>
      </c>
      <c r="J9" s="153">
        <v>8</v>
      </c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0</v>
      </c>
      <c r="Q9" s="153">
        <v>8</v>
      </c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0</v>
      </c>
      <c r="X9" s="153">
        <v>8</v>
      </c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0</v>
      </c>
      <c r="AE9" s="153">
        <v>8</v>
      </c>
      <c r="AF9" s="153">
        <v>8</v>
      </c>
      <c r="AG9" s="153">
        <v>8</v>
      </c>
      <c r="AH9" s="153">
        <v>8</v>
      </c>
      <c r="AI9" s="153">
        <v>8</v>
      </c>
      <c r="AJ9" s="153">
        <v>0</v>
      </c>
      <c r="AK9" s="822">
        <f>((SUM(F9:AJ9))/8)-(SUMIF($F$6:$AJ$6,"C.Nhật",F9:AJ9)/8)</f>
        <v>26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26</v>
      </c>
      <c r="AO9" s="826">
        <v>0</v>
      </c>
      <c r="AP9" s="813"/>
      <c r="AQ9" s="813"/>
      <c r="AR9" s="813"/>
      <c r="AS9" s="815"/>
      <c r="AT9" s="40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40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0</v>
      </c>
      <c r="J11" s="153">
        <v>8</v>
      </c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0</v>
      </c>
      <c r="Q11" s="153">
        <v>8</v>
      </c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0</v>
      </c>
      <c r="X11" s="153">
        <v>8</v>
      </c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0</v>
      </c>
      <c r="AE11" s="153">
        <v>8</v>
      </c>
      <c r="AF11" s="153">
        <v>8</v>
      </c>
      <c r="AG11" s="153">
        <v>8</v>
      </c>
      <c r="AH11" s="153">
        <v>8</v>
      </c>
      <c r="AI11" s="153">
        <v>8</v>
      </c>
      <c r="AJ11" s="153">
        <v>0</v>
      </c>
      <c r="AK11" s="822">
        <f>((SUM(F11:AJ11))/8)-(SUMIF($F$6:$AJ$6,"C.Nhật",F11:AJ11)/8)</f>
        <v>26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26</v>
      </c>
      <c r="AO11" s="826">
        <v>0</v>
      </c>
      <c r="AP11" s="813"/>
      <c r="AQ11" s="813"/>
      <c r="AR11" s="813"/>
      <c r="AS11" s="815"/>
      <c r="AT11" s="40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40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0</v>
      </c>
      <c r="J14" s="153">
        <v>8</v>
      </c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0</v>
      </c>
      <c r="Q14" s="153">
        <v>8</v>
      </c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0</v>
      </c>
      <c r="X14" s="153">
        <v>8</v>
      </c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0</v>
      </c>
      <c r="AE14" s="153">
        <v>8</v>
      </c>
      <c r="AF14" s="153">
        <v>8</v>
      </c>
      <c r="AG14" s="153">
        <v>8</v>
      </c>
      <c r="AH14" s="153">
        <v>8</v>
      </c>
      <c r="AI14" s="153">
        <v>8</v>
      </c>
      <c r="AJ14" s="153">
        <v>0</v>
      </c>
      <c r="AK14" s="822">
        <f>((SUM(F14:AJ14))/8)-(SUMIF($F$6:$AJ$6,"C.Nhật",F14:AJ14)/8)</f>
        <v>26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26</v>
      </c>
      <c r="AO14" s="826">
        <v>0</v>
      </c>
      <c r="AP14" s="813"/>
      <c r="AQ14" s="813"/>
      <c r="AR14" s="813"/>
      <c r="AS14" s="815"/>
      <c r="AT14" s="40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40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0</v>
      </c>
      <c r="J16" s="153">
        <v>8</v>
      </c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0</v>
      </c>
      <c r="Q16" s="153">
        <v>8</v>
      </c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0</v>
      </c>
      <c r="X16" s="153">
        <v>8</v>
      </c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0</v>
      </c>
      <c r="AE16" s="153">
        <v>8</v>
      </c>
      <c r="AF16" s="153">
        <v>8</v>
      </c>
      <c r="AG16" s="153">
        <v>8</v>
      </c>
      <c r="AH16" s="153">
        <v>8</v>
      </c>
      <c r="AI16" s="153">
        <v>8</v>
      </c>
      <c r="AJ16" s="153">
        <v>0</v>
      </c>
      <c r="AK16" s="822">
        <f>((SUM(F16:AJ16))/8)-(SUMIF($F$6:$AJ$6,"C.Nhật",F16:AJ16)/8)</f>
        <v>26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26</v>
      </c>
      <c r="AO16" s="826">
        <v>0</v>
      </c>
      <c r="AP16" s="813"/>
      <c r="AQ16" s="813"/>
      <c r="AR16" s="813"/>
      <c r="AS16" s="815"/>
      <c r="AT16" s="40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40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0</v>
      </c>
      <c r="J18" s="153">
        <v>8</v>
      </c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0</v>
      </c>
      <c r="Q18" s="153">
        <v>8</v>
      </c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0</v>
      </c>
      <c r="X18" s="153">
        <v>8</v>
      </c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0</v>
      </c>
      <c r="AE18" s="153">
        <v>8</v>
      </c>
      <c r="AF18" s="153">
        <v>8</v>
      </c>
      <c r="AG18" s="153">
        <v>8</v>
      </c>
      <c r="AH18" s="153">
        <v>8</v>
      </c>
      <c r="AI18" s="153">
        <v>8</v>
      </c>
      <c r="AJ18" s="153">
        <v>0</v>
      </c>
      <c r="AK18" s="822">
        <f>((SUM(F18:AJ18))/8)-(SUMIF($F$6:$AJ$6,"C.Nhật",F18:AJ18)/8)</f>
        <v>26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26</v>
      </c>
      <c r="AO18" s="826">
        <v>0</v>
      </c>
      <c r="AP18" s="813"/>
      <c r="AQ18" s="813"/>
      <c r="AR18" s="813"/>
      <c r="AS18" s="815"/>
      <c r="AT18" s="40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40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0</v>
      </c>
      <c r="J20" s="153">
        <v>8</v>
      </c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0</v>
      </c>
      <c r="Q20" s="153">
        <v>8</v>
      </c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0</v>
      </c>
      <c r="X20" s="153">
        <v>8</v>
      </c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0</v>
      </c>
      <c r="AE20" s="153">
        <v>8</v>
      </c>
      <c r="AF20" s="153">
        <v>8</v>
      </c>
      <c r="AG20" s="153">
        <v>8</v>
      </c>
      <c r="AH20" s="153">
        <v>8</v>
      </c>
      <c r="AI20" s="153">
        <v>8</v>
      </c>
      <c r="AJ20" s="153">
        <v>0</v>
      </c>
      <c r="AK20" s="822">
        <f>((SUM(F20:AJ20))/8)-(SUMIF($F$6:$AJ$6,"C.Nhật",F20:AJ20)/8)</f>
        <v>26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26</v>
      </c>
      <c r="AO20" s="826">
        <v>0</v>
      </c>
      <c r="AP20" s="813"/>
      <c r="AQ20" s="813"/>
      <c r="AR20" s="813"/>
      <c r="AS20" s="815"/>
      <c r="AT20" s="40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40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911">
        <f t="shared" ref="A22" si="4">A20+1</f>
        <v>7</v>
      </c>
      <c r="B22" s="911" t="s">
        <v>94</v>
      </c>
      <c r="C22" s="850" t="str">
        <f>VLOOKUP(B22,DS,2,0)</f>
        <v>Trà Thị Soi</v>
      </c>
      <c r="D22" s="852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0</v>
      </c>
      <c r="J22" s="153">
        <v>8</v>
      </c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0</v>
      </c>
      <c r="Q22" s="153">
        <v>8</v>
      </c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0</v>
      </c>
      <c r="X22" s="153">
        <v>8</v>
      </c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0</v>
      </c>
      <c r="AE22" s="153">
        <v>8</v>
      </c>
      <c r="AF22" s="153">
        <v>8</v>
      </c>
      <c r="AG22" s="153">
        <v>8</v>
      </c>
      <c r="AH22" s="153">
        <v>8</v>
      </c>
      <c r="AI22" s="153">
        <v>8</v>
      </c>
      <c r="AJ22" s="153">
        <v>0</v>
      </c>
      <c r="AK22" s="822">
        <f>((SUM(F22:AJ22))/8)-(SUMIF($F$6:$AJ$6,"C.Nhật",F22:AJ22)/8)</f>
        <v>26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26</v>
      </c>
      <c r="AO22" s="826">
        <v>0</v>
      </c>
      <c r="AP22" s="813"/>
      <c r="AQ22" s="813"/>
      <c r="AR22" s="813"/>
      <c r="AS22" s="815"/>
      <c r="AT22" s="40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40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9.5" customHeight="1">
      <c r="A24" s="911">
        <v>8</v>
      </c>
      <c r="B24" s="911" t="s">
        <v>102</v>
      </c>
      <c r="C24" s="850" t="str">
        <f>VLOOKUP(B24,DS,2,0)</f>
        <v>Sơn Thị Trường Sa</v>
      </c>
      <c r="D24" s="852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0</v>
      </c>
      <c r="J24" s="153">
        <v>8</v>
      </c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0</v>
      </c>
      <c r="Q24" s="153">
        <v>8</v>
      </c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0</v>
      </c>
      <c r="X24" s="153">
        <v>8</v>
      </c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0</v>
      </c>
      <c r="AE24" s="153">
        <v>8</v>
      </c>
      <c r="AF24" s="153">
        <v>8</v>
      </c>
      <c r="AG24" s="153">
        <v>8</v>
      </c>
      <c r="AH24" s="153">
        <v>8</v>
      </c>
      <c r="AI24" s="153">
        <v>8</v>
      </c>
      <c r="AJ24" s="153">
        <v>0</v>
      </c>
      <c r="AK24" s="822">
        <f>((SUM(F24:AJ24))/8)-(SUMIF($F$6:$AJ$6,"C.Nhật",F24:AJ24)/8)</f>
        <v>26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26</v>
      </c>
      <c r="AO24" s="826">
        <v>0</v>
      </c>
      <c r="AP24" s="813"/>
      <c r="AQ24" s="813"/>
      <c r="AR24" s="813"/>
      <c r="AS24" s="815"/>
      <c r="AT24" s="40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20.25" customHeight="1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40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1" customHeight="1">
      <c r="A26" s="911">
        <f t="shared" ref="A26" si="5">A24+1</f>
        <v>9</v>
      </c>
      <c r="B26" s="911" t="s">
        <v>103</v>
      </c>
      <c r="C26" s="850" t="str">
        <f>VLOOKUP(B26,DS,2,0)</f>
        <v>Lý Thị Sà Kha</v>
      </c>
      <c r="D26" s="852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0</v>
      </c>
      <c r="J26" s="153">
        <v>8</v>
      </c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0</v>
      </c>
      <c r="Q26" s="153">
        <v>8</v>
      </c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0</v>
      </c>
      <c r="X26" s="153">
        <v>8</v>
      </c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0</v>
      </c>
      <c r="AE26" s="153">
        <v>8</v>
      </c>
      <c r="AF26" s="153">
        <v>8</v>
      </c>
      <c r="AG26" s="153">
        <v>8</v>
      </c>
      <c r="AH26" s="153">
        <v>8</v>
      </c>
      <c r="AI26" s="153">
        <v>8</v>
      </c>
      <c r="AJ26" s="153">
        <v>0</v>
      </c>
      <c r="AK26" s="822">
        <f>((SUM(F26:AJ26))/8)-(SUMIF($F$6:$AJ$6,"C.Nhật",F26:AJ26)/8)</f>
        <v>26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26</v>
      </c>
      <c r="AO26" s="826">
        <v>0</v>
      </c>
      <c r="AP26" s="813"/>
      <c r="AQ26" s="813"/>
      <c r="AR26" s="813"/>
      <c r="AS26" s="815"/>
      <c r="AT26" s="40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5.75" customHeight="1">
      <c r="A27" s="912"/>
      <c r="B27" s="912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827"/>
      <c r="AP27" s="814"/>
      <c r="AQ27" s="814"/>
      <c r="AR27" s="814"/>
      <c r="AS27" s="816"/>
      <c r="AT27" s="40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4" customHeight="1">
      <c r="A28" s="911">
        <v>10</v>
      </c>
      <c r="B28" s="913" t="s">
        <v>88</v>
      </c>
      <c r="C28" s="850" t="str">
        <f>VLOOKUP(B28,DS,2,0)</f>
        <v>Huỳnh Thị Bé Tha</v>
      </c>
      <c r="D28" s="852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0</v>
      </c>
      <c r="J28" s="153">
        <v>8</v>
      </c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0</v>
      </c>
      <c r="Q28" s="153">
        <v>8</v>
      </c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0</v>
      </c>
      <c r="X28" s="153">
        <v>8</v>
      </c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0</v>
      </c>
      <c r="AE28" s="153">
        <v>8</v>
      </c>
      <c r="AF28" s="153">
        <v>8</v>
      </c>
      <c r="AG28" s="153">
        <v>8</v>
      </c>
      <c r="AH28" s="153">
        <v>8</v>
      </c>
      <c r="AI28" s="153">
        <v>8</v>
      </c>
      <c r="AJ28" s="153">
        <v>0</v>
      </c>
      <c r="AK28" s="822">
        <f>((SUM(F28:AJ28))/8)-(SUMIF($F$6:$AJ$6,"C.Nhật",F28:AJ28)/8)</f>
        <v>26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26</v>
      </c>
      <c r="AO28" s="826">
        <v>0</v>
      </c>
      <c r="AP28" s="813"/>
      <c r="AQ28" s="813"/>
      <c r="AR28" s="813"/>
      <c r="AS28" s="815"/>
      <c r="AT28" s="40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24" customHeight="1">
      <c r="A29" s="912"/>
      <c r="B29" s="914"/>
      <c r="C29" s="851"/>
      <c r="D29" s="85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823"/>
      <c r="AL29" s="823"/>
      <c r="AM29" s="825"/>
      <c r="AN29" s="814"/>
      <c r="AO29" s="827"/>
      <c r="AP29" s="814"/>
      <c r="AQ29" s="814"/>
      <c r="AR29" s="814"/>
      <c r="AS29" s="816"/>
      <c r="AT29" s="40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1" customHeight="1">
      <c r="A30" s="911">
        <v>11</v>
      </c>
      <c r="B30" s="913" t="s">
        <v>202</v>
      </c>
      <c r="C30" s="850" t="str">
        <f>VLOOKUP(B30,DS,2,0)</f>
        <v>Nguyễn Thị Diễm</v>
      </c>
      <c r="D30" s="852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0</v>
      </c>
      <c r="J30" s="153">
        <v>8</v>
      </c>
      <c r="K30" s="153">
        <v>8</v>
      </c>
      <c r="L30" s="153">
        <v>8</v>
      </c>
      <c r="M30" s="153">
        <v>8</v>
      </c>
      <c r="N30" s="153">
        <v>8</v>
      </c>
      <c r="O30" s="153">
        <v>8</v>
      </c>
      <c r="P30" s="153">
        <v>0</v>
      </c>
      <c r="Q30" s="153">
        <v>8</v>
      </c>
      <c r="R30" s="153">
        <v>8</v>
      </c>
      <c r="S30" s="153">
        <v>8</v>
      </c>
      <c r="T30" s="153">
        <v>8</v>
      </c>
      <c r="U30" s="153">
        <v>8</v>
      </c>
      <c r="V30" s="153">
        <v>8</v>
      </c>
      <c r="W30" s="153">
        <v>0</v>
      </c>
      <c r="X30" s="153">
        <v>8</v>
      </c>
      <c r="Y30" s="153">
        <v>8</v>
      </c>
      <c r="Z30" s="153">
        <v>8</v>
      </c>
      <c r="AA30" s="153">
        <v>8</v>
      </c>
      <c r="AB30" s="153">
        <v>8</v>
      </c>
      <c r="AC30" s="153">
        <v>8</v>
      </c>
      <c r="AD30" s="153">
        <v>0</v>
      </c>
      <c r="AE30" s="153">
        <v>8</v>
      </c>
      <c r="AF30" s="153">
        <v>8</v>
      </c>
      <c r="AG30" s="153">
        <v>8</v>
      </c>
      <c r="AH30" s="153">
        <v>8</v>
      </c>
      <c r="AI30" s="153">
        <v>8</v>
      </c>
      <c r="AJ30" s="153">
        <v>0</v>
      </c>
      <c r="AK30" s="822">
        <f>((SUM(F30:AJ30))/8)-(SUMIF($F$6:$AJ$6,"C.Nhật",F30:AJ30)/8)</f>
        <v>26</v>
      </c>
      <c r="AL30" s="822">
        <f>SUM(F31:AI31)/8*1.5</f>
        <v>0</v>
      </c>
      <c r="AM30" s="824">
        <f>SUMIF($F$6:$AI$6,"C.Nhật",$F30:$AI31)/8*2</f>
        <v>0</v>
      </c>
      <c r="AN30" s="813">
        <f>SUM(AK30:AM31)</f>
        <v>26</v>
      </c>
      <c r="AO30" s="376"/>
      <c r="AP30" s="375"/>
      <c r="AQ30" s="375"/>
      <c r="AR30" s="813"/>
      <c r="AS30" s="377"/>
      <c r="AT30" s="40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6.5" customHeight="1">
      <c r="A31" s="912"/>
      <c r="B31" s="914"/>
      <c r="C31" s="851"/>
      <c r="D31" s="853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823"/>
      <c r="AL31" s="823"/>
      <c r="AM31" s="825"/>
      <c r="AN31" s="814"/>
      <c r="AO31" s="376"/>
      <c r="AP31" s="375"/>
      <c r="AQ31" s="375"/>
      <c r="AR31" s="814"/>
      <c r="AS31" s="377"/>
      <c r="AT31" s="40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6.5" customHeight="1">
      <c r="A32" s="911">
        <v>12</v>
      </c>
      <c r="B32" s="943" t="s">
        <v>203</v>
      </c>
      <c r="C32" s="850" t="str">
        <f>VLOOKUP(B32,DS,2,0)</f>
        <v>Võ Văn Hữu Phước</v>
      </c>
      <c r="D32" s="852" t="str">
        <f>VLOOKUP(B32,DS,3,0)</f>
        <v>Công nhân</v>
      </c>
      <c r="E32" s="58" t="s">
        <v>32</v>
      </c>
      <c r="F32" s="153">
        <v>8</v>
      </c>
      <c r="G32" s="153">
        <v>8</v>
      </c>
      <c r="H32" s="153">
        <v>8</v>
      </c>
      <c r="I32" s="153">
        <v>0</v>
      </c>
      <c r="J32" s="153">
        <v>8</v>
      </c>
      <c r="K32" s="153">
        <v>8</v>
      </c>
      <c r="L32" s="153">
        <v>8</v>
      </c>
      <c r="M32" s="153">
        <v>8</v>
      </c>
      <c r="N32" s="153">
        <v>8</v>
      </c>
      <c r="O32" s="153">
        <v>8</v>
      </c>
      <c r="P32" s="153">
        <v>0</v>
      </c>
      <c r="Q32" s="153">
        <v>8</v>
      </c>
      <c r="R32" s="153">
        <v>8</v>
      </c>
      <c r="S32" s="153">
        <v>8</v>
      </c>
      <c r="T32" s="153">
        <v>8</v>
      </c>
      <c r="U32" s="153">
        <v>8</v>
      </c>
      <c r="V32" s="153">
        <v>8</v>
      </c>
      <c r="W32" s="153">
        <v>0</v>
      </c>
      <c r="X32" s="153">
        <v>8</v>
      </c>
      <c r="Y32" s="153">
        <v>8</v>
      </c>
      <c r="Z32" s="153">
        <v>8</v>
      </c>
      <c r="AA32" s="153">
        <v>8</v>
      </c>
      <c r="AB32" s="153">
        <v>8</v>
      </c>
      <c r="AC32" s="153">
        <v>8</v>
      </c>
      <c r="AD32" s="153">
        <v>0</v>
      </c>
      <c r="AE32" s="153">
        <v>8</v>
      </c>
      <c r="AF32" s="153">
        <v>8</v>
      </c>
      <c r="AG32" s="153">
        <v>8</v>
      </c>
      <c r="AH32" s="153">
        <v>8</v>
      </c>
      <c r="AI32" s="153">
        <v>8</v>
      </c>
      <c r="AJ32" s="153">
        <v>0</v>
      </c>
      <c r="AK32" s="822">
        <f>((SUM(F32:AJ32))/8)-(SUMIF($F$6:$AJ$6,"C.Nhật",F32:AJ32)/8)</f>
        <v>26</v>
      </c>
      <c r="AL32" s="822">
        <f>SUM(F33:AI33)/8*1.5</f>
        <v>0</v>
      </c>
      <c r="AM32" s="824">
        <f>SUMIF($F$6:$AI$6,"C.Nhật",$F32:$AI33)/8*2</f>
        <v>0</v>
      </c>
      <c r="AN32" s="813">
        <f>SUM(AK32:AM33)</f>
        <v>26</v>
      </c>
      <c r="AO32" s="376"/>
      <c r="AP32" s="375"/>
      <c r="AQ32" s="375"/>
      <c r="AR32" s="813"/>
      <c r="AS32" s="385"/>
      <c r="AT32" s="40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6.5" customHeight="1">
      <c r="A33" s="912"/>
      <c r="B33" s="944"/>
      <c r="C33" s="851"/>
      <c r="D33" s="853"/>
      <c r="E33" s="59" t="s">
        <v>31</v>
      </c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823"/>
      <c r="AL33" s="823"/>
      <c r="AM33" s="825"/>
      <c r="AN33" s="814"/>
      <c r="AO33" s="376"/>
      <c r="AP33" s="375"/>
      <c r="AQ33" s="375"/>
      <c r="AR33" s="814"/>
      <c r="AS33" s="153"/>
      <c r="AT33" s="40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32.25" customHeight="1">
      <c r="A34" s="267" t="s">
        <v>180</v>
      </c>
      <c r="B34" s="270" t="s">
        <v>181</v>
      </c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911">
        <f>A32+1</f>
        <v>13</v>
      </c>
      <c r="B35" s="911" t="s">
        <v>107</v>
      </c>
      <c r="C35" s="850" t="str">
        <f>VLOOKUP(B35,DS,2,0)</f>
        <v>Nguyễn Văn Bé Hai</v>
      </c>
      <c r="D35" s="852" t="str">
        <f>VLOOKUP(B35,DS,3,0)</f>
        <v>Công nhân</v>
      </c>
      <c r="E35" s="58" t="s">
        <v>32</v>
      </c>
      <c r="F35" s="153">
        <v>8</v>
      </c>
      <c r="G35" s="153">
        <v>8</v>
      </c>
      <c r="H35" s="153">
        <v>8</v>
      </c>
      <c r="I35" s="153">
        <v>0</v>
      </c>
      <c r="J35" s="153">
        <v>8</v>
      </c>
      <c r="K35" s="153">
        <v>8</v>
      </c>
      <c r="L35" s="153">
        <v>8</v>
      </c>
      <c r="M35" s="153">
        <v>8</v>
      </c>
      <c r="N35" s="153">
        <v>8</v>
      </c>
      <c r="O35" s="153">
        <v>8</v>
      </c>
      <c r="P35" s="153">
        <v>0</v>
      </c>
      <c r="Q35" s="153">
        <v>8</v>
      </c>
      <c r="R35" s="153">
        <v>8</v>
      </c>
      <c r="S35" s="153"/>
      <c r="T35" s="153"/>
      <c r="U35" s="153"/>
      <c r="V35" s="153"/>
      <c r="W35" s="153">
        <v>0</v>
      </c>
      <c r="X35" s="153"/>
      <c r="Y35" s="153"/>
      <c r="Z35" s="153">
        <v>8</v>
      </c>
      <c r="AA35" s="153">
        <v>8</v>
      </c>
      <c r="AB35" s="153">
        <v>8</v>
      </c>
      <c r="AC35" s="153">
        <v>8</v>
      </c>
      <c r="AD35" s="153">
        <v>0</v>
      </c>
      <c r="AE35" s="153">
        <v>8</v>
      </c>
      <c r="AF35" s="153">
        <v>8</v>
      </c>
      <c r="AG35" s="153">
        <v>8</v>
      </c>
      <c r="AH35" s="153">
        <v>8</v>
      </c>
      <c r="AI35" s="153">
        <v>8</v>
      </c>
      <c r="AJ35" s="153">
        <v>0</v>
      </c>
      <c r="AK35" s="822">
        <f>((SUM(F35:AJ35))/8)-(SUMIF($F$6:$AJ$6,"C.Nhật",F35:AJ35)/8)</f>
        <v>20</v>
      </c>
      <c r="AL35" s="822">
        <f>SUM(F36:AI36)/8*1.5</f>
        <v>0</v>
      </c>
      <c r="AM35" s="824">
        <f>SUMIF($F$6:$AI$6,"C.Nhật",$F35:$AI36)/8*2</f>
        <v>0</v>
      </c>
      <c r="AN35" s="813">
        <f>SUM(AK35:AM36)</f>
        <v>20</v>
      </c>
      <c r="AO35" s="826">
        <v>0</v>
      </c>
      <c r="AP35" s="813"/>
      <c r="AQ35" s="813"/>
      <c r="AR35" s="813"/>
      <c r="AS35" s="815"/>
      <c r="AT35" s="40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912"/>
      <c r="B36" s="912"/>
      <c r="C36" s="851"/>
      <c r="D36" s="85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823"/>
      <c r="AL36" s="823"/>
      <c r="AM36" s="825"/>
      <c r="AN36" s="814"/>
      <c r="AO36" s="827"/>
      <c r="AP36" s="814"/>
      <c r="AQ36" s="814"/>
      <c r="AR36" s="814"/>
      <c r="AS36" s="816"/>
      <c r="AT36" s="40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36" customFormat="1" ht="18" customHeight="1">
      <c r="A37" s="915">
        <f>A35+1</f>
        <v>14</v>
      </c>
      <c r="B37" s="915" t="s">
        <v>198</v>
      </c>
      <c r="C37" s="917" t="s">
        <v>197</v>
      </c>
      <c r="D37" s="919" t="str">
        <f>VLOOKUP(B37,DS,3,0)</f>
        <v>Công nhân</v>
      </c>
      <c r="E37" s="326" t="s">
        <v>32</v>
      </c>
      <c r="F37" s="153">
        <v>8</v>
      </c>
      <c r="G37" s="153">
        <v>8</v>
      </c>
      <c r="H37" s="153">
        <v>8</v>
      </c>
      <c r="I37" s="153">
        <v>0</v>
      </c>
      <c r="J37" s="153">
        <v>8</v>
      </c>
      <c r="K37" s="153">
        <v>8</v>
      </c>
      <c r="L37" s="153">
        <v>8</v>
      </c>
      <c r="M37" s="153">
        <v>8</v>
      </c>
      <c r="N37" s="153">
        <v>8</v>
      </c>
      <c r="O37" s="153">
        <v>8</v>
      </c>
      <c r="P37" s="153">
        <v>0</v>
      </c>
      <c r="Q37" s="153">
        <v>8</v>
      </c>
      <c r="R37" s="153">
        <v>8</v>
      </c>
      <c r="S37" s="153">
        <v>8</v>
      </c>
      <c r="T37" s="153">
        <v>8</v>
      </c>
      <c r="U37" s="153">
        <v>8</v>
      </c>
      <c r="V37" s="153">
        <v>8</v>
      </c>
      <c r="W37" s="153">
        <v>0</v>
      </c>
      <c r="X37" s="153">
        <v>8</v>
      </c>
      <c r="Y37" s="153">
        <v>8</v>
      </c>
      <c r="Z37" s="153">
        <v>8</v>
      </c>
      <c r="AA37" s="153">
        <v>8</v>
      </c>
      <c r="AB37" s="153">
        <v>8</v>
      </c>
      <c r="AC37" s="153">
        <v>8</v>
      </c>
      <c r="AD37" s="153">
        <v>0</v>
      </c>
      <c r="AE37" s="153">
        <v>8</v>
      </c>
      <c r="AF37" s="153">
        <v>8</v>
      </c>
      <c r="AG37" s="153">
        <v>8</v>
      </c>
      <c r="AH37" s="153">
        <v>8</v>
      </c>
      <c r="AI37" s="153">
        <v>8</v>
      </c>
      <c r="AJ37" s="153">
        <v>0</v>
      </c>
      <c r="AK37" s="921">
        <f>((SUM(F37:AJ37))/8)-(SUMIF($F$6:$AJ$6,"C.Nhật",F37:AJ37)/8)</f>
        <v>26</v>
      </c>
      <c r="AL37" s="921">
        <f>SUM(F38:AI38)/8*1.5</f>
        <v>0</v>
      </c>
      <c r="AM37" s="923">
        <f>SUMIF($F$6:$AI$6,"C.Nhật",$F37:$AI38)/8*2</f>
        <v>0</v>
      </c>
      <c r="AN37" s="925">
        <f>SUM(AK37:AM38)</f>
        <v>26</v>
      </c>
      <c r="AO37" s="927">
        <v>0</v>
      </c>
      <c r="AP37" s="925"/>
      <c r="AQ37" s="925"/>
      <c r="AR37" s="925"/>
      <c r="AS37" s="929"/>
      <c r="AT37" s="334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35"/>
      <c r="CA37" s="335"/>
      <c r="CB37" s="335"/>
      <c r="CC37" s="335"/>
      <c r="CD37" s="335"/>
      <c r="CE37" s="335"/>
      <c r="CF37" s="335"/>
      <c r="CG37" s="335"/>
      <c r="CH37" s="335"/>
      <c r="CI37" s="335"/>
      <c r="CJ37" s="335"/>
      <c r="CK37" s="335"/>
      <c r="CL37" s="335"/>
    </row>
    <row r="38" spans="1:90" s="336" customFormat="1" ht="18" customHeight="1">
      <c r="A38" s="916"/>
      <c r="B38" s="916"/>
      <c r="C38" s="918"/>
      <c r="D38" s="920"/>
      <c r="E38" s="332" t="s">
        <v>31</v>
      </c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922"/>
      <c r="AL38" s="922"/>
      <c r="AM38" s="924"/>
      <c r="AN38" s="926"/>
      <c r="AO38" s="928"/>
      <c r="AP38" s="926"/>
      <c r="AQ38" s="926"/>
      <c r="AR38" s="926"/>
      <c r="AS38" s="930"/>
      <c r="AT38" s="334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</row>
    <row r="39" spans="1:90" s="57" customFormat="1" ht="18" customHeight="1">
      <c r="A39" s="911">
        <f>A37+1</f>
        <v>15</v>
      </c>
      <c r="B39" s="911" t="s">
        <v>112</v>
      </c>
      <c r="C39" s="850" t="str">
        <f>VLOOKUP(B39,DS,2,0)</f>
        <v>Trần Nhiên</v>
      </c>
      <c r="D39" s="852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0</v>
      </c>
      <c r="J39" s="153">
        <v>8</v>
      </c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0</v>
      </c>
      <c r="Q39" s="153">
        <v>8</v>
      </c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0</v>
      </c>
      <c r="X39" s="153">
        <v>8</v>
      </c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0</v>
      </c>
      <c r="AE39" s="153">
        <v>8</v>
      </c>
      <c r="AF39" s="153">
        <v>8</v>
      </c>
      <c r="AG39" s="153">
        <v>8</v>
      </c>
      <c r="AH39" s="153">
        <v>8</v>
      </c>
      <c r="AI39" s="153">
        <v>8</v>
      </c>
      <c r="AJ39" s="153">
        <v>0</v>
      </c>
      <c r="AK39" s="822">
        <f>((SUM(F39:AJ39))/8)-(SUMIF($F$6:$AJ$6,"C.Nhật",F39:AJ39)/8)</f>
        <v>26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26</v>
      </c>
      <c r="AO39" s="826">
        <v>0</v>
      </c>
      <c r="AP39" s="813"/>
      <c r="AQ39" s="813"/>
      <c r="AR39" s="813"/>
      <c r="AS39" s="815"/>
      <c r="AT39" s="40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40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911">
        <f>A39+1</f>
        <v>16</v>
      </c>
      <c r="B41" s="911" t="s">
        <v>113</v>
      </c>
      <c r="C41" s="850" t="str">
        <f>VLOOKUP(B41,DS,2,0)</f>
        <v>Thạch Giang</v>
      </c>
      <c r="D41" s="852" t="str">
        <f>VLOOKUP(B41,DS,3,0)</f>
        <v>Công nhân</v>
      </c>
      <c r="E41" s="58" t="s">
        <v>32</v>
      </c>
      <c r="F41" s="153">
        <v>8</v>
      </c>
      <c r="G41" s="153">
        <v>8</v>
      </c>
      <c r="H41" s="153">
        <v>8</v>
      </c>
      <c r="I41" s="153">
        <v>0</v>
      </c>
      <c r="J41" s="153">
        <v>8</v>
      </c>
      <c r="K41" s="153">
        <v>8</v>
      </c>
      <c r="L41" s="153">
        <v>8</v>
      </c>
      <c r="M41" s="153">
        <v>8</v>
      </c>
      <c r="N41" s="153">
        <v>8</v>
      </c>
      <c r="O41" s="153">
        <v>8</v>
      </c>
      <c r="P41" s="153">
        <v>0</v>
      </c>
      <c r="Q41" s="153">
        <v>8</v>
      </c>
      <c r="R41" s="153">
        <v>8</v>
      </c>
      <c r="S41" s="153">
        <v>8</v>
      </c>
      <c r="T41" s="153">
        <v>8</v>
      </c>
      <c r="U41" s="153">
        <v>8</v>
      </c>
      <c r="V41" s="153">
        <v>8</v>
      </c>
      <c r="W41" s="153">
        <v>0</v>
      </c>
      <c r="X41" s="153">
        <v>8</v>
      </c>
      <c r="Y41" s="153">
        <v>8</v>
      </c>
      <c r="Z41" s="153">
        <v>8</v>
      </c>
      <c r="AA41" s="153">
        <v>8</v>
      </c>
      <c r="AB41" s="153">
        <v>8</v>
      </c>
      <c r="AC41" s="153">
        <v>8</v>
      </c>
      <c r="AD41" s="153">
        <v>0</v>
      </c>
      <c r="AE41" s="153">
        <v>8</v>
      </c>
      <c r="AF41" s="153">
        <v>8</v>
      </c>
      <c r="AG41" s="153">
        <v>8</v>
      </c>
      <c r="AH41" s="153">
        <v>8</v>
      </c>
      <c r="AI41" s="153">
        <v>8</v>
      </c>
      <c r="AJ41" s="153">
        <v>0</v>
      </c>
      <c r="AK41" s="822">
        <f>((SUM(F41:AJ41))/8)-(SUMIF($F$6:$AJ$6,"C.Nhật",F41:AJ41)/8)</f>
        <v>26</v>
      </c>
      <c r="AL41" s="822">
        <f>SUM(F42:AI42)/8*1.5</f>
        <v>0</v>
      </c>
      <c r="AM41" s="824">
        <f>SUMIF($F$6:$AI$6,"C.Nhật",$F41:$AI42)/8*2</f>
        <v>0</v>
      </c>
      <c r="AN41" s="813">
        <f>SUM(AK41:AM42)</f>
        <v>26</v>
      </c>
      <c r="AO41" s="826">
        <v>0</v>
      </c>
      <c r="AP41" s="813"/>
      <c r="AQ41" s="813"/>
      <c r="AR41" s="813"/>
      <c r="AS41" s="815"/>
      <c r="AT41" s="40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912"/>
      <c r="B42" s="912"/>
      <c r="C42" s="851"/>
      <c r="D42" s="853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823"/>
      <c r="AL42" s="823"/>
      <c r="AM42" s="825"/>
      <c r="AN42" s="814"/>
      <c r="AO42" s="827"/>
      <c r="AP42" s="814"/>
      <c r="AQ42" s="814"/>
      <c r="AR42" s="814"/>
      <c r="AS42" s="816"/>
      <c r="AT42" s="40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911">
        <f>A41+1</f>
        <v>17</v>
      </c>
      <c r="B43" s="911" t="s">
        <v>116</v>
      </c>
      <c r="C43" s="850" t="str">
        <f>VLOOKUP(B43,DS,2,0)</f>
        <v>Lâm Chanh Đa Ra</v>
      </c>
      <c r="D43" s="852" t="str">
        <f>VLOOKUP(B43,DS,3,0)</f>
        <v>Công nhân</v>
      </c>
      <c r="E43" s="58" t="s">
        <v>32</v>
      </c>
      <c r="F43" s="153">
        <v>8</v>
      </c>
      <c r="G43" s="153">
        <v>8</v>
      </c>
      <c r="H43" s="153">
        <v>8</v>
      </c>
      <c r="I43" s="153">
        <v>0</v>
      </c>
      <c r="J43" s="153">
        <v>8</v>
      </c>
      <c r="K43" s="153">
        <v>8</v>
      </c>
      <c r="L43" s="153">
        <v>8</v>
      </c>
      <c r="M43" s="153">
        <v>8</v>
      </c>
      <c r="N43" s="153">
        <v>8</v>
      </c>
      <c r="O43" s="153">
        <v>8</v>
      </c>
      <c r="P43" s="153">
        <v>0</v>
      </c>
      <c r="Q43" s="153">
        <v>8</v>
      </c>
      <c r="R43" s="153">
        <v>8</v>
      </c>
      <c r="S43" s="153">
        <v>8</v>
      </c>
      <c r="T43" s="153">
        <v>8</v>
      </c>
      <c r="U43" s="153">
        <v>8</v>
      </c>
      <c r="V43" s="153">
        <v>8</v>
      </c>
      <c r="W43" s="153">
        <v>0</v>
      </c>
      <c r="X43" s="153">
        <v>8</v>
      </c>
      <c r="Y43" s="153">
        <v>8</v>
      </c>
      <c r="Z43" s="153">
        <v>8</v>
      </c>
      <c r="AA43" s="153">
        <v>8</v>
      </c>
      <c r="AB43" s="153">
        <v>8</v>
      </c>
      <c r="AC43" s="153">
        <v>8</v>
      </c>
      <c r="AD43" s="153">
        <v>0</v>
      </c>
      <c r="AE43" s="153">
        <v>8</v>
      </c>
      <c r="AF43" s="153">
        <v>8</v>
      </c>
      <c r="AG43" s="153">
        <v>8</v>
      </c>
      <c r="AH43" s="153">
        <v>8</v>
      </c>
      <c r="AI43" s="153">
        <v>8</v>
      </c>
      <c r="AJ43" s="153">
        <v>0</v>
      </c>
      <c r="AK43" s="822">
        <f>((SUM(F43:AJ43))/8)-(SUMIF($F$6:$AJ$6,"C.Nhật",F43:AJ43)/8)</f>
        <v>26</v>
      </c>
      <c r="AL43" s="822">
        <f>SUM(F44:AI44)/8*1.5</f>
        <v>0</v>
      </c>
      <c r="AM43" s="824">
        <f>SUMIF($F$6:$AI$6,"C.Nhật",$F43:$AI44)/8*2</f>
        <v>0</v>
      </c>
      <c r="AN43" s="813">
        <f>SUM(AK43:AM44)</f>
        <v>26</v>
      </c>
      <c r="AO43" s="826">
        <v>0</v>
      </c>
      <c r="AP43" s="813"/>
      <c r="AQ43" s="813"/>
      <c r="AR43" s="813"/>
      <c r="AS43" s="815"/>
      <c r="AT43" s="40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912"/>
      <c r="B44" s="912"/>
      <c r="C44" s="851"/>
      <c r="D44" s="853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823"/>
      <c r="AL44" s="823"/>
      <c r="AM44" s="825"/>
      <c r="AN44" s="814"/>
      <c r="AO44" s="827"/>
      <c r="AP44" s="814"/>
      <c r="AQ44" s="814"/>
      <c r="AR44" s="814"/>
      <c r="AS44" s="816"/>
      <c r="AT44" s="40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3" customFormat="1" ht="21" customHeight="1">
      <c r="A45" s="11"/>
      <c r="B45" s="11"/>
      <c r="C45" s="13" t="s">
        <v>14</v>
      </c>
      <c r="D45" s="101"/>
      <c r="E45" s="3"/>
      <c r="F45" s="65"/>
      <c r="G45" s="65"/>
      <c r="H45" s="108"/>
      <c r="I45" s="108"/>
      <c r="J45" s="108"/>
      <c r="K45" s="65"/>
      <c r="L45" s="108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108"/>
      <c r="AE45" s="65"/>
      <c r="AF45" s="65"/>
      <c r="AG45" s="65"/>
      <c r="AH45" s="65"/>
      <c r="AI45" s="65"/>
      <c r="AJ45" s="65"/>
      <c r="AK45" s="3"/>
      <c r="AL45" s="3"/>
      <c r="AM45" s="88"/>
      <c r="AN45" s="66"/>
      <c r="AO45" s="66"/>
      <c r="AP45" s="66"/>
      <c r="AQ45" s="66"/>
      <c r="AR45" s="66"/>
      <c r="AS45" s="3"/>
      <c r="AT45" s="3"/>
    </row>
    <row r="46" spans="1:90" s="63" customFormat="1" ht="18" customHeight="1">
      <c r="A46" s="9"/>
      <c r="B46" s="9"/>
      <c r="C46" s="13"/>
      <c r="D46" s="102"/>
      <c r="E46" s="67"/>
      <c r="F46" s="107"/>
      <c r="G46" s="109"/>
      <c r="H46" s="62"/>
      <c r="I46" s="62"/>
      <c r="J46" s="62"/>
      <c r="K46" s="109"/>
      <c r="L46" s="62"/>
      <c r="M46" s="109"/>
      <c r="N46" s="109"/>
      <c r="O46" s="109"/>
      <c r="P46" s="109"/>
      <c r="Q46" s="62"/>
      <c r="R46" s="107"/>
      <c r="S46" s="109"/>
      <c r="T46" s="109"/>
      <c r="U46" s="62"/>
      <c r="V46" s="109"/>
      <c r="W46" s="109"/>
      <c r="X46" s="62"/>
      <c r="Y46" s="109"/>
      <c r="Z46" s="109"/>
      <c r="AA46" s="109"/>
      <c r="AB46" s="109"/>
      <c r="AC46" s="109"/>
      <c r="AD46" s="62"/>
      <c r="AE46" s="109"/>
      <c r="AF46" s="109"/>
      <c r="AG46" s="109"/>
      <c r="AH46" s="109"/>
      <c r="AI46" s="109"/>
      <c r="AJ46" s="109"/>
      <c r="AK46" s="67"/>
      <c r="AM46" s="89"/>
      <c r="AN46" s="9"/>
      <c r="AO46" s="9"/>
      <c r="AP46" s="9"/>
      <c r="AQ46" s="9"/>
      <c r="AR46" s="9"/>
      <c r="AS46" s="13"/>
      <c r="AT46" s="3"/>
    </row>
    <row r="47" spans="1:90" s="63" customFormat="1" ht="18" customHeight="1">
      <c r="A47" s="2"/>
      <c r="B47" s="2" t="s">
        <v>0</v>
      </c>
      <c r="C47" s="2"/>
      <c r="D47" s="406"/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3"/>
    </row>
    <row r="48" spans="1:90" s="63" customFormat="1" ht="18" customHeight="1">
      <c r="A48" s="2"/>
      <c r="B48" s="2"/>
      <c r="C48" s="2" t="s">
        <v>46</v>
      </c>
      <c r="D48" s="406"/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13"/>
    </row>
    <row r="49" spans="3:3" ht="18" customHeight="1">
      <c r="C49" s="2" t="s">
        <v>47</v>
      </c>
    </row>
    <row r="50" spans="3:3" ht="18" customHeight="1">
      <c r="C50" s="2" t="s">
        <v>48</v>
      </c>
    </row>
    <row r="51" spans="3:3" ht="18" customHeight="1">
      <c r="C51" s="2" t="s">
        <v>49</v>
      </c>
    </row>
    <row r="52" spans="3:3" ht="18" customHeight="1">
      <c r="C52" s="2" t="s">
        <v>50</v>
      </c>
    </row>
    <row r="53" spans="3:3" ht="18" customHeight="1">
      <c r="C53" s="2" t="s">
        <v>51</v>
      </c>
    </row>
    <row r="54" spans="3:3" ht="18" customHeight="1">
      <c r="C54" s="2" t="s">
        <v>52</v>
      </c>
    </row>
    <row r="55" spans="3:3" ht="18" customHeight="1">
      <c r="C55" s="2" t="s">
        <v>53</v>
      </c>
    </row>
    <row r="56" spans="3:3" ht="15" customHeight="1">
      <c r="C56" s="2" t="s">
        <v>54</v>
      </c>
    </row>
    <row r="67" spans="1:91" s="133" customFormat="1" ht="20.25">
      <c r="A67" s="124"/>
      <c r="B67" s="127"/>
      <c r="C67" s="127"/>
      <c r="D67" s="128"/>
      <c r="E67" s="127"/>
      <c r="F67" s="128"/>
      <c r="G67" s="128"/>
      <c r="H67" s="128"/>
      <c r="I67" s="128"/>
      <c r="J67" s="128"/>
      <c r="K67" s="129"/>
      <c r="L67" s="129"/>
      <c r="M67" s="129"/>
      <c r="N67" s="129"/>
      <c r="O67" s="129"/>
      <c r="P67" s="129"/>
      <c r="Q67" s="129"/>
      <c r="R67" s="129"/>
      <c r="S67" s="130" t="str">
        <f>S1</f>
        <v>BẢNG CHẤM CÔNG THÁNG 06 NĂM 2017</v>
      </c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841" t="s">
        <v>106</v>
      </c>
      <c r="AN67" s="842"/>
      <c r="AO67" s="842"/>
      <c r="AP67" s="842"/>
      <c r="AQ67" s="842"/>
      <c r="AR67" s="842"/>
      <c r="AS67" s="843"/>
      <c r="AT67" s="132"/>
    </row>
    <row r="68" spans="1:91" s="133" customFormat="1" ht="20.25">
      <c r="A68" s="124" t="str">
        <f>$A$2</f>
        <v>Công ty TNHH Hải sản An Lạc</v>
      </c>
      <c r="B68" s="128"/>
      <c r="C68" s="128"/>
      <c r="D68" s="128"/>
      <c r="E68" s="128"/>
      <c r="F68" s="128"/>
      <c r="G68" s="128"/>
      <c r="H68" s="128"/>
      <c r="I68" s="128"/>
      <c r="J68" s="128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31"/>
      <c r="AL68" s="131"/>
      <c r="AM68" s="134"/>
      <c r="AN68" s="135"/>
      <c r="AO68" s="135"/>
      <c r="AP68" s="135"/>
      <c r="AQ68" s="135"/>
      <c r="AR68" s="135"/>
      <c r="AS68" s="136"/>
      <c r="AT68" s="136"/>
    </row>
    <row r="69" spans="1:91" s="133" customFormat="1" ht="21" customHeight="1">
      <c r="A69" s="124" t="str">
        <f>$A$3</f>
        <v>Địa chỉ: Lô A14, đường 4A, KCN Hải Sơn, Đức Hòa, Long An</v>
      </c>
      <c r="B69" s="137"/>
      <c r="C69" s="137"/>
      <c r="D69" s="138"/>
      <c r="E69" s="138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31"/>
      <c r="AL69" s="131"/>
      <c r="AM69" s="134"/>
      <c r="AN69" s="132"/>
      <c r="AO69" s="132"/>
      <c r="AP69" s="132"/>
      <c r="AQ69" s="132"/>
      <c r="AR69" s="132"/>
      <c r="AS69" s="139"/>
      <c r="AT69" s="139"/>
    </row>
    <row r="70" spans="1:91" s="133" customFormat="1" ht="14.25" customHeight="1">
      <c r="A70" s="140"/>
      <c r="B70" s="140"/>
      <c r="C70" s="141"/>
      <c r="D70" s="142"/>
      <c r="E70" s="143">
        <f>$E$4</f>
        <v>42887</v>
      </c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5"/>
      <c r="AI70" s="145"/>
      <c r="AJ70" s="145"/>
      <c r="AK70" s="140"/>
      <c r="AL70" s="140"/>
      <c r="AM70" s="146"/>
      <c r="AN70" s="140"/>
      <c r="AO70" s="140"/>
      <c r="AP70" s="140"/>
      <c r="AQ70" s="140"/>
      <c r="AR70" s="140"/>
      <c r="AS70" s="140"/>
      <c r="AT70" s="147"/>
    </row>
    <row r="71" spans="1:91" s="149" customFormat="1" ht="18.75" customHeight="1">
      <c r="A71" s="844" t="s">
        <v>28</v>
      </c>
      <c r="B71" s="844" t="s">
        <v>3</v>
      </c>
      <c r="C71" s="844" t="s">
        <v>1</v>
      </c>
      <c r="D71" s="846" t="s">
        <v>29</v>
      </c>
      <c r="E71" s="844" t="s">
        <v>30</v>
      </c>
      <c r="F71" s="148">
        <f>+E70</f>
        <v>42887</v>
      </c>
      <c r="G71" s="148">
        <f t="shared" ref="G71:AG71" si="6">F71+1</f>
        <v>42888</v>
      </c>
      <c r="H71" s="148">
        <f t="shared" si="6"/>
        <v>42889</v>
      </c>
      <c r="I71" s="148">
        <f t="shared" si="6"/>
        <v>42890</v>
      </c>
      <c r="J71" s="148">
        <f t="shared" si="6"/>
        <v>42891</v>
      </c>
      <c r="K71" s="148">
        <f t="shared" si="6"/>
        <v>42892</v>
      </c>
      <c r="L71" s="148">
        <f t="shared" si="6"/>
        <v>42893</v>
      </c>
      <c r="M71" s="148">
        <f t="shared" si="6"/>
        <v>42894</v>
      </c>
      <c r="N71" s="148">
        <f t="shared" si="6"/>
        <v>42895</v>
      </c>
      <c r="O71" s="148">
        <f t="shared" si="6"/>
        <v>42896</v>
      </c>
      <c r="P71" s="148">
        <f t="shared" si="6"/>
        <v>42897</v>
      </c>
      <c r="Q71" s="148">
        <f t="shared" si="6"/>
        <v>42898</v>
      </c>
      <c r="R71" s="148">
        <f t="shared" si="6"/>
        <v>42899</v>
      </c>
      <c r="S71" s="148">
        <f t="shared" si="6"/>
        <v>42900</v>
      </c>
      <c r="T71" s="148">
        <f t="shared" si="6"/>
        <v>42901</v>
      </c>
      <c r="U71" s="148">
        <f t="shared" si="6"/>
        <v>42902</v>
      </c>
      <c r="V71" s="148">
        <f t="shared" si="6"/>
        <v>42903</v>
      </c>
      <c r="W71" s="148">
        <f t="shared" si="6"/>
        <v>42904</v>
      </c>
      <c r="X71" s="148">
        <f t="shared" si="6"/>
        <v>42905</v>
      </c>
      <c r="Y71" s="148">
        <f t="shared" si="6"/>
        <v>42906</v>
      </c>
      <c r="Z71" s="148">
        <f t="shared" si="6"/>
        <v>42907</v>
      </c>
      <c r="AA71" s="148">
        <f t="shared" si="6"/>
        <v>42908</v>
      </c>
      <c r="AB71" s="148">
        <f t="shared" si="6"/>
        <v>42909</v>
      </c>
      <c r="AC71" s="148">
        <f t="shared" si="6"/>
        <v>42910</v>
      </c>
      <c r="AD71" s="148">
        <f t="shared" si="6"/>
        <v>42911</v>
      </c>
      <c r="AE71" s="148">
        <f t="shared" si="6"/>
        <v>42912</v>
      </c>
      <c r="AF71" s="148">
        <f t="shared" si="6"/>
        <v>42913</v>
      </c>
      <c r="AG71" s="148">
        <f t="shared" si="6"/>
        <v>42914</v>
      </c>
      <c r="AH71" s="148">
        <f>AG71+1</f>
        <v>42915</v>
      </c>
      <c r="AI71" s="148">
        <f>AH71+1</f>
        <v>42916</v>
      </c>
      <c r="AJ71" s="148">
        <f>AI71+1</f>
        <v>42917</v>
      </c>
      <c r="AK71" s="854" t="s">
        <v>15</v>
      </c>
      <c r="AL71" s="855"/>
      <c r="AM71" s="856"/>
      <c r="AN71" s="857" t="s">
        <v>45</v>
      </c>
      <c r="AO71" s="857" t="s">
        <v>41</v>
      </c>
      <c r="AP71" s="857" t="s">
        <v>42</v>
      </c>
      <c r="AQ71" s="857" t="s">
        <v>43</v>
      </c>
      <c r="AR71" s="857" t="s">
        <v>44</v>
      </c>
      <c r="AS71" s="846" t="s">
        <v>0</v>
      </c>
      <c r="AT71" s="847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43.5" customHeight="1">
      <c r="A72" s="845"/>
      <c r="B72" s="845"/>
      <c r="C72" s="845"/>
      <c r="D72" s="845"/>
      <c r="E72" s="845"/>
      <c r="F72" s="278" t="str">
        <f>CHOOSE(WEEKDAY(F71),"C.Nhật","T.Hai","T.Ba","T.Tư","T.Năm","T.Sáu","T.Bảy")</f>
        <v>T.Năm</v>
      </c>
      <c r="G72" s="278" t="str">
        <f t="shared" ref="G72:AI72" si="7">CHOOSE(WEEKDAY(G71),"C.Nhật","T.Hai","T.Ba","T.Tư","T.Năm","T.Sáu","T.Bảy")</f>
        <v>T.Sáu</v>
      </c>
      <c r="H72" s="278" t="str">
        <f t="shared" si="7"/>
        <v>T.Bảy</v>
      </c>
      <c r="I72" s="278" t="str">
        <f t="shared" si="7"/>
        <v>C.Nhật</v>
      </c>
      <c r="J72" s="278" t="str">
        <f t="shared" si="7"/>
        <v>T.Hai</v>
      </c>
      <c r="K72" s="150" t="str">
        <f t="shared" si="7"/>
        <v>T.Ba</v>
      </c>
      <c r="L72" s="150" t="str">
        <f t="shared" si="7"/>
        <v>T.Tư</v>
      </c>
      <c r="M72" s="150" t="str">
        <f t="shared" si="7"/>
        <v>T.Năm</v>
      </c>
      <c r="N72" s="150" t="str">
        <f t="shared" si="7"/>
        <v>T.Sáu</v>
      </c>
      <c r="O72" s="150" t="str">
        <f t="shared" si="7"/>
        <v>T.Bảy</v>
      </c>
      <c r="P72" s="150" t="str">
        <f t="shared" si="7"/>
        <v>C.Nhật</v>
      </c>
      <c r="Q72" s="150" t="str">
        <f t="shared" si="7"/>
        <v>T.Hai</v>
      </c>
      <c r="R72" s="150" t="str">
        <f t="shared" si="7"/>
        <v>T.Ba</v>
      </c>
      <c r="S72" s="150" t="str">
        <f t="shared" si="7"/>
        <v>T.Tư</v>
      </c>
      <c r="T72" s="150" t="str">
        <f t="shared" si="7"/>
        <v>T.Năm</v>
      </c>
      <c r="U72" s="150" t="str">
        <f t="shared" si="7"/>
        <v>T.Sáu</v>
      </c>
      <c r="V72" s="150" t="str">
        <f t="shared" si="7"/>
        <v>T.Bảy</v>
      </c>
      <c r="W72" s="150" t="str">
        <f t="shared" si="7"/>
        <v>C.Nhật</v>
      </c>
      <c r="X72" s="150" t="str">
        <f t="shared" si="7"/>
        <v>T.Hai</v>
      </c>
      <c r="Y72" s="150" t="str">
        <f t="shared" si="7"/>
        <v>T.Ba</v>
      </c>
      <c r="Z72" s="150" t="str">
        <f t="shared" si="7"/>
        <v>T.Tư</v>
      </c>
      <c r="AA72" s="150" t="str">
        <f t="shared" si="7"/>
        <v>T.Năm</v>
      </c>
      <c r="AB72" s="150" t="str">
        <f t="shared" si="7"/>
        <v>T.Sáu</v>
      </c>
      <c r="AC72" s="150" t="str">
        <f t="shared" si="7"/>
        <v>T.Bảy</v>
      </c>
      <c r="AD72" s="150" t="str">
        <f t="shared" si="7"/>
        <v>C.Nhật</v>
      </c>
      <c r="AE72" s="150" t="str">
        <f t="shared" si="7"/>
        <v>T.Hai</v>
      </c>
      <c r="AF72" s="150" t="str">
        <f t="shared" si="7"/>
        <v>T.Ba</v>
      </c>
      <c r="AG72" s="150" t="str">
        <f t="shared" si="7"/>
        <v>T.Tư</v>
      </c>
      <c r="AH72" s="150" t="str">
        <f t="shared" si="7"/>
        <v>T.Năm</v>
      </c>
      <c r="AI72" s="150" t="str">
        <f t="shared" si="7"/>
        <v>T.Sáu</v>
      </c>
      <c r="AJ72" s="150"/>
      <c r="AK72" s="151" t="s">
        <v>16</v>
      </c>
      <c r="AL72" s="151" t="s">
        <v>31</v>
      </c>
      <c r="AM72" s="152" t="s">
        <v>17</v>
      </c>
      <c r="AN72" s="858"/>
      <c r="AO72" s="858"/>
      <c r="AP72" s="858"/>
      <c r="AQ72" s="858"/>
      <c r="AR72" s="858"/>
      <c r="AS72" s="845"/>
      <c r="AT72" s="847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2.75" customHeight="1">
      <c r="A73" s="279">
        <v>1</v>
      </c>
      <c r="B73" s="279">
        <v>2</v>
      </c>
      <c r="C73" s="279">
        <v>3</v>
      </c>
      <c r="D73" s="279">
        <v>4</v>
      </c>
      <c r="E73" s="279">
        <v>5</v>
      </c>
      <c r="F73" s="279">
        <v>6</v>
      </c>
      <c r="G73" s="279">
        <v>7</v>
      </c>
      <c r="H73" s="279">
        <v>8</v>
      </c>
      <c r="I73" s="279">
        <v>9</v>
      </c>
      <c r="J73" s="279">
        <v>10</v>
      </c>
      <c r="K73" s="279">
        <v>11</v>
      </c>
      <c r="L73" s="279">
        <v>12</v>
      </c>
      <c r="M73" s="279">
        <v>13</v>
      </c>
      <c r="N73" s="279">
        <v>14</v>
      </c>
      <c r="O73" s="279">
        <v>15</v>
      </c>
      <c r="P73" s="279">
        <v>16</v>
      </c>
      <c r="Q73" s="279">
        <v>17</v>
      </c>
      <c r="R73" s="279">
        <v>18</v>
      </c>
      <c r="S73" s="279">
        <v>19</v>
      </c>
      <c r="T73" s="279">
        <v>20</v>
      </c>
      <c r="U73" s="279">
        <v>21</v>
      </c>
      <c r="V73" s="279">
        <v>22</v>
      </c>
      <c r="W73" s="279">
        <v>23</v>
      </c>
      <c r="X73" s="279">
        <v>24</v>
      </c>
      <c r="Y73" s="279">
        <v>25</v>
      </c>
      <c r="Z73" s="279">
        <v>26</v>
      </c>
      <c r="AA73" s="279">
        <v>27</v>
      </c>
      <c r="AB73" s="279">
        <v>28</v>
      </c>
      <c r="AC73" s="279">
        <v>29</v>
      </c>
      <c r="AD73" s="279">
        <v>30</v>
      </c>
      <c r="AE73" s="279">
        <v>31</v>
      </c>
      <c r="AF73" s="279">
        <v>32</v>
      </c>
      <c r="AG73" s="279">
        <v>33</v>
      </c>
      <c r="AH73" s="279">
        <v>34</v>
      </c>
      <c r="AI73" s="279">
        <v>35</v>
      </c>
      <c r="AJ73" s="279">
        <v>36</v>
      </c>
      <c r="AK73" s="279">
        <v>37</v>
      </c>
      <c r="AL73" s="279">
        <v>38</v>
      </c>
      <c r="AM73" s="279">
        <v>39</v>
      </c>
      <c r="AN73" s="279">
        <v>40</v>
      </c>
      <c r="AO73" s="279">
        <v>41</v>
      </c>
      <c r="AP73" s="279">
        <v>42</v>
      </c>
      <c r="AQ73" s="279">
        <v>43</v>
      </c>
      <c r="AR73" s="279">
        <v>44</v>
      </c>
      <c r="AS73" s="279">
        <v>45</v>
      </c>
      <c r="AT73" s="409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848">
        <v>1</v>
      </c>
      <c r="B74" s="848" t="s">
        <v>68</v>
      </c>
      <c r="C74" s="850" t="str">
        <f>VLOOKUP(B74,DS,2,0)</f>
        <v>Nguyễn Thiện Duy</v>
      </c>
      <c r="D74" s="852" t="str">
        <f>VLOOKUP(B74,DS,3,0)</f>
        <v>Giám đốc</v>
      </c>
      <c r="E74" s="58" t="s">
        <v>32</v>
      </c>
      <c r="F74" s="153">
        <v>8</v>
      </c>
      <c r="G74" s="153">
        <v>8</v>
      </c>
      <c r="H74" s="153"/>
      <c r="I74" s="153">
        <v>0</v>
      </c>
      <c r="J74" s="153">
        <v>8</v>
      </c>
      <c r="K74" s="153">
        <v>8</v>
      </c>
      <c r="L74" s="153">
        <v>8</v>
      </c>
      <c r="M74" s="153">
        <v>8</v>
      </c>
      <c r="N74" s="153">
        <v>8</v>
      </c>
      <c r="O74" s="153"/>
      <c r="P74" s="153">
        <v>0</v>
      </c>
      <c r="Q74" s="153">
        <v>8</v>
      </c>
      <c r="R74" s="153">
        <v>8</v>
      </c>
      <c r="S74" s="153">
        <v>8</v>
      </c>
      <c r="T74" s="153">
        <v>8</v>
      </c>
      <c r="U74" s="153">
        <v>8</v>
      </c>
      <c r="V74" s="153"/>
      <c r="W74" s="153">
        <v>0</v>
      </c>
      <c r="X74" s="153">
        <v>8</v>
      </c>
      <c r="Y74" s="153">
        <v>8</v>
      </c>
      <c r="Z74" s="153">
        <v>8</v>
      </c>
      <c r="AA74" s="153">
        <v>8</v>
      </c>
      <c r="AB74" s="153">
        <v>8</v>
      </c>
      <c r="AC74" s="153"/>
      <c r="AD74" s="153">
        <v>0</v>
      </c>
      <c r="AE74" s="153">
        <v>8</v>
      </c>
      <c r="AF74" s="153">
        <v>8</v>
      </c>
      <c r="AG74" s="153">
        <v>8</v>
      </c>
      <c r="AH74" s="153">
        <v>8</v>
      </c>
      <c r="AI74" s="153">
        <v>8</v>
      </c>
      <c r="AJ74" s="153">
        <v>0</v>
      </c>
      <c r="AK74" s="822">
        <f>((SUM(F74:AJ74))/8)-(SUMIF($F$6:$AJ$6,"C.Nhật",F74:AJ74)/8)</f>
        <v>22</v>
      </c>
      <c r="AL74" s="822">
        <f>SUM(F75:AI75)/8*1.5</f>
        <v>0</v>
      </c>
      <c r="AM74" s="824">
        <f>SUMIF($F$6:$AI$6,"C.Nhật",$F74:$AI75)/8*2</f>
        <v>0</v>
      </c>
      <c r="AN74" s="813">
        <f>SUM(AK74:AM75)</f>
        <v>22</v>
      </c>
      <c r="AO74" s="859">
        <v>0</v>
      </c>
      <c r="AP74" s="861"/>
      <c r="AQ74" s="861"/>
      <c r="AR74" s="861"/>
      <c r="AS74" s="863"/>
      <c r="AT74" s="409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849"/>
      <c r="B75" s="849"/>
      <c r="C75" s="851"/>
      <c r="D75" s="853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823"/>
      <c r="AL75" s="823"/>
      <c r="AM75" s="825"/>
      <c r="AN75" s="814"/>
      <c r="AO75" s="860"/>
      <c r="AP75" s="862"/>
      <c r="AQ75" s="862"/>
      <c r="AR75" s="862"/>
      <c r="AS75" s="864"/>
      <c r="AT75" s="409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48">
        <v>2</v>
      </c>
      <c r="B76" s="848" t="s">
        <v>70</v>
      </c>
      <c r="C76" s="850" t="str">
        <f>VLOOKUP(B76,DS,2,0)</f>
        <v>Nguyễn Văn Sẽ</v>
      </c>
      <c r="D76" s="852" t="str">
        <f>VLOOKUP(B76,DS,3,0)</f>
        <v>Kỹ Thuật</v>
      </c>
      <c r="E76" s="58" t="s">
        <v>32</v>
      </c>
      <c r="F76" s="153">
        <v>8</v>
      </c>
      <c r="G76" s="153">
        <v>8</v>
      </c>
      <c r="H76" s="153">
        <v>8</v>
      </c>
      <c r="I76" s="153">
        <v>0</v>
      </c>
      <c r="J76" s="153">
        <v>8</v>
      </c>
      <c r="K76" s="153">
        <v>8</v>
      </c>
      <c r="L76" s="153">
        <v>8</v>
      </c>
      <c r="M76" s="153">
        <v>8</v>
      </c>
      <c r="N76" s="153">
        <v>8</v>
      </c>
      <c r="O76" s="153">
        <v>8</v>
      </c>
      <c r="P76" s="153">
        <v>0</v>
      </c>
      <c r="Q76" s="153">
        <v>8</v>
      </c>
      <c r="R76" s="153">
        <v>8</v>
      </c>
      <c r="S76" s="153">
        <v>8</v>
      </c>
      <c r="T76" s="153">
        <v>8</v>
      </c>
      <c r="U76" s="153">
        <v>8</v>
      </c>
      <c r="V76" s="153">
        <v>8</v>
      </c>
      <c r="W76" s="153">
        <v>0</v>
      </c>
      <c r="X76" s="153">
        <v>8</v>
      </c>
      <c r="Y76" s="153">
        <v>8</v>
      </c>
      <c r="Z76" s="153">
        <v>8</v>
      </c>
      <c r="AA76" s="153">
        <v>8</v>
      </c>
      <c r="AB76" s="153">
        <v>8</v>
      </c>
      <c r="AC76" s="153">
        <v>8</v>
      </c>
      <c r="AD76" s="153">
        <v>0</v>
      </c>
      <c r="AE76" s="153">
        <v>8</v>
      </c>
      <c r="AF76" s="153">
        <v>8</v>
      </c>
      <c r="AG76" s="153">
        <v>8</v>
      </c>
      <c r="AH76" s="153">
        <v>8</v>
      </c>
      <c r="AI76" s="153">
        <v>8</v>
      </c>
      <c r="AJ76" s="153">
        <v>0</v>
      </c>
      <c r="AK76" s="822">
        <f>((SUM(F76:AJ76))/8)-(SUMIF($F$6:$AJ$6,"C.Nhật",F76:AJ76)/8)</f>
        <v>26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26</v>
      </c>
      <c r="AO76" s="859">
        <v>0</v>
      </c>
      <c r="AP76" s="861"/>
      <c r="AQ76" s="861"/>
      <c r="AR76" s="861"/>
      <c r="AS76" s="863"/>
      <c r="AT76" s="409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49"/>
      <c r="B77" s="849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409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3</v>
      </c>
      <c r="B78" s="848" t="s">
        <v>72</v>
      </c>
      <c r="C78" s="850" t="str">
        <f>VLOOKUP(B78,DS,2,0)</f>
        <v>Võ Uyên Phương</v>
      </c>
      <c r="D78" s="852" t="str">
        <f>VLOOKUP(B78,DS,3,0)</f>
        <v>Kế toán</v>
      </c>
      <c r="E78" s="58" t="s">
        <v>32</v>
      </c>
      <c r="F78" s="153">
        <v>8</v>
      </c>
      <c r="G78" s="153">
        <v>8</v>
      </c>
      <c r="H78" s="153">
        <v>8</v>
      </c>
      <c r="I78" s="153">
        <v>0</v>
      </c>
      <c r="J78" s="153">
        <v>8</v>
      </c>
      <c r="K78" s="153">
        <v>8</v>
      </c>
      <c r="L78" s="153">
        <v>8</v>
      </c>
      <c r="M78" s="153">
        <v>8</v>
      </c>
      <c r="N78" s="153">
        <v>8</v>
      </c>
      <c r="O78" s="153">
        <v>8</v>
      </c>
      <c r="P78" s="153">
        <v>0</v>
      </c>
      <c r="Q78" s="153">
        <v>8</v>
      </c>
      <c r="R78" s="153">
        <v>8</v>
      </c>
      <c r="S78" s="153">
        <v>8</v>
      </c>
      <c r="T78" s="153">
        <v>8</v>
      </c>
      <c r="U78" s="153">
        <v>8</v>
      </c>
      <c r="V78" s="153">
        <v>8</v>
      </c>
      <c r="W78" s="153">
        <v>0</v>
      </c>
      <c r="X78" s="153">
        <v>8</v>
      </c>
      <c r="Y78" s="153">
        <v>8</v>
      </c>
      <c r="Z78" s="153">
        <v>8</v>
      </c>
      <c r="AA78" s="153">
        <v>8</v>
      </c>
      <c r="AB78" s="153">
        <v>8</v>
      </c>
      <c r="AC78" s="153">
        <v>8</v>
      </c>
      <c r="AD78" s="153">
        <v>0</v>
      </c>
      <c r="AE78" s="153">
        <v>8</v>
      </c>
      <c r="AF78" s="153">
        <v>8</v>
      </c>
      <c r="AG78" s="153">
        <v>8</v>
      </c>
      <c r="AH78" s="153">
        <v>8</v>
      </c>
      <c r="AI78" s="153">
        <v>8</v>
      </c>
      <c r="AJ78" s="153">
        <v>0</v>
      </c>
      <c r="AK78" s="822">
        <f>((SUM(F78:AJ78))/8)-(SUMIF($F$6:$AJ$6,"C.Nhật",F78:AJ78)/8)</f>
        <v>26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26</v>
      </c>
      <c r="AO78" s="859">
        <v>0</v>
      </c>
      <c r="AP78" s="861"/>
      <c r="AQ78" s="861"/>
      <c r="AR78" s="861"/>
      <c r="AS78" s="863"/>
      <c r="AT78" s="409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409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4</v>
      </c>
      <c r="B80" s="848" t="s">
        <v>75</v>
      </c>
      <c r="C80" s="850" t="str">
        <f>VLOOKUP(B80,DS,2,0)</f>
        <v>Lê Nguyễn Huy Cường</v>
      </c>
      <c r="D80" s="852" t="str">
        <f>VLOOKUP(B80,DS,3,0)</f>
        <v>XNK</v>
      </c>
      <c r="E80" s="58" t="s">
        <v>32</v>
      </c>
      <c r="F80" s="153">
        <v>8</v>
      </c>
      <c r="G80" s="153">
        <v>8</v>
      </c>
      <c r="H80" s="153">
        <v>8</v>
      </c>
      <c r="I80" s="153">
        <v>0</v>
      </c>
      <c r="J80" s="153">
        <v>8</v>
      </c>
      <c r="K80" s="153">
        <v>8</v>
      </c>
      <c r="L80" s="153">
        <v>8</v>
      </c>
      <c r="M80" s="153">
        <v>8</v>
      </c>
      <c r="N80" s="153">
        <v>8</v>
      </c>
      <c r="O80" s="153">
        <v>8</v>
      </c>
      <c r="P80" s="153">
        <v>0</v>
      </c>
      <c r="Q80" s="153">
        <v>8</v>
      </c>
      <c r="R80" s="153">
        <v>8</v>
      </c>
      <c r="S80" s="153">
        <v>8</v>
      </c>
      <c r="T80" s="153">
        <v>8</v>
      </c>
      <c r="U80" s="153">
        <v>8</v>
      </c>
      <c r="V80" s="153">
        <v>8</v>
      </c>
      <c r="W80" s="153">
        <v>0</v>
      </c>
      <c r="X80" s="153">
        <v>8</v>
      </c>
      <c r="Y80" s="153">
        <v>8</v>
      </c>
      <c r="Z80" s="153">
        <v>8</v>
      </c>
      <c r="AA80" s="153">
        <v>8</v>
      </c>
      <c r="AB80" s="153">
        <v>8</v>
      </c>
      <c r="AC80" s="153">
        <v>8</v>
      </c>
      <c r="AD80" s="153">
        <v>0</v>
      </c>
      <c r="AE80" s="153">
        <v>8</v>
      </c>
      <c r="AF80" s="153">
        <v>8</v>
      </c>
      <c r="AG80" s="153">
        <v>8</v>
      </c>
      <c r="AH80" s="153">
        <v>8</v>
      </c>
      <c r="AI80" s="153">
        <v>8</v>
      </c>
      <c r="AJ80" s="153">
        <v>0</v>
      </c>
      <c r="AK80" s="822">
        <f>((SUM(F80:AJ80))/8)-(SUMIF($F$6:$AJ$6,"C.Nhật",F80:AJ80)/8)</f>
        <v>26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26</v>
      </c>
      <c r="AO80" s="859">
        <v>0</v>
      </c>
      <c r="AP80" s="861"/>
      <c r="AQ80" s="861"/>
      <c r="AR80" s="861"/>
      <c r="AS80" s="863"/>
      <c r="AT80" s="409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409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5</v>
      </c>
      <c r="B82" s="848" t="s">
        <v>77</v>
      </c>
      <c r="C82" s="850" t="str">
        <f>VLOOKUP(B82,DS,2,0)</f>
        <v>Nguyễn Văn Bé Tư</v>
      </c>
      <c r="D82" s="852" t="str">
        <f>VLOOKUP(B82,DS,3,0)</f>
        <v>Tài xế</v>
      </c>
      <c r="E82" s="58" t="s">
        <v>32</v>
      </c>
      <c r="F82" s="153">
        <v>8</v>
      </c>
      <c r="G82" s="153">
        <v>8</v>
      </c>
      <c r="H82" s="153">
        <v>8</v>
      </c>
      <c r="I82" s="153">
        <v>0</v>
      </c>
      <c r="J82" s="153">
        <v>8</v>
      </c>
      <c r="K82" s="153">
        <v>8</v>
      </c>
      <c r="L82" s="153">
        <v>8</v>
      </c>
      <c r="M82" s="153">
        <v>8</v>
      </c>
      <c r="N82" s="153">
        <v>8</v>
      </c>
      <c r="O82" s="153">
        <v>8</v>
      </c>
      <c r="P82" s="153">
        <v>0</v>
      </c>
      <c r="Q82" s="153">
        <v>8</v>
      </c>
      <c r="R82" s="153">
        <v>8</v>
      </c>
      <c r="S82" s="153">
        <v>8</v>
      </c>
      <c r="T82" s="153">
        <v>8</v>
      </c>
      <c r="U82" s="153">
        <v>8</v>
      </c>
      <c r="V82" s="153">
        <v>8</v>
      </c>
      <c r="W82" s="153">
        <v>0</v>
      </c>
      <c r="X82" s="153">
        <v>8</v>
      </c>
      <c r="Y82" s="153">
        <v>8</v>
      </c>
      <c r="Z82" s="153">
        <v>8</v>
      </c>
      <c r="AA82" s="153">
        <v>8</v>
      </c>
      <c r="AB82" s="153">
        <v>8</v>
      </c>
      <c r="AC82" s="153">
        <v>8</v>
      </c>
      <c r="AD82" s="153">
        <v>0</v>
      </c>
      <c r="AE82" s="153">
        <v>8</v>
      </c>
      <c r="AF82" s="153">
        <v>8</v>
      </c>
      <c r="AG82" s="153">
        <v>8</v>
      </c>
      <c r="AH82" s="153">
        <v>8</v>
      </c>
      <c r="AI82" s="153">
        <v>8</v>
      </c>
      <c r="AJ82" s="153">
        <v>0</v>
      </c>
      <c r="AK82" s="822">
        <f>((SUM(F82:AJ82))/8)-(SUMIF($F$6:$AJ$6,"C.Nhật",F82:AJ82)/8)</f>
        <v>26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26</v>
      </c>
      <c r="AO82" s="859">
        <v>0</v>
      </c>
      <c r="AP82" s="861"/>
      <c r="AQ82" s="861"/>
      <c r="AR82" s="861"/>
      <c r="AS82" s="863"/>
      <c r="AT82" s="409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409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6</v>
      </c>
      <c r="B84" s="848" t="s">
        <v>78</v>
      </c>
      <c r="C84" s="850" t="str">
        <f>VLOOKUP(B84,DS,2,0)</f>
        <v>Dương Thanh Tuấn</v>
      </c>
      <c r="D84" s="852" t="str">
        <f>VLOOKUP(B84,DS,3,0)</f>
        <v>Nhân sự</v>
      </c>
      <c r="E84" s="58" t="s">
        <v>32</v>
      </c>
      <c r="F84" s="153">
        <v>8</v>
      </c>
      <c r="G84" s="153">
        <v>8</v>
      </c>
      <c r="H84" s="153">
        <v>8</v>
      </c>
      <c r="I84" s="153">
        <v>0</v>
      </c>
      <c r="J84" s="153">
        <v>8</v>
      </c>
      <c r="K84" s="153">
        <v>8</v>
      </c>
      <c r="L84" s="153">
        <v>8</v>
      </c>
      <c r="M84" s="153">
        <v>8</v>
      </c>
      <c r="N84" s="153">
        <v>8</v>
      </c>
      <c r="O84" s="153">
        <v>8</v>
      </c>
      <c r="P84" s="153">
        <v>0</v>
      </c>
      <c r="Q84" s="153">
        <v>8</v>
      </c>
      <c r="R84" s="153">
        <v>8</v>
      </c>
      <c r="S84" s="153">
        <v>8</v>
      </c>
      <c r="T84" s="153">
        <v>8</v>
      </c>
      <c r="U84" s="153">
        <v>8</v>
      </c>
      <c r="V84" s="153">
        <v>8</v>
      </c>
      <c r="W84" s="153">
        <v>0</v>
      </c>
      <c r="X84" s="153">
        <v>8</v>
      </c>
      <c r="Y84" s="153">
        <v>8</v>
      </c>
      <c r="Z84" s="153">
        <v>8</v>
      </c>
      <c r="AA84" s="153">
        <v>8</v>
      </c>
      <c r="AB84" s="153">
        <v>8</v>
      </c>
      <c r="AC84" s="153">
        <v>8</v>
      </c>
      <c r="AD84" s="153">
        <v>0</v>
      </c>
      <c r="AE84" s="153">
        <v>8</v>
      </c>
      <c r="AF84" s="153">
        <v>8</v>
      </c>
      <c r="AG84" s="153">
        <v>8</v>
      </c>
      <c r="AH84" s="153">
        <v>8</v>
      </c>
      <c r="AI84" s="153">
        <v>8</v>
      </c>
      <c r="AJ84" s="153">
        <v>0</v>
      </c>
      <c r="AK84" s="822">
        <f>((SUM(F84:AJ84))/8)-(SUMIF($F$6:$AJ$6,"C.Nhật",F84:AJ84)/8)</f>
        <v>26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26</v>
      </c>
      <c r="AO84" s="859">
        <v>0</v>
      </c>
      <c r="AP84" s="861"/>
      <c r="AQ84" s="861"/>
      <c r="AR84" s="861"/>
      <c r="AS84" s="863"/>
      <c r="AT84" s="409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409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48">
        <v>7</v>
      </c>
      <c r="B86" s="848" t="s">
        <v>81</v>
      </c>
      <c r="C86" s="850" t="str">
        <f>VLOOKUP(B86,DS,2,0)</f>
        <v>Nguyễn Thiện Duyệt</v>
      </c>
      <c r="D86" s="852" t="str">
        <f>VLOOKUP(B86,DS,3,0)</f>
        <v>XNK</v>
      </c>
      <c r="E86" s="58" t="s">
        <v>32</v>
      </c>
      <c r="F86" s="153">
        <v>8</v>
      </c>
      <c r="G86" s="153">
        <v>8</v>
      </c>
      <c r="H86" s="153">
        <v>8</v>
      </c>
      <c r="I86" s="153">
        <v>0</v>
      </c>
      <c r="J86" s="153">
        <v>8</v>
      </c>
      <c r="K86" s="153">
        <v>8</v>
      </c>
      <c r="L86" s="153">
        <v>8</v>
      </c>
      <c r="M86" s="153">
        <v>8</v>
      </c>
      <c r="N86" s="153">
        <v>8</v>
      </c>
      <c r="O86" s="153">
        <v>8</v>
      </c>
      <c r="P86" s="153">
        <v>0</v>
      </c>
      <c r="Q86" s="153">
        <v>8</v>
      </c>
      <c r="R86" s="153">
        <v>8</v>
      </c>
      <c r="S86" s="153">
        <v>8</v>
      </c>
      <c r="T86" s="153">
        <v>8</v>
      </c>
      <c r="U86" s="153">
        <v>8</v>
      </c>
      <c r="V86" s="153">
        <v>8</v>
      </c>
      <c r="W86" s="153">
        <v>0</v>
      </c>
      <c r="X86" s="153">
        <v>8</v>
      </c>
      <c r="Y86" s="153">
        <v>8</v>
      </c>
      <c r="Z86" s="153">
        <v>8</v>
      </c>
      <c r="AA86" s="153">
        <v>8</v>
      </c>
      <c r="AB86" s="153">
        <v>8</v>
      </c>
      <c r="AC86" s="153">
        <v>8</v>
      </c>
      <c r="AD86" s="153">
        <v>0</v>
      </c>
      <c r="AE86" s="153">
        <v>8</v>
      </c>
      <c r="AF86" s="153">
        <v>8</v>
      </c>
      <c r="AG86" s="153">
        <v>8</v>
      </c>
      <c r="AH86" s="153">
        <v>8</v>
      </c>
      <c r="AI86" s="153">
        <v>8</v>
      </c>
      <c r="AJ86" s="153">
        <v>0</v>
      </c>
      <c r="AK86" s="822">
        <f>((SUM(F86:AJ86))/8)-(SUMIF($F$6:$AJ$6,"C.Nhật",F86:AJ86)/8)</f>
        <v>26</v>
      </c>
      <c r="AL86" s="822">
        <f>SUM(F87:AI87)/8*1.5</f>
        <v>0</v>
      </c>
      <c r="AM86" s="824">
        <f>SUMIF($F$6:$AI$6,"C.Nhật",$F86:$AI87)/8*2</f>
        <v>0</v>
      </c>
      <c r="AN86" s="813">
        <f>SUM(AK86:AM87)</f>
        <v>26</v>
      </c>
      <c r="AO86" s="859">
        <v>0</v>
      </c>
      <c r="AP86" s="861"/>
      <c r="AQ86" s="861"/>
      <c r="AR86" s="861"/>
      <c r="AS86" s="863"/>
      <c r="AT86" s="409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49"/>
      <c r="B87" s="849"/>
      <c r="C87" s="851"/>
      <c r="D87" s="853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823"/>
      <c r="AL87" s="823"/>
      <c r="AM87" s="825"/>
      <c r="AN87" s="814"/>
      <c r="AO87" s="860"/>
      <c r="AP87" s="862"/>
      <c r="AQ87" s="862"/>
      <c r="AR87" s="862"/>
      <c r="AS87" s="864"/>
      <c r="AT87" s="409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848">
        <v>8</v>
      </c>
      <c r="B88" s="848" t="s">
        <v>200</v>
      </c>
      <c r="C88" s="850" t="s">
        <v>195</v>
      </c>
      <c r="D88" s="852" t="str">
        <f>VLOOKUP(B88,DS,3,0)</f>
        <v>Kế toán</v>
      </c>
      <c r="E88" s="58" t="s">
        <v>32</v>
      </c>
      <c r="F88" s="153">
        <v>8</v>
      </c>
      <c r="G88" s="153">
        <v>8</v>
      </c>
      <c r="H88" s="153">
        <v>8</v>
      </c>
      <c r="I88" s="153">
        <v>0</v>
      </c>
      <c r="J88" s="153">
        <v>8</v>
      </c>
      <c r="K88" s="153">
        <v>8</v>
      </c>
      <c r="L88" s="153">
        <v>8</v>
      </c>
      <c r="M88" s="153">
        <v>8</v>
      </c>
      <c r="N88" s="153">
        <v>8</v>
      </c>
      <c r="O88" s="153">
        <v>8</v>
      </c>
      <c r="P88" s="153">
        <v>0</v>
      </c>
      <c r="Q88" s="153">
        <v>8</v>
      </c>
      <c r="R88" s="153">
        <v>8</v>
      </c>
      <c r="S88" s="153">
        <v>8</v>
      </c>
      <c r="T88" s="153">
        <v>8</v>
      </c>
      <c r="U88" s="153">
        <v>8</v>
      </c>
      <c r="V88" s="153">
        <v>8</v>
      </c>
      <c r="W88" s="153">
        <v>0</v>
      </c>
      <c r="X88" s="153">
        <v>8</v>
      </c>
      <c r="Y88" s="153">
        <v>8</v>
      </c>
      <c r="Z88" s="153">
        <v>8</v>
      </c>
      <c r="AA88" s="153">
        <v>8</v>
      </c>
      <c r="AB88" s="153">
        <v>8</v>
      </c>
      <c r="AC88" s="153">
        <v>8</v>
      </c>
      <c r="AD88" s="153">
        <v>0</v>
      </c>
      <c r="AE88" s="153">
        <v>8</v>
      </c>
      <c r="AF88" s="153">
        <v>8</v>
      </c>
      <c r="AG88" s="153">
        <v>8</v>
      </c>
      <c r="AH88" s="153">
        <v>8</v>
      </c>
      <c r="AI88" s="153">
        <v>8</v>
      </c>
      <c r="AJ88" s="153">
        <v>0</v>
      </c>
      <c r="AK88" s="822">
        <f>((SUM(F88:AJ88))/8)-(SUMIF($F$6:$AJ$6,"C.Nhật",F88:AJ88)/8)</f>
        <v>26</v>
      </c>
      <c r="AL88" s="822">
        <f>SUM(F89:AI89)/8*1.5</f>
        <v>0</v>
      </c>
      <c r="AM88" s="824">
        <f>SUMIF($F$6:$AI$6,"C.Nhật",$F88:$AI89)/8*2</f>
        <v>0</v>
      </c>
      <c r="AN88" s="813">
        <f>SUM(AK88:AM89)</f>
        <v>26</v>
      </c>
      <c r="AO88" s="859">
        <v>0</v>
      </c>
      <c r="AP88" s="861"/>
      <c r="AQ88" s="861"/>
      <c r="AR88" s="861"/>
      <c r="AS88" s="863"/>
      <c r="AT88" s="409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849"/>
      <c r="B89" s="849"/>
      <c r="C89" s="851"/>
      <c r="D89" s="853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823"/>
      <c r="AL89" s="823"/>
      <c r="AM89" s="825"/>
      <c r="AN89" s="814"/>
      <c r="AO89" s="860"/>
      <c r="AP89" s="862"/>
      <c r="AQ89" s="862"/>
      <c r="AR89" s="862"/>
      <c r="AS89" s="864"/>
      <c r="AT89" s="409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848">
        <v>9</v>
      </c>
      <c r="B90" s="848" t="s">
        <v>199</v>
      </c>
      <c r="C90" s="850" t="s">
        <v>196</v>
      </c>
      <c r="D90" s="852" t="str">
        <f>VLOOKUP(B90,DS,3,0)</f>
        <v>Kế toán</v>
      </c>
      <c r="E90" s="58" t="s">
        <v>32</v>
      </c>
      <c r="F90" s="153">
        <v>8</v>
      </c>
      <c r="G90" s="153">
        <v>8</v>
      </c>
      <c r="H90" s="153">
        <v>8</v>
      </c>
      <c r="I90" s="153">
        <v>0</v>
      </c>
      <c r="J90" s="153">
        <v>8</v>
      </c>
      <c r="K90" s="153">
        <v>8</v>
      </c>
      <c r="L90" s="153">
        <v>8</v>
      </c>
      <c r="M90" s="153">
        <v>8</v>
      </c>
      <c r="N90" s="153">
        <v>8</v>
      </c>
      <c r="O90" s="153">
        <v>8</v>
      </c>
      <c r="P90" s="153">
        <v>0</v>
      </c>
      <c r="Q90" s="153">
        <v>8</v>
      </c>
      <c r="R90" s="153">
        <v>8</v>
      </c>
      <c r="S90" s="153">
        <v>8</v>
      </c>
      <c r="T90" s="153">
        <v>8</v>
      </c>
      <c r="U90" s="153">
        <v>8</v>
      </c>
      <c r="V90" s="153">
        <v>8</v>
      </c>
      <c r="W90" s="153">
        <v>0</v>
      </c>
      <c r="X90" s="153">
        <v>8</v>
      </c>
      <c r="Y90" s="153">
        <v>8</v>
      </c>
      <c r="Z90" s="153">
        <v>8</v>
      </c>
      <c r="AA90" s="153">
        <v>8</v>
      </c>
      <c r="AB90" s="153">
        <v>8</v>
      </c>
      <c r="AC90" s="153">
        <v>8</v>
      </c>
      <c r="AD90" s="153">
        <v>0</v>
      </c>
      <c r="AE90" s="153">
        <v>8</v>
      </c>
      <c r="AF90" s="153">
        <v>8</v>
      </c>
      <c r="AG90" s="153">
        <v>8</v>
      </c>
      <c r="AH90" s="153">
        <v>8</v>
      </c>
      <c r="AI90" s="153">
        <v>8</v>
      </c>
      <c r="AJ90" s="153">
        <v>0</v>
      </c>
      <c r="AK90" s="822">
        <f>((SUM(F90:AJ90))/8)-(SUMIF($F$6:$AJ$6,"C.Nhật",F90:AJ90)/8)</f>
        <v>26</v>
      </c>
      <c r="AL90" s="822">
        <f>SUM(F91:AI91)/8*1.5</f>
        <v>0</v>
      </c>
      <c r="AM90" s="824">
        <f>SUMIF($F$6:$AI$6,"C.Nhật",$F90:$AI91)/8*2</f>
        <v>0</v>
      </c>
      <c r="AN90" s="813">
        <f>SUM(AK90:AM91)</f>
        <v>26</v>
      </c>
      <c r="AO90" s="859">
        <v>0</v>
      </c>
      <c r="AP90" s="861"/>
      <c r="AQ90" s="861"/>
      <c r="AR90" s="861"/>
      <c r="AS90" s="863"/>
      <c r="AT90" s="409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849"/>
      <c r="B91" s="849"/>
      <c r="C91" s="851"/>
      <c r="D91" s="853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823"/>
      <c r="AL91" s="823"/>
      <c r="AM91" s="825"/>
      <c r="AN91" s="814"/>
      <c r="AO91" s="860"/>
      <c r="AP91" s="862"/>
      <c r="AQ91" s="862"/>
      <c r="AR91" s="862"/>
      <c r="AS91" s="864"/>
      <c r="AT91" s="409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65" customFormat="1" ht="12.75">
      <c r="A92" s="155"/>
      <c r="B92" s="156"/>
      <c r="C92" s="157"/>
      <c r="D92" s="158"/>
      <c r="E92" s="157"/>
      <c r="F92" s="159"/>
      <c r="G92" s="159"/>
      <c r="H92" s="160"/>
      <c r="I92" s="160"/>
      <c r="J92" s="161"/>
      <c r="K92" s="159"/>
      <c r="L92" s="160"/>
      <c r="M92" s="159"/>
      <c r="N92" s="159"/>
      <c r="O92" s="159"/>
      <c r="P92" s="159"/>
      <c r="Q92" s="160"/>
      <c r="R92" s="159"/>
      <c r="S92" s="159"/>
      <c r="T92" s="161"/>
      <c r="U92" s="159"/>
      <c r="V92" s="159"/>
      <c r="W92" s="159"/>
      <c r="X92" s="156"/>
      <c r="Y92" s="159"/>
      <c r="Z92" s="159"/>
      <c r="AA92" s="159"/>
      <c r="AB92" s="159"/>
      <c r="AC92" s="159"/>
      <c r="AD92" s="160"/>
      <c r="AE92" s="159"/>
      <c r="AF92" s="159"/>
      <c r="AG92" s="159"/>
      <c r="AH92" s="159"/>
      <c r="AI92" s="159"/>
      <c r="AJ92" s="159"/>
      <c r="AK92" s="157"/>
      <c r="AL92" s="157"/>
      <c r="AM92" s="162"/>
      <c r="AN92" s="163"/>
      <c r="AO92" s="163"/>
      <c r="AP92" s="163"/>
      <c r="AQ92" s="163"/>
      <c r="AR92" s="163"/>
      <c r="AS92" s="157"/>
      <c r="AT92" s="164"/>
    </row>
    <row r="93" spans="1:91" s="165" customFormat="1" ht="12.75">
      <c r="A93" s="155"/>
      <c r="B93" s="156"/>
      <c r="C93" s="166" t="s">
        <v>14</v>
      </c>
      <c r="D93" s="158"/>
      <c r="E93" s="157"/>
      <c r="F93" s="159"/>
      <c r="G93" s="159"/>
      <c r="H93" s="160"/>
      <c r="I93" s="160"/>
      <c r="J93" s="161"/>
      <c r="K93" s="159"/>
      <c r="L93" s="160"/>
      <c r="M93" s="159"/>
      <c r="N93" s="159"/>
      <c r="O93" s="159"/>
      <c r="P93" s="159"/>
      <c r="Q93" s="160"/>
      <c r="R93" s="159"/>
      <c r="S93" s="159"/>
      <c r="T93" s="161"/>
      <c r="U93" s="159"/>
      <c r="V93" s="159"/>
      <c r="W93" s="159"/>
      <c r="X93" s="156"/>
      <c r="Y93" s="159"/>
      <c r="Z93" s="159"/>
      <c r="AA93" s="159"/>
      <c r="AB93" s="159"/>
      <c r="AC93" s="159"/>
      <c r="AD93" s="160"/>
      <c r="AE93" s="159"/>
      <c r="AF93" s="159"/>
      <c r="AG93" s="159"/>
      <c r="AH93" s="159"/>
      <c r="AI93" s="159"/>
      <c r="AJ93" s="159"/>
      <c r="AK93" s="157"/>
      <c r="AL93" s="157"/>
      <c r="AM93" s="162"/>
      <c r="AN93" s="163"/>
      <c r="AO93" s="163"/>
      <c r="AP93" s="163"/>
      <c r="AQ93" s="163"/>
      <c r="AR93" s="163"/>
      <c r="AS93" s="157"/>
      <c r="AT93" s="164"/>
    </row>
    <row r="94" spans="1:91" s="165" customFormat="1" ht="12.75">
      <c r="A94" s="167"/>
      <c r="B94" s="167"/>
      <c r="C94" s="157"/>
      <c r="D94" s="158"/>
      <c r="E94" s="157"/>
      <c r="F94" s="159"/>
      <c r="G94" s="159"/>
      <c r="H94" s="168"/>
      <c r="I94" s="168"/>
      <c r="J94" s="168"/>
      <c r="K94" s="159"/>
      <c r="L94" s="168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68"/>
      <c r="AE94" s="159"/>
      <c r="AF94" s="159"/>
      <c r="AG94" s="159"/>
      <c r="AH94" s="159"/>
      <c r="AI94" s="159"/>
      <c r="AJ94" s="159"/>
      <c r="AK94" s="157"/>
      <c r="AL94" s="157"/>
      <c r="AM94" s="162"/>
      <c r="AN94" s="169"/>
      <c r="AO94" s="169"/>
      <c r="AP94" s="169"/>
      <c r="AQ94" s="169"/>
      <c r="AR94" s="169"/>
      <c r="AS94" s="157"/>
      <c r="AT94" s="164"/>
    </row>
    <row r="95" spans="1:91" s="170" customFormat="1" ht="15" customHeight="1">
      <c r="A95" s="167"/>
      <c r="B95" s="167"/>
      <c r="C95" s="157"/>
      <c r="D95" s="158"/>
      <c r="E95" s="157"/>
      <c r="F95" s="159"/>
      <c r="G95" s="159"/>
      <c r="H95" s="168"/>
      <c r="I95" s="168"/>
      <c r="J95" s="168"/>
      <c r="K95" s="159"/>
      <c r="L95" s="168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68"/>
      <c r="AE95" s="159"/>
      <c r="AF95" s="159"/>
      <c r="AG95" s="159"/>
      <c r="AH95" s="159"/>
      <c r="AI95" s="159"/>
      <c r="AJ95" s="159"/>
      <c r="AK95" s="157"/>
      <c r="AL95" s="157"/>
      <c r="AM95" s="162"/>
      <c r="AN95" s="169"/>
      <c r="AO95" s="169"/>
      <c r="AP95" s="169"/>
      <c r="AQ95" s="169"/>
      <c r="AR95" s="169"/>
      <c r="AS95" s="157"/>
      <c r="AT95" s="157"/>
    </row>
    <row r="96" spans="1:91" s="170" customFormat="1" ht="11.25">
      <c r="A96" s="167"/>
      <c r="B96" s="157"/>
      <c r="C96" s="158"/>
      <c r="D96" s="157"/>
      <c r="E96" s="167"/>
      <c r="F96" s="159"/>
      <c r="G96" s="159"/>
      <c r="H96" s="168"/>
      <c r="I96" s="168"/>
      <c r="J96" s="168"/>
      <c r="K96" s="159"/>
      <c r="L96" s="168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68"/>
      <c r="AE96" s="159"/>
      <c r="AF96" s="159"/>
      <c r="AG96" s="159"/>
      <c r="AH96" s="159"/>
      <c r="AI96" s="159"/>
      <c r="AJ96" s="159"/>
      <c r="AK96" s="157"/>
      <c r="AL96" s="157"/>
      <c r="AM96" s="162"/>
      <c r="AN96" s="169"/>
      <c r="AO96" s="169"/>
      <c r="AP96" s="169"/>
      <c r="AQ96" s="169"/>
      <c r="AR96" s="169"/>
      <c r="AS96" s="157"/>
      <c r="AT96" s="157"/>
    </row>
    <row r="97" spans="1:46" s="170" customFormat="1" ht="11.25">
      <c r="A97" s="167"/>
      <c r="B97" s="157"/>
      <c r="C97" s="158"/>
      <c r="D97" s="157"/>
      <c r="E97" s="16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57"/>
    </row>
    <row r="98" spans="1:46" s="170" customFormat="1" ht="11.25">
      <c r="A98" s="166"/>
      <c r="B98" s="166"/>
      <c r="C98" s="155"/>
      <c r="D98" s="171"/>
      <c r="E98" s="172"/>
      <c r="F98" s="161"/>
      <c r="G98" s="173"/>
      <c r="H98" s="160"/>
      <c r="I98" s="160"/>
      <c r="J98" s="160"/>
      <c r="K98" s="173"/>
      <c r="L98" s="160"/>
      <c r="M98" s="173"/>
      <c r="N98" s="173"/>
      <c r="O98" s="173"/>
      <c r="P98" s="173"/>
      <c r="Q98" s="160"/>
      <c r="R98" s="161"/>
      <c r="S98" s="173"/>
      <c r="T98" s="173"/>
      <c r="U98" s="160"/>
      <c r="V98" s="173"/>
      <c r="W98" s="173"/>
      <c r="X98" s="160"/>
      <c r="Y98" s="173"/>
      <c r="Z98" s="173"/>
      <c r="AA98" s="173"/>
      <c r="AB98" s="173"/>
      <c r="AC98" s="173"/>
      <c r="AD98" s="160"/>
      <c r="AE98" s="173"/>
      <c r="AF98" s="173"/>
      <c r="AG98" s="173"/>
      <c r="AH98" s="173"/>
      <c r="AI98" s="173"/>
      <c r="AJ98" s="173"/>
      <c r="AK98" s="172"/>
      <c r="AM98" s="174"/>
      <c r="AN98" s="166"/>
      <c r="AO98" s="166"/>
      <c r="AP98" s="166"/>
      <c r="AQ98" s="166"/>
      <c r="AR98" s="166"/>
      <c r="AS98" s="155"/>
      <c r="AT98" s="157"/>
    </row>
    <row r="99" spans="1:46" s="170" customFormat="1" ht="12.75">
      <c r="A99" s="133"/>
      <c r="B99" s="133" t="s">
        <v>0</v>
      </c>
      <c r="C99" s="133"/>
      <c r="D99" s="175"/>
      <c r="E99" s="133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K99" s="133"/>
      <c r="AL99" s="133"/>
      <c r="AM99" s="178"/>
      <c r="AN99" s="133"/>
      <c r="AO99" s="133"/>
      <c r="AP99" s="133"/>
      <c r="AQ99" s="133"/>
      <c r="AR99" s="133"/>
      <c r="AS99" s="133"/>
      <c r="AT99" s="157"/>
    </row>
    <row r="100" spans="1:46" s="170" customFormat="1" ht="12.75">
      <c r="A100" s="133"/>
      <c r="B100" s="133"/>
      <c r="C100" s="133" t="s">
        <v>46</v>
      </c>
      <c r="D100" s="175"/>
      <c r="E100" s="133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K100" s="133"/>
      <c r="AL100" s="133"/>
      <c r="AM100" s="178"/>
      <c r="AN100" s="133"/>
      <c r="AO100" s="133"/>
      <c r="AP100" s="133"/>
      <c r="AQ100" s="133"/>
      <c r="AR100" s="133"/>
      <c r="AS100" s="133"/>
      <c r="AT100" s="155"/>
    </row>
    <row r="101" spans="1:46" s="133" customFormat="1" ht="15" customHeight="1">
      <c r="C101" s="133" t="s">
        <v>47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1:46" s="133" customFormat="1" ht="15" customHeight="1">
      <c r="C102" s="133" t="s">
        <v>48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1:46" s="133" customFormat="1" ht="15" customHeight="1">
      <c r="C103" s="133" t="s">
        <v>49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50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51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52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53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54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5" name="Range1_1_1_1_2"/>
    <protectedRange password="CC78" sqref="A67:A69" name="Range1_2_1_1_1"/>
    <protectedRange password="CC78" sqref="A74:A91" name="Range1_1_1_2"/>
    <protectedRange password="CC78" sqref="C74:E91 A74:A91" name="Range1_6_1_1"/>
    <protectedRange password="CC78" sqref="B74:B87" name="Range1_4_1_1"/>
    <protectedRange password="CC78" sqref="J94:J97 Q92:Q93" name="Range1_1_1_1_1_1"/>
    <protectedRange password="CC78" sqref="J98" name="Range1_3_1_1_1_1"/>
    <protectedRange password="CC78" sqref="A35:A44 A14:A33" name="Range1_1_2_1"/>
    <protectedRange password="CC78" sqref="C35:E44 A35:A44 A14:A33 C14:E33" name="Range1_6_2_1"/>
    <protectedRange password="CC78" sqref="B35:B36 B39:B44 B31 B33 B14:B29" name="Range1_4_2_1"/>
    <protectedRange password="CC78" sqref="B37:B38" name="Range1_4_2_2"/>
    <protectedRange password="CC78" sqref="B97" name="Range1"/>
    <protectedRange password="CC78" sqref="B97" name="Range1_3"/>
    <protectedRange password="CC78" sqref="B30" name="Range1_1"/>
    <protectedRange password="CC78" sqref="B32" name="Range1_1_1"/>
  </protectedRanges>
  <mergeCells count="35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S20:AS21"/>
    <mergeCell ref="A20:A21"/>
    <mergeCell ref="B20:B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20:C21"/>
    <mergeCell ref="D20:D21"/>
    <mergeCell ref="AK20:AK21"/>
    <mergeCell ref="AL20:AL21"/>
    <mergeCell ref="AM20:AM21"/>
    <mergeCell ref="AN20:AN21"/>
    <mergeCell ref="AO20:AO21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6:AP27"/>
    <mergeCell ref="AQ26:AQ27"/>
    <mergeCell ref="AR26:AR27"/>
    <mergeCell ref="AS26:AS27"/>
    <mergeCell ref="A26:A27"/>
    <mergeCell ref="B26:B27"/>
    <mergeCell ref="C26:C27"/>
    <mergeCell ref="D26:D27"/>
    <mergeCell ref="AK26:AK27"/>
    <mergeCell ref="AL26:AL27"/>
    <mergeCell ref="AM26:AM27"/>
    <mergeCell ref="AR32:AR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N35:AN36"/>
    <mergeCell ref="AO35:AO36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L37:AL38"/>
    <mergeCell ref="AM37:AM38"/>
    <mergeCell ref="AN37:AN38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R37:AR38"/>
    <mergeCell ref="AS37:AS38"/>
    <mergeCell ref="AO37:AO38"/>
    <mergeCell ref="AP37:AP38"/>
    <mergeCell ref="AQ37:AQ38"/>
    <mergeCell ref="A35:A36"/>
    <mergeCell ref="B35:B36"/>
    <mergeCell ref="C35:C36"/>
    <mergeCell ref="D35:D36"/>
    <mergeCell ref="AK35:AK36"/>
    <mergeCell ref="AL35:AL36"/>
    <mergeCell ref="AM35:AM36"/>
    <mergeCell ref="AO39:AO40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43:AO44"/>
    <mergeCell ref="AP43:AP44"/>
    <mergeCell ref="AQ43:AQ44"/>
    <mergeCell ref="AR43:AR44"/>
    <mergeCell ref="AS43:AS44"/>
    <mergeCell ref="AM67:AS67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L41:AL42"/>
    <mergeCell ref="AM41:AM42"/>
    <mergeCell ref="AN41:AN42"/>
    <mergeCell ref="AO41:AO42"/>
    <mergeCell ref="AP41:AP42"/>
    <mergeCell ref="AQ41:AQ42"/>
    <mergeCell ref="AT71:AT72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O74:AO75"/>
    <mergeCell ref="AN71:AN72"/>
    <mergeCell ref="AO71:AO72"/>
    <mergeCell ref="AP71:AP72"/>
    <mergeCell ref="AQ71:AQ72"/>
    <mergeCell ref="AR71:AR72"/>
    <mergeCell ref="AS71:AS72"/>
    <mergeCell ref="A71:A72"/>
    <mergeCell ref="B71:B72"/>
    <mergeCell ref="C71:C72"/>
    <mergeCell ref="D71:D72"/>
    <mergeCell ref="E71:E72"/>
    <mergeCell ref="AK71:AM71"/>
    <mergeCell ref="AP74:AP75"/>
    <mergeCell ref="AQ74:AQ75"/>
    <mergeCell ref="AL78:AL79"/>
    <mergeCell ref="AM78:AM79"/>
    <mergeCell ref="AN78:AN79"/>
    <mergeCell ref="AO78:AO79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AN82:AN83"/>
    <mergeCell ref="AO82:AO83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78:A79"/>
    <mergeCell ref="B78:B79"/>
    <mergeCell ref="C78:C79"/>
    <mergeCell ref="D78:D79"/>
    <mergeCell ref="AK78:AK79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L82:AL83"/>
    <mergeCell ref="AM82:AM83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O86:AO87"/>
    <mergeCell ref="AP90:AP91"/>
    <mergeCell ref="AQ90:AQ91"/>
    <mergeCell ref="AR90:AR91"/>
    <mergeCell ref="AS90:AS91"/>
    <mergeCell ref="AS88:AS89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M88:AM89"/>
    <mergeCell ref="AN88:AN89"/>
    <mergeCell ref="AO88:AO89"/>
    <mergeCell ref="AP88:AP89"/>
    <mergeCell ref="AQ88:AQ89"/>
    <mergeCell ref="AR88:AR89"/>
  </mergeCells>
  <conditionalFormatting sqref="F99:AJ100 F46:AJ65 F102:AJ115 AS33 F5:AJ6 F9:AJ12 F74:AJ91 F14:AJ44">
    <cfRule type="expression" dxfId="11521" priority="182" stopIfTrue="1">
      <formula>IF(WEEKDAY(F$5)=1,TRUE,FALSE)</formula>
    </cfRule>
  </conditionalFormatting>
  <conditionalFormatting sqref="F71:AJ72 F5:AJ6 F9:AJ12">
    <cfRule type="expression" dxfId="11520" priority="181" stopIfTrue="1">
      <formula>IF(WEEKDAY(F$5)=1,TRUE,FALSE)</formula>
    </cfRule>
  </conditionalFormatting>
  <conditionalFormatting sqref="K35:P35">
    <cfRule type="expression" dxfId="11519" priority="180" stopIfTrue="1">
      <formula>IF(WEEKDAY(K$5)=1,TRUE,FALSE)</formula>
    </cfRule>
  </conditionalFormatting>
  <conditionalFormatting sqref="K37:P37">
    <cfRule type="expression" dxfId="11518" priority="179" stopIfTrue="1">
      <formula>IF(WEEKDAY(K$5)=1,TRUE,FALSE)</formula>
    </cfRule>
  </conditionalFormatting>
  <conditionalFormatting sqref="K39:P39">
    <cfRule type="expression" dxfId="11517" priority="178" stopIfTrue="1">
      <formula>IF(WEEKDAY(K$5)=1,TRUE,FALSE)</formula>
    </cfRule>
  </conditionalFormatting>
  <conditionalFormatting sqref="K41:P41">
    <cfRule type="expression" dxfId="11516" priority="177" stopIfTrue="1">
      <formula>IF(WEEKDAY(K$5)=1,TRUE,FALSE)</formula>
    </cfRule>
  </conditionalFormatting>
  <conditionalFormatting sqref="K43:P43">
    <cfRule type="expression" dxfId="11515" priority="176" stopIfTrue="1">
      <formula>IF(WEEKDAY(K$5)=1,TRUE,FALSE)</formula>
    </cfRule>
  </conditionalFormatting>
  <conditionalFormatting sqref="R43:W43">
    <cfRule type="expression" dxfId="11514" priority="175" stopIfTrue="1">
      <formula>IF(WEEKDAY(R$5)=1,TRUE,FALSE)</formula>
    </cfRule>
  </conditionalFormatting>
  <conditionalFormatting sqref="R41:W41">
    <cfRule type="expression" dxfId="11513" priority="174" stopIfTrue="1">
      <formula>IF(WEEKDAY(R$5)=1,TRUE,FALSE)</formula>
    </cfRule>
  </conditionalFormatting>
  <conditionalFormatting sqref="R39:W39">
    <cfRule type="expression" dxfId="11512" priority="173" stopIfTrue="1">
      <formula>IF(WEEKDAY(R$5)=1,TRUE,FALSE)</formula>
    </cfRule>
  </conditionalFormatting>
  <conditionalFormatting sqref="R37:W37">
    <cfRule type="expression" dxfId="11511" priority="172" stopIfTrue="1">
      <formula>IF(WEEKDAY(R$5)=1,TRUE,FALSE)</formula>
    </cfRule>
  </conditionalFormatting>
  <conditionalFormatting sqref="R35:W35">
    <cfRule type="expression" dxfId="11510" priority="171" stopIfTrue="1">
      <formula>IF(WEEKDAY(R$5)=1,TRUE,FALSE)</formula>
    </cfRule>
  </conditionalFormatting>
  <conditionalFormatting sqref="Y35:AD35">
    <cfRule type="expression" dxfId="11509" priority="170" stopIfTrue="1">
      <formula>IF(WEEKDAY(Y$5)=1,TRUE,FALSE)</formula>
    </cfRule>
  </conditionalFormatting>
  <conditionalFormatting sqref="Y37:AD37">
    <cfRule type="expression" dxfId="11508" priority="169" stopIfTrue="1">
      <formula>IF(WEEKDAY(Y$5)=1,TRUE,FALSE)</formula>
    </cfRule>
  </conditionalFormatting>
  <conditionalFormatting sqref="Y39:AD39">
    <cfRule type="expression" dxfId="11507" priority="168" stopIfTrue="1">
      <formula>IF(WEEKDAY(Y$5)=1,TRUE,FALSE)</formula>
    </cfRule>
  </conditionalFormatting>
  <conditionalFormatting sqref="Y41:AD41">
    <cfRule type="expression" dxfId="11506" priority="167" stopIfTrue="1">
      <formula>IF(WEEKDAY(Y$5)=1,TRUE,FALSE)</formula>
    </cfRule>
  </conditionalFormatting>
  <conditionalFormatting sqref="Y43:AD43">
    <cfRule type="expression" dxfId="11505" priority="166" stopIfTrue="1">
      <formula>IF(WEEKDAY(Y$5)=1,TRUE,FALSE)</formula>
    </cfRule>
  </conditionalFormatting>
  <conditionalFormatting sqref="F14:I14">
    <cfRule type="expression" dxfId="11504" priority="165" stopIfTrue="1">
      <formula>IF(WEEKDAY(F$5)=1,TRUE,FALSE)</formula>
    </cfRule>
  </conditionalFormatting>
  <conditionalFormatting sqref="F16:I16">
    <cfRule type="expression" dxfId="11503" priority="164" stopIfTrue="1">
      <formula>IF(WEEKDAY(F$5)=1,TRUE,FALSE)</formula>
    </cfRule>
  </conditionalFormatting>
  <conditionalFormatting sqref="F18:I18">
    <cfRule type="expression" dxfId="11502" priority="163" stopIfTrue="1">
      <formula>IF(WEEKDAY(F$5)=1,TRUE,FALSE)</formula>
    </cfRule>
  </conditionalFormatting>
  <conditionalFormatting sqref="F20:I20">
    <cfRule type="expression" dxfId="11501" priority="162" stopIfTrue="1">
      <formula>IF(WEEKDAY(F$5)=1,TRUE,FALSE)</formula>
    </cfRule>
  </conditionalFormatting>
  <conditionalFormatting sqref="F22:I22">
    <cfRule type="expression" dxfId="11500" priority="161" stopIfTrue="1">
      <formula>IF(WEEKDAY(F$5)=1,TRUE,FALSE)</formula>
    </cfRule>
  </conditionalFormatting>
  <conditionalFormatting sqref="F24:I24">
    <cfRule type="expression" dxfId="11499" priority="159" stopIfTrue="1">
      <formula>IF(WEEKDAY(F$5)=1,TRUE,FALSE)</formula>
    </cfRule>
  </conditionalFormatting>
  <conditionalFormatting sqref="F26:I26">
    <cfRule type="expression" dxfId="11498" priority="158" stopIfTrue="1">
      <formula>IF(WEEKDAY(F$5)=1,TRUE,FALSE)</formula>
    </cfRule>
  </conditionalFormatting>
  <conditionalFormatting sqref="F28:I28">
    <cfRule type="expression" dxfId="11497" priority="156" stopIfTrue="1">
      <formula>IF(WEEKDAY(F$5)=1,TRUE,FALSE)</formula>
    </cfRule>
  </conditionalFormatting>
  <conditionalFormatting sqref="F35:I35">
    <cfRule type="expression" dxfId="11496" priority="155" stopIfTrue="1">
      <formula>IF(WEEKDAY(F$5)=1,TRUE,FALSE)</formula>
    </cfRule>
  </conditionalFormatting>
  <conditionalFormatting sqref="F37:I37">
    <cfRule type="expression" dxfId="11495" priority="154" stopIfTrue="1">
      <formula>IF(WEEKDAY(F$5)=1,TRUE,FALSE)</formula>
    </cfRule>
  </conditionalFormatting>
  <conditionalFormatting sqref="F39:I39">
    <cfRule type="expression" dxfId="11494" priority="153" stopIfTrue="1">
      <formula>IF(WEEKDAY(F$5)=1,TRUE,FALSE)</formula>
    </cfRule>
  </conditionalFormatting>
  <conditionalFormatting sqref="F41:I41">
    <cfRule type="expression" dxfId="11493" priority="152" stopIfTrue="1">
      <formula>IF(WEEKDAY(F$5)=1,TRUE,FALSE)</formula>
    </cfRule>
  </conditionalFormatting>
  <conditionalFormatting sqref="F43:I43">
    <cfRule type="expression" dxfId="11492" priority="151" stopIfTrue="1">
      <formula>IF(WEEKDAY(F$5)=1,TRUE,FALSE)</formula>
    </cfRule>
  </conditionalFormatting>
  <conditionalFormatting sqref="F74:I74">
    <cfRule type="expression" dxfId="11491" priority="150" stopIfTrue="1">
      <formula>IF(WEEKDAY(F$5)=1,TRUE,FALSE)</formula>
    </cfRule>
  </conditionalFormatting>
  <conditionalFormatting sqref="F76:I76">
    <cfRule type="expression" dxfId="11490" priority="149" stopIfTrue="1">
      <formula>IF(WEEKDAY(F$5)=1,TRUE,FALSE)</formula>
    </cfRule>
  </conditionalFormatting>
  <conditionalFormatting sqref="F78:I78">
    <cfRule type="expression" dxfId="11489" priority="148" stopIfTrue="1">
      <formula>IF(WEEKDAY(F$5)=1,TRUE,FALSE)</formula>
    </cfRule>
  </conditionalFormatting>
  <conditionalFormatting sqref="F80:I80">
    <cfRule type="expression" dxfId="11488" priority="147" stopIfTrue="1">
      <formula>IF(WEEKDAY(F$5)=1,TRUE,FALSE)</formula>
    </cfRule>
  </conditionalFormatting>
  <conditionalFormatting sqref="F82:I82">
    <cfRule type="expression" dxfId="11487" priority="146" stopIfTrue="1">
      <formula>IF(WEEKDAY(F$5)=1,TRUE,FALSE)</formula>
    </cfRule>
  </conditionalFormatting>
  <conditionalFormatting sqref="F84:I84">
    <cfRule type="expression" dxfId="11486" priority="145" stopIfTrue="1">
      <formula>IF(WEEKDAY(F$5)=1,TRUE,FALSE)</formula>
    </cfRule>
  </conditionalFormatting>
  <conditionalFormatting sqref="F86:I86">
    <cfRule type="expression" dxfId="11485" priority="144" stopIfTrue="1">
      <formula>IF(WEEKDAY(F$5)=1,TRUE,FALSE)</formula>
    </cfRule>
  </conditionalFormatting>
  <conditionalFormatting sqref="F88:I88">
    <cfRule type="expression" dxfId="11484" priority="143" stopIfTrue="1">
      <formula>IF(WEEKDAY(F$5)=1,TRUE,FALSE)</formula>
    </cfRule>
  </conditionalFormatting>
  <conditionalFormatting sqref="F90:I90">
    <cfRule type="expression" dxfId="11483" priority="142" stopIfTrue="1">
      <formula>IF(WEEKDAY(F$5)=1,TRUE,FALSE)</formula>
    </cfRule>
  </conditionalFormatting>
  <conditionalFormatting sqref="AF14:AJ14">
    <cfRule type="expression" dxfId="11482" priority="141" stopIfTrue="1">
      <formula>IF(WEEKDAY(AF$5)=1,TRUE,FALSE)</formula>
    </cfRule>
  </conditionalFormatting>
  <conditionalFormatting sqref="AF16:AJ16">
    <cfRule type="expression" dxfId="11481" priority="140" stopIfTrue="1">
      <formula>IF(WEEKDAY(AF$5)=1,TRUE,FALSE)</formula>
    </cfRule>
  </conditionalFormatting>
  <conditionalFormatting sqref="AF18:AJ18">
    <cfRule type="expression" dxfId="11480" priority="139" stopIfTrue="1">
      <formula>IF(WEEKDAY(AF$5)=1,TRUE,FALSE)</formula>
    </cfRule>
  </conditionalFormatting>
  <conditionalFormatting sqref="AF20:AJ20">
    <cfRule type="expression" dxfId="11479" priority="138" stopIfTrue="1">
      <formula>IF(WEEKDAY(AF$5)=1,TRUE,FALSE)</formula>
    </cfRule>
  </conditionalFormatting>
  <conditionalFormatting sqref="AF22:AJ22">
    <cfRule type="expression" dxfId="11478" priority="137" stopIfTrue="1">
      <formula>IF(WEEKDAY(AF$5)=1,TRUE,FALSE)</formula>
    </cfRule>
  </conditionalFormatting>
  <conditionalFormatting sqref="AF24:AJ24">
    <cfRule type="expression" dxfId="11477" priority="135" stopIfTrue="1">
      <formula>IF(WEEKDAY(AF$5)=1,TRUE,FALSE)</formula>
    </cfRule>
  </conditionalFormatting>
  <conditionalFormatting sqref="AF26:AJ26">
    <cfRule type="expression" dxfId="11476" priority="134" stopIfTrue="1">
      <formula>IF(WEEKDAY(AF$5)=1,TRUE,FALSE)</formula>
    </cfRule>
  </conditionalFormatting>
  <conditionalFormatting sqref="AF28:AJ28">
    <cfRule type="expression" dxfId="11475" priority="132" stopIfTrue="1">
      <formula>IF(WEEKDAY(AF$5)=1,TRUE,FALSE)</formula>
    </cfRule>
  </conditionalFormatting>
  <conditionalFormatting sqref="AF35:AJ35">
    <cfRule type="expression" dxfId="11474" priority="131" stopIfTrue="1">
      <formula>IF(WEEKDAY(AF$5)=1,TRUE,FALSE)</formula>
    </cfRule>
  </conditionalFormatting>
  <conditionalFormatting sqref="AF39:AJ39">
    <cfRule type="expression" dxfId="11473" priority="130" stopIfTrue="1">
      <formula>IF(WEEKDAY(AF$5)=1,TRUE,FALSE)</formula>
    </cfRule>
  </conditionalFormatting>
  <conditionalFormatting sqref="AF41:AJ41">
    <cfRule type="expression" dxfId="11472" priority="129" stopIfTrue="1">
      <formula>IF(WEEKDAY(AF$5)=1,TRUE,FALSE)</formula>
    </cfRule>
  </conditionalFormatting>
  <conditionalFormatting sqref="AF43:AJ43">
    <cfRule type="expression" dxfId="11471" priority="128" stopIfTrue="1">
      <formula>IF(WEEKDAY(AF$5)=1,TRUE,FALSE)</formula>
    </cfRule>
  </conditionalFormatting>
  <conditionalFormatting sqref="K37:P37">
    <cfRule type="expression" dxfId="11470" priority="127" stopIfTrue="1">
      <formula>IF(WEEKDAY(K$5)=1,TRUE,FALSE)</formula>
    </cfRule>
  </conditionalFormatting>
  <conditionalFormatting sqref="R37:W37">
    <cfRule type="expression" dxfId="11469" priority="126" stopIfTrue="1">
      <formula>IF(WEEKDAY(R$5)=1,TRUE,FALSE)</formula>
    </cfRule>
  </conditionalFormatting>
  <conditionalFormatting sqref="Y37:AD37">
    <cfRule type="expression" dxfId="11468" priority="125" stopIfTrue="1">
      <formula>IF(WEEKDAY(Y$5)=1,TRUE,FALSE)</formula>
    </cfRule>
  </conditionalFormatting>
  <conditionalFormatting sqref="F37:I37">
    <cfRule type="expression" dxfId="11467" priority="124" stopIfTrue="1">
      <formula>IF(WEEKDAY(F$5)=1,TRUE,FALSE)</formula>
    </cfRule>
  </conditionalFormatting>
  <conditionalFormatting sqref="AF37:AJ37">
    <cfRule type="expression" dxfId="11466" priority="123" stopIfTrue="1">
      <formula>IF(WEEKDAY(AF$5)=1,TRUE,FALSE)</formula>
    </cfRule>
  </conditionalFormatting>
  <conditionalFormatting sqref="I30">
    <cfRule type="expression" dxfId="11465" priority="122" stopIfTrue="1">
      <formula>IF(WEEKDAY(I$5)=1,TRUE,FALSE)</formula>
    </cfRule>
  </conditionalFormatting>
  <conditionalFormatting sqref="AF30:AJ30">
    <cfRule type="expression" dxfId="11464" priority="121" stopIfTrue="1">
      <formula>IF(WEEKDAY(AF$5)=1,TRUE,FALSE)</formula>
    </cfRule>
  </conditionalFormatting>
  <conditionalFormatting sqref="I30">
    <cfRule type="expression" dxfId="11463" priority="120" stopIfTrue="1">
      <formula>IF(WEEKDAY(I$5)=1,TRUE,FALSE)</formula>
    </cfRule>
  </conditionalFormatting>
  <conditionalFormatting sqref="AF30:AJ30">
    <cfRule type="expression" dxfId="11462" priority="119" stopIfTrue="1">
      <formula>IF(WEEKDAY(AF$5)=1,TRUE,FALSE)</formula>
    </cfRule>
  </conditionalFormatting>
  <conditionalFormatting sqref="I30">
    <cfRule type="expression" dxfId="11461" priority="118" stopIfTrue="1">
      <formula>IF(WEEKDAY(I$5)=1,TRUE,FALSE)</formula>
    </cfRule>
  </conditionalFormatting>
  <conditionalFormatting sqref="AF30:AJ30">
    <cfRule type="expression" dxfId="11460" priority="117" stopIfTrue="1">
      <formula>IF(WEEKDAY(AF$5)=1,TRUE,FALSE)</formula>
    </cfRule>
  </conditionalFormatting>
  <conditionalFormatting sqref="F30:H30">
    <cfRule type="expression" dxfId="11459" priority="116" stopIfTrue="1">
      <formula>IF(WEEKDAY(F$5)=1,TRUE,FALSE)</formula>
    </cfRule>
  </conditionalFormatting>
  <conditionalFormatting sqref="F30:H30">
    <cfRule type="expression" dxfId="11458" priority="115" stopIfTrue="1">
      <formula>IF(WEEKDAY(F$5)=1,TRUE,FALSE)</formula>
    </cfRule>
  </conditionalFormatting>
  <conditionalFormatting sqref="J30:L30 N30:P30 R30:T30 V30:X30 Z30:AB30 AD30:AF30 AH30:AJ30">
    <cfRule type="expression" dxfId="11457" priority="114" stopIfTrue="1">
      <formula>IF(WEEKDAY(J$5)=1,TRUE,FALSE)</formula>
    </cfRule>
  </conditionalFormatting>
  <conditionalFormatting sqref="J30:L30 N30:P30 R30:T30 V30:X30 Z30:AB30 AD30:AF30 AH30:AJ30">
    <cfRule type="expression" dxfId="11456" priority="113" stopIfTrue="1">
      <formula>IF(WEEKDAY(J$5)=1,TRUE,FALSE)</formula>
    </cfRule>
  </conditionalFormatting>
  <conditionalFormatting sqref="I32">
    <cfRule type="expression" dxfId="11455" priority="112" stopIfTrue="1">
      <formula>IF(WEEKDAY(I$5)=1,TRUE,FALSE)</formula>
    </cfRule>
  </conditionalFormatting>
  <conditionalFormatting sqref="AF32:AJ32">
    <cfRule type="expression" dxfId="11454" priority="111" stopIfTrue="1">
      <formula>IF(WEEKDAY(AF$5)=1,TRUE,FALSE)</formula>
    </cfRule>
  </conditionalFormatting>
  <conditionalFormatting sqref="I32">
    <cfRule type="expression" dxfId="11453" priority="110" stopIfTrue="1">
      <formula>IF(WEEKDAY(I$5)=1,TRUE,FALSE)</formula>
    </cfRule>
  </conditionalFormatting>
  <conditionalFormatting sqref="AF32:AJ32">
    <cfRule type="expression" dxfId="11452" priority="109" stopIfTrue="1">
      <formula>IF(WEEKDAY(AF$5)=1,TRUE,FALSE)</formula>
    </cfRule>
  </conditionalFormatting>
  <conditionalFormatting sqref="I32">
    <cfRule type="expression" dxfId="11451" priority="108" stopIfTrue="1">
      <formula>IF(WEEKDAY(I$5)=1,TRUE,FALSE)</formula>
    </cfRule>
  </conditionalFormatting>
  <conditionalFormatting sqref="AF32:AJ32">
    <cfRule type="expression" dxfId="11450" priority="107" stopIfTrue="1">
      <formula>IF(WEEKDAY(AF$5)=1,TRUE,FALSE)</formula>
    </cfRule>
  </conditionalFormatting>
  <conditionalFormatting sqref="F32:H32">
    <cfRule type="expression" dxfId="11449" priority="106" stopIfTrue="1">
      <formula>IF(WEEKDAY(F$5)=1,TRUE,FALSE)</formula>
    </cfRule>
  </conditionalFormatting>
  <conditionalFormatting sqref="F32:H32">
    <cfRule type="expression" dxfId="11448" priority="105" stopIfTrue="1">
      <formula>IF(WEEKDAY(F$5)=1,TRUE,FALSE)</formula>
    </cfRule>
  </conditionalFormatting>
  <conditionalFormatting sqref="J32:L32 N32:P32 R32:T32 V32:X32 Z32:AB32 AD32:AF32 AH32:AJ32">
    <cfRule type="expression" dxfId="11447" priority="104" stopIfTrue="1">
      <formula>IF(WEEKDAY(J$5)=1,TRUE,FALSE)</formula>
    </cfRule>
  </conditionalFormatting>
  <conditionalFormatting sqref="J32:L32 N32:P32 R32:T32 V32:X32 Z32:AB32 AD32:AF32 AH32:AJ32">
    <cfRule type="expression" dxfId="11446" priority="103" stopIfTrue="1">
      <formula>IF(WEEKDAY(J$5)=1,TRUE,FALSE)</formula>
    </cfRule>
  </conditionalFormatting>
  <conditionalFormatting sqref="F16:I16">
    <cfRule type="expression" dxfId="11445" priority="102" stopIfTrue="1">
      <formula>IF(WEEKDAY(F$5)=1,TRUE,FALSE)</formula>
    </cfRule>
  </conditionalFormatting>
  <conditionalFormatting sqref="AF16:AJ16">
    <cfRule type="expression" dxfId="11444" priority="101" stopIfTrue="1">
      <formula>IF(WEEKDAY(AF$5)=1,TRUE,FALSE)</formula>
    </cfRule>
  </conditionalFormatting>
  <conditionalFormatting sqref="F18:I18">
    <cfRule type="expression" dxfId="11443" priority="100" stopIfTrue="1">
      <formula>IF(WEEKDAY(F$5)=1,TRUE,FALSE)</formula>
    </cfRule>
  </conditionalFormatting>
  <conditionalFormatting sqref="AF18:AJ18">
    <cfRule type="expression" dxfId="11442" priority="99" stopIfTrue="1">
      <formula>IF(WEEKDAY(AF$5)=1,TRUE,FALSE)</formula>
    </cfRule>
  </conditionalFormatting>
  <conditionalFormatting sqref="F20:I20">
    <cfRule type="expression" dxfId="11441" priority="98" stopIfTrue="1">
      <formula>IF(WEEKDAY(F$5)=1,TRUE,FALSE)</formula>
    </cfRule>
  </conditionalFormatting>
  <conditionalFormatting sqref="AF20:AJ20">
    <cfRule type="expression" dxfId="11440" priority="97" stopIfTrue="1">
      <formula>IF(WEEKDAY(AF$5)=1,TRUE,FALSE)</formula>
    </cfRule>
  </conditionalFormatting>
  <conditionalFormatting sqref="F22:I22">
    <cfRule type="expression" dxfId="11439" priority="96" stopIfTrue="1">
      <formula>IF(WEEKDAY(F$5)=1,TRUE,FALSE)</formula>
    </cfRule>
  </conditionalFormatting>
  <conditionalFormatting sqref="AF22:AJ22">
    <cfRule type="expression" dxfId="11438" priority="95" stopIfTrue="1">
      <formula>IF(WEEKDAY(AF$5)=1,TRUE,FALSE)</formula>
    </cfRule>
  </conditionalFormatting>
  <conditionalFormatting sqref="F24:I24">
    <cfRule type="expression" dxfId="11437" priority="92" stopIfTrue="1">
      <formula>IF(WEEKDAY(F$5)=1,TRUE,FALSE)</formula>
    </cfRule>
  </conditionalFormatting>
  <conditionalFormatting sqref="AF24:AJ24">
    <cfRule type="expression" dxfId="11436" priority="91" stopIfTrue="1">
      <formula>IF(WEEKDAY(AF$5)=1,TRUE,FALSE)</formula>
    </cfRule>
  </conditionalFormatting>
  <conditionalFormatting sqref="F26:I26">
    <cfRule type="expression" dxfId="11435" priority="90" stopIfTrue="1">
      <formula>IF(WEEKDAY(F$5)=1,TRUE,FALSE)</formula>
    </cfRule>
  </conditionalFormatting>
  <conditionalFormatting sqref="AF26:AJ26">
    <cfRule type="expression" dxfId="11434" priority="89" stopIfTrue="1">
      <formula>IF(WEEKDAY(AF$5)=1,TRUE,FALSE)</formula>
    </cfRule>
  </conditionalFormatting>
  <conditionalFormatting sqref="F28:I28">
    <cfRule type="expression" dxfId="11433" priority="86" stopIfTrue="1">
      <formula>IF(WEEKDAY(F$5)=1,TRUE,FALSE)</formula>
    </cfRule>
  </conditionalFormatting>
  <conditionalFormatting sqref="AF28:AJ28">
    <cfRule type="expression" dxfId="11432" priority="85" stopIfTrue="1">
      <formula>IF(WEEKDAY(AF$5)=1,TRUE,FALSE)</formula>
    </cfRule>
  </conditionalFormatting>
  <conditionalFormatting sqref="F30:I30">
    <cfRule type="expression" dxfId="11431" priority="84" stopIfTrue="1">
      <formula>IF(WEEKDAY(F$5)=1,TRUE,FALSE)</formula>
    </cfRule>
  </conditionalFormatting>
  <conditionalFormatting sqref="AF30:AJ30">
    <cfRule type="expression" dxfId="11430" priority="83" stopIfTrue="1">
      <formula>IF(WEEKDAY(AF$5)=1,TRUE,FALSE)</formula>
    </cfRule>
  </conditionalFormatting>
  <conditionalFormatting sqref="F32:I32">
    <cfRule type="expression" dxfId="11429" priority="82" stopIfTrue="1">
      <formula>IF(WEEKDAY(F$5)=1,TRUE,FALSE)</formula>
    </cfRule>
  </conditionalFormatting>
  <conditionalFormatting sqref="AF32:AJ32">
    <cfRule type="expression" dxfId="11428" priority="81" stopIfTrue="1">
      <formula>IF(WEEKDAY(AF$5)=1,TRUE,FALSE)</formula>
    </cfRule>
  </conditionalFormatting>
  <conditionalFormatting sqref="I33">
    <cfRule type="expression" dxfId="11427" priority="80" stopIfTrue="1">
      <formula>IF(WEEKDAY(I$5)=1,TRUE,FALSE)</formula>
    </cfRule>
  </conditionalFormatting>
  <conditionalFormatting sqref="AF33:AJ33">
    <cfRule type="expression" dxfId="11426" priority="79" stopIfTrue="1">
      <formula>IF(WEEKDAY(AF$5)=1,TRUE,FALSE)</formula>
    </cfRule>
  </conditionalFormatting>
  <conditionalFormatting sqref="I33">
    <cfRule type="expression" dxfId="11425" priority="78" stopIfTrue="1">
      <formula>IF(WEEKDAY(I$5)=1,TRUE,FALSE)</formula>
    </cfRule>
  </conditionalFormatting>
  <conditionalFormatting sqref="AF33:AJ33">
    <cfRule type="expression" dxfId="11424" priority="77" stopIfTrue="1">
      <formula>IF(WEEKDAY(AF$5)=1,TRUE,FALSE)</formula>
    </cfRule>
  </conditionalFormatting>
  <conditionalFormatting sqref="I33">
    <cfRule type="expression" dxfId="11423" priority="76" stopIfTrue="1">
      <formula>IF(WEEKDAY(I$5)=1,TRUE,FALSE)</formula>
    </cfRule>
  </conditionalFormatting>
  <conditionalFormatting sqref="AF33:AJ33">
    <cfRule type="expression" dxfId="11422" priority="75" stopIfTrue="1">
      <formula>IF(WEEKDAY(AF$5)=1,TRUE,FALSE)</formula>
    </cfRule>
  </conditionalFormatting>
  <conditionalFormatting sqref="F33:H33 AS33">
    <cfRule type="expression" dxfId="11421" priority="74" stopIfTrue="1">
      <formula>IF(WEEKDAY(F$5)=1,TRUE,FALSE)</formula>
    </cfRule>
  </conditionalFormatting>
  <conditionalFormatting sqref="F33:H33 AS33">
    <cfRule type="expression" dxfId="11420" priority="73" stopIfTrue="1">
      <formula>IF(WEEKDAY(F$5)=1,TRUE,FALSE)</formula>
    </cfRule>
  </conditionalFormatting>
  <conditionalFormatting sqref="J33:L33 N33:P33 R33:T33 V33:X33 Z33:AB33 AD33:AF33 AH33:AJ33">
    <cfRule type="expression" dxfId="11419" priority="72" stopIfTrue="1">
      <formula>IF(WEEKDAY(J$5)=1,TRUE,FALSE)</formula>
    </cfRule>
  </conditionalFormatting>
  <conditionalFormatting sqref="J33:L33 N33:P33 R33:T33 V33:X33 Z33:AB33 AD33:AF33 AH33:AJ33">
    <cfRule type="expression" dxfId="11418" priority="71" stopIfTrue="1">
      <formula>IF(WEEKDAY(J$5)=1,TRUE,FALSE)</formula>
    </cfRule>
  </conditionalFormatting>
  <conditionalFormatting sqref="F33:I33 AS33">
    <cfRule type="expression" dxfId="11417" priority="70" stopIfTrue="1">
      <formula>IF(WEEKDAY(F$5)=1,TRUE,FALSE)</formula>
    </cfRule>
  </conditionalFormatting>
  <conditionalFormatting sqref="AF33:AJ33">
    <cfRule type="expression" dxfId="11416" priority="69" stopIfTrue="1">
      <formula>IF(WEEKDAY(AF$5)=1,TRUE,FALSE)</formula>
    </cfRule>
  </conditionalFormatting>
  <conditionalFormatting sqref="F76:I76">
    <cfRule type="expression" dxfId="11415" priority="68" stopIfTrue="1">
      <formula>IF(WEEKDAY(F$5)=1,TRUE,FALSE)</formula>
    </cfRule>
  </conditionalFormatting>
  <conditionalFormatting sqref="F78:I78">
    <cfRule type="expression" dxfId="11414" priority="67" stopIfTrue="1">
      <formula>IF(WEEKDAY(F$5)=1,TRUE,FALSE)</formula>
    </cfRule>
  </conditionalFormatting>
  <conditionalFormatting sqref="F80:I80">
    <cfRule type="expression" dxfId="11413" priority="66" stopIfTrue="1">
      <formula>IF(WEEKDAY(F$5)=1,TRUE,FALSE)</formula>
    </cfRule>
  </conditionalFormatting>
  <conditionalFormatting sqref="F82:I82">
    <cfRule type="expression" dxfId="11412" priority="65" stopIfTrue="1">
      <formula>IF(WEEKDAY(F$5)=1,TRUE,FALSE)</formula>
    </cfRule>
  </conditionalFormatting>
  <conditionalFormatting sqref="F84:I84">
    <cfRule type="expression" dxfId="11411" priority="64" stopIfTrue="1">
      <formula>IF(WEEKDAY(F$5)=1,TRUE,FALSE)</formula>
    </cfRule>
  </conditionalFormatting>
  <conditionalFormatting sqref="F86:I86">
    <cfRule type="expression" dxfId="11410" priority="63" stopIfTrue="1">
      <formula>IF(WEEKDAY(F$5)=1,TRUE,FALSE)</formula>
    </cfRule>
  </conditionalFormatting>
  <conditionalFormatting sqref="F88:I88">
    <cfRule type="expression" dxfId="11409" priority="62" stopIfTrue="1">
      <formula>IF(WEEKDAY(F$5)=1,TRUE,FALSE)</formula>
    </cfRule>
  </conditionalFormatting>
  <conditionalFormatting sqref="F90:I90">
    <cfRule type="expression" dxfId="11408" priority="61" stopIfTrue="1">
      <formula>IF(WEEKDAY(F$5)=1,TRUE,FALSE)</formula>
    </cfRule>
  </conditionalFormatting>
  <conditionalFormatting sqref="F14:AJ14">
    <cfRule type="expression" dxfId="11407" priority="60" stopIfTrue="1">
      <formula>IF(WEEKDAY(F$5)=1,TRUE,FALSE)</formula>
    </cfRule>
  </conditionalFormatting>
  <conditionalFormatting sqref="F16:AJ16">
    <cfRule type="expression" dxfId="11406" priority="59" stopIfTrue="1">
      <formula>IF(WEEKDAY(F$5)=1,TRUE,FALSE)</formula>
    </cfRule>
  </conditionalFormatting>
  <conditionalFormatting sqref="F18:AJ18">
    <cfRule type="expression" dxfId="11405" priority="58" stopIfTrue="1">
      <formula>IF(WEEKDAY(F$5)=1,TRUE,FALSE)</formula>
    </cfRule>
  </conditionalFormatting>
  <conditionalFormatting sqref="F20:AJ20">
    <cfRule type="expression" dxfId="11404" priority="57" stopIfTrue="1">
      <formula>IF(WEEKDAY(F$5)=1,TRUE,FALSE)</formula>
    </cfRule>
  </conditionalFormatting>
  <conditionalFormatting sqref="F22:AJ22">
    <cfRule type="expression" dxfId="11403" priority="56" stopIfTrue="1">
      <formula>IF(WEEKDAY(F$5)=1,TRUE,FALSE)</formula>
    </cfRule>
  </conditionalFormatting>
  <conditionalFormatting sqref="F24:AJ24">
    <cfRule type="expression" dxfId="11402" priority="54" stopIfTrue="1">
      <formula>IF(WEEKDAY(F$5)=1,TRUE,FALSE)</formula>
    </cfRule>
  </conditionalFormatting>
  <conditionalFormatting sqref="F26:AJ26">
    <cfRule type="expression" dxfId="11401" priority="53" stopIfTrue="1">
      <formula>IF(WEEKDAY(F$5)=1,TRUE,FALSE)</formula>
    </cfRule>
  </conditionalFormatting>
  <conditionalFormatting sqref="F28:AJ28">
    <cfRule type="expression" dxfId="11400" priority="51" stopIfTrue="1">
      <formula>IF(WEEKDAY(F$5)=1,TRUE,FALSE)</formula>
    </cfRule>
  </conditionalFormatting>
  <conditionalFormatting sqref="F30:AJ30">
    <cfRule type="expression" dxfId="11399" priority="50" stopIfTrue="1">
      <formula>IF(WEEKDAY(F$5)=1,TRUE,FALSE)</formula>
    </cfRule>
  </conditionalFormatting>
  <conditionalFormatting sqref="F32:AJ32">
    <cfRule type="expression" dxfId="11398" priority="49" stopIfTrue="1">
      <formula>IF(WEEKDAY(F$5)=1,TRUE,FALSE)</formula>
    </cfRule>
  </conditionalFormatting>
  <conditionalFormatting sqref="F35:AJ35">
    <cfRule type="expression" dxfId="11397" priority="48" stopIfTrue="1">
      <formula>IF(WEEKDAY(F$5)=1,TRUE,FALSE)</formula>
    </cfRule>
  </conditionalFormatting>
  <conditionalFormatting sqref="F37:AJ37">
    <cfRule type="expression" dxfId="11396" priority="47" stopIfTrue="1">
      <formula>IF(WEEKDAY(F$5)=1,TRUE,FALSE)</formula>
    </cfRule>
  </conditionalFormatting>
  <conditionalFormatting sqref="F39:AJ39">
    <cfRule type="expression" dxfId="11395" priority="46" stopIfTrue="1">
      <formula>IF(WEEKDAY(F$5)=1,TRUE,FALSE)</formula>
    </cfRule>
  </conditionalFormatting>
  <conditionalFormatting sqref="F41:AJ41">
    <cfRule type="expression" dxfId="11394" priority="45" stopIfTrue="1">
      <formula>IF(WEEKDAY(F$5)=1,TRUE,FALSE)</formula>
    </cfRule>
  </conditionalFormatting>
  <conditionalFormatting sqref="F43:AJ43">
    <cfRule type="expression" dxfId="11393" priority="44" stopIfTrue="1">
      <formula>IF(WEEKDAY(F$5)=1,TRUE,FALSE)</formula>
    </cfRule>
  </conditionalFormatting>
  <conditionalFormatting sqref="F74:AJ74">
    <cfRule type="expression" dxfId="11392" priority="43" stopIfTrue="1">
      <formula>IF(WEEKDAY(F$5)=1,TRUE,FALSE)</formula>
    </cfRule>
  </conditionalFormatting>
  <conditionalFormatting sqref="F76:I76">
    <cfRule type="expression" dxfId="11391" priority="42" stopIfTrue="1">
      <formula>IF(WEEKDAY(F$5)=1,TRUE,FALSE)</formula>
    </cfRule>
  </conditionalFormatting>
  <conditionalFormatting sqref="F76:AJ76">
    <cfRule type="expression" dxfId="11390" priority="41" stopIfTrue="1">
      <formula>IF(WEEKDAY(F$5)=1,TRUE,FALSE)</formula>
    </cfRule>
  </conditionalFormatting>
  <conditionalFormatting sqref="F78:I78">
    <cfRule type="expression" dxfId="11389" priority="40" stopIfTrue="1">
      <formula>IF(WEEKDAY(F$5)=1,TRUE,FALSE)</formula>
    </cfRule>
  </conditionalFormatting>
  <conditionalFormatting sqref="F78:AJ78">
    <cfRule type="expression" dxfId="11388" priority="39" stopIfTrue="1">
      <formula>IF(WEEKDAY(F$5)=1,TRUE,FALSE)</formula>
    </cfRule>
  </conditionalFormatting>
  <conditionalFormatting sqref="F80:I80">
    <cfRule type="expression" dxfId="11387" priority="38" stopIfTrue="1">
      <formula>IF(WEEKDAY(F$5)=1,TRUE,FALSE)</formula>
    </cfRule>
  </conditionalFormatting>
  <conditionalFormatting sqref="F80:AJ80">
    <cfRule type="expression" dxfId="11386" priority="37" stopIfTrue="1">
      <formula>IF(WEEKDAY(F$5)=1,TRUE,FALSE)</formula>
    </cfRule>
  </conditionalFormatting>
  <conditionalFormatting sqref="F82:I82">
    <cfRule type="expression" dxfId="11385" priority="36" stopIfTrue="1">
      <formula>IF(WEEKDAY(F$5)=1,TRUE,FALSE)</formula>
    </cfRule>
  </conditionalFormatting>
  <conditionalFormatting sqref="F82:AJ82">
    <cfRule type="expression" dxfId="11384" priority="35" stopIfTrue="1">
      <formula>IF(WEEKDAY(F$5)=1,TRUE,FALSE)</formula>
    </cfRule>
  </conditionalFormatting>
  <conditionalFormatting sqref="F84:I84">
    <cfRule type="expression" dxfId="11383" priority="34" stopIfTrue="1">
      <formula>IF(WEEKDAY(F$5)=1,TRUE,FALSE)</formula>
    </cfRule>
  </conditionalFormatting>
  <conditionalFormatting sqref="F84:AJ84">
    <cfRule type="expression" dxfId="11382" priority="33" stopIfTrue="1">
      <formula>IF(WEEKDAY(F$5)=1,TRUE,FALSE)</formula>
    </cfRule>
  </conditionalFormatting>
  <conditionalFormatting sqref="F86:I86">
    <cfRule type="expression" dxfId="11381" priority="32" stopIfTrue="1">
      <formula>IF(WEEKDAY(F$5)=1,TRUE,FALSE)</formula>
    </cfRule>
  </conditionalFormatting>
  <conditionalFormatting sqref="F86:AJ86">
    <cfRule type="expression" dxfId="11380" priority="31" stopIfTrue="1">
      <formula>IF(WEEKDAY(F$5)=1,TRUE,FALSE)</formula>
    </cfRule>
  </conditionalFormatting>
  <conditionalFormatting sqref="F88:I88">
    <cfRule type="expression" dxfId="11379" priority="30" stopIfTrue="1">
      <formula>IF(WEEKDAY(F$5)=1,TRUE,FALSE)</formula>
    </cfRule>
  </conditionalFormatting>
  <conditionalFormatting sqref="F88:AJ88">
    <cfRule type="expression" dxfId="11378" priority="29" stopIfTrue="1">
      <formula>IF(WEEKDAY(F$5)=1,TRUE,FALSE)</formula>
    </cfRule>
  </conditionalFormatting>
  <conditionalFormatting sqref="F90:I90">
    <cfRule type="expression" dxfId="11377" priority="28" stopIfTrue="1">
      <formula>IF(WEEKDAY(F$5)=1,TRUE,FALSE)</formula>
    </cfRule>
  </conditionalFormatting>
  <conditionalFormatting sqref="F90:AJ90">
    <cfRule type="expression" dxfId="11376" priority="27" stopIfTrue="1">
      <formula>IF(WEEKDAY(F$5)=1,TRUE,FALSE)</formula>
    </cfRule>
  </conditionalFormatting>
  <conditionalFormatting sqref="F14:AJ14">
    <cfRule type="expression" dxfId="11375" priority="26" stopIfTrue="1">
      <formula>IF(WEEKDAY(F$5)=1,TRUE,FALSE)</formula>
    </cfRule>
  </conditionalFormatting>
  <conditionalFormatting sqref="F16:AJ16">
    <cfRule type="expression" dxfId="11374" priority="25" stopIfTrue="1">
      <formula>IF(WEEKDAY(F$5)=1,TRUE,FALSE)</formula>
    </cfRule>
  </conditionalFormatting>
  <conditionalFormatting sqref="F18:AJ18">
    <cfRule type="expression" dxfId="11373" priority="24" stopIfTrue="1">
      <formula>IF(WEEKDAY(F$5)=1,TRUE,FALSE)</formula>
    </cfRule>
  </conditionalFormatting>
  <conditionalFormatting sqref="F20:AJ20">
    <cfRule type="expression" dxfId="11372" priority="23" stopIfTrue="1">
      <formula>IF(WEEKDAY(F$5)=1,TRUE,FALSE)</formula>
    </cfRule>
  </conditionalFormatting>
  <conditionalFormatting sqref="F22:AJ22">
    <cfRule type="expression" dxfId="11371" priority="22" stopIfTrue="1">
      <formula>IF(WEEKDAY(F$5)=1,TRUE,FALSE)</formula>
    </cfRule>
  </conditionalFormatting>
  <conditionalFormatting sqref="F24:AJ24">
    <cfRule type="expression" dxfId="11370" priority="20" stopIfTrue="1">
      <formula>IF(WEEKDAY(F$5)=1,TRUE,FALSE)</formula>
    </cfRule>
  </conditionalFormatting>
  <conditionalFormatting sqref="F26:AJ26">
    <cfRule type="expression" dxfId="11369" priority="19" stopIfTrue="1">
      <formula>IF(WEEKDAY(F$5)=1,TRUE,FALSE)</formula>
    </cfRule>
  </conditionalFormatting>
  <conditionalFormatting sqref="F28:AJ28">
    <cfRule type="expression" dxfId="11368" priority="17" stopIfTrue="1">
      <formula>IF(WEEKDAY(F$5)=1,TRUE,FALSE)</formula>
    </cfRule>
  </conditionalFormatting>
  <conditionalFormatting sqref="F30:AJ30">
    <cfRule type="expression" dxfId="11367" priority="16" stopIfTrue="1">
      <formula>IF(WEEKDAY(F$5)=1,TRUE,FALSE)</formula>
    </cfRule>
  </conditionalFormatting>
  <conditionalFormatting sqref="F32:AJ32">
    <cfRule type="expression" dxfId="11366" priority="15" stopIfTrue="1">
      <formula>IF(WEEKDAY(F$5)=1,TRUE,FALSE)</formula>
    </cfRule>
  </conditionalFormatting>
  <conditionalFormatting sqref="F35:AJ35">
    <cfRule type="expression" dxfId="11365" priority="14" stopIfTrue="1">
      <formula>IF(WEEKDAY(F$5)=1,TRUE,FALSE)</formula>
    </cfRule>
  </conditionalFormatting>
  <conditionalFormatting sqref="F37:AJ37">
    <cfRule type="expression" dxfId="11364" priority="13" stopIfTrue="1">
      <formula>IF(WEEKDAY(F$5)=1,TRUE,FALSE)</formula>
    </cfRule>
  </conditionalFormatting>
  <conditionalFormatting sqref="F39:AJ39">
    <cfRule type="expression" dxfId="11363" priority="12" stopIfTrue="1">
      <formula>IF(WEEKDAY(F$5)=1,TRUE,FALSE)</formula>
    </cfRule>
  </conditionalFormatting>
  <conditionalFormatting sqref="F41:AJ41">
    <cfRule type="expression" dxfId="11362" priority="11" stopIfTrue="1">
      <formula>IF(WEEKDAY(F$5)=1,TRUE,FALSE)</formula>
    </cfRule>
  </conditionalFormatting>
  <conditionalFormatting sqref="F43:AJ43">
    <cfRule type="expression" dxfId="11361" priority="10" stopIfTrue="1">
      <formula>IF(WEEKDAY(F$5)=1,TRUE,FALSE)</formula>
    </cfRule>
  </conditionalFormatting>
  <conditionalFormatting sqref="F74:AJ74">
    <cfRule type="expression" dxfId="11360" priority="9" stopIfTrue="1">
      <formula>IF(WEEKDAY(F$5)=1,TRUE,FALSE)</formula>
    </cfRule>
  </conditionalFormatting>
  <conditionalFormatting sqref="F76:AJ76">
    <cfRule type="expression" dxfId="11359" priority="8" stopIfTrue="1">
      <formula>IF(WEEKDAY(F$5)=1,TRUE,FALSE)</formula>
    </cfRule>
  </conditionalFormatting>
  <conditionalFormatting sqref="F78:AJ78">
    <cfRule type="expression" dxfId="11358" priority="7" stopIfTrue="1">
      <formula>IF(WEEKDAY(F$5)=1,TRUE,FALSE)</formula>
    </cfRule>
  </conditionalFormatting>
  <conditionalFormatting sqref="F80:AJ80">
    <cfRule type="expression" dxfId="11357" priority="6" stopIfTrue="1">
      <formula>IF(WEEKDAY(F$5)=1,TRUE,FALSE)</formula>
    </cfRule>
  </conditionalFormatting>
  <conditionalFormatting sqref="F82:AJ82">
    <cfRule type="expression" dxfId="11356" priority="5" stopIfTrue="1">
      <formula>IF(WEEKDAY(F$5)=1,TRUE,FALSE)</formula>
    </cfRule>
  </conditionalFormatting>
  <conditionalFormatting sqref="F84:AJ84">
    <cfRule type="expression" dxfId="11355" priority="4" stopIfTrue="1">
      <formula>IF(WEEKDAY(F$5)=1,TRUE,FALSE)</formula>
    </cfRule>
  </conditionalFormatting>
  <conditionalFormatting sqref="F86:AJ86">
    <cfRule type="expression" dxfId="11354" priority="3" stopIfTrue="1">
      <formula>IF(WEEKDAY(F$5)=1,TRUE,FALSE)</formula>
    </cfRule>
  </conditionalFormatting>
  <conditionalFormatting sqref="F88:AJ88">
    <cfRule type="expression" dxfId="11353" priority="2" stopIfTrue="1">
      <formula>IF(WEEKDAY(F$5)=1,TRUE,FALSE)</formula>
    </cfRule>
  </conditionalFormatting>
  <conditionalFormatting sqref="F90:AJ90">
    <cfRule type="expression" dxfId="11352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zoomScaleNormal="70" workbookViewId="0">
      <selection activeCell="K11" sqref="K11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10"/>
      <c r="C1" s="410"/>
      <c r="D1" s="871" t="str">
        <f>"BẢNG THANH TOÁN LƯƠNG THÁNG"&amp;" "&amp;TEXT($E$4,"mm")&amp;" / "&amp;TEXT($E$4,"yyyy")</f>
        <v>BẢNG THANH TOÁN LƯƠNG THÁNG 06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10"/>
      <c r="C2" s="410"/>
      <c r="D2" s="410"/>
      <c r="E2" s="71"/>
      <c r="F2" s="410"/>
      <c r="G2" s="410"/>
      <c r="H2" s="410"/>
      <c r="I2" s="410"/>
      <c r="J2" s="72"/>
      <c r="K2" s="410"/>
      <c r="L2" s="410"/>
      <c r="M2" s="410"/>
      <c r="N2" s="410"/>
      <c r="O2" s="410"/>
      <c r="P2" s="410"/>
      <c r="Q2" s="410"/>
      <c r="R2" s="410"/>
      <c r="S2" s="410"/>
      <c r="T2" s="50"/>
      <c r="U2" s="70">
        <v>26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10"/>
      <c r="C3" s="410"/>
      <c r="D3" s="410"/>
      <c r="E3" s="71"/>
      <c r="F3" s="410"/>
      <c r="G3" s="410"/>
      <c r="H3" s="410"/>
      <c r="I3" s="410"/>
      <c r="J3" s="72"/>
      <c r="K3" s="410"/>
      <c r="L3" s="410"/>
      <c r="M3" s="410"/>
      <c r="N3" s="410"/>
      <c r="O3" s="410"/>
      <c r="P3" s="410"/>
      <c r="Q3" s="410"/>
      <c r="R3" s="410"/>
      <c r="S3" s="410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f>'CC - 06 '!E4</f>
        <v>42887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411" t="s">
        <v>40</v>
      </c>
      <c r="G7" s="407" t="s">
        <v>18</v>
      </c>
      <c r="H7" s="411" t="s">
        <v>40</v>
      </c>
      <c r="I7" s="414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- 06 '!$B$1:$AS$117,36,0)</f>
        <v>26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- 06 '!$B$1:$AS$117,36,0)</f>
        <v>26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26</v>
      </c>
      <c r="K11" s="36">
        <f>G11+I11</f>
        <v>4056000</v>
      </c>
      <c r="L11" s="80">
        <f>+F11*15000</f>
        <v>390000</v>
      </c>
      <c r="M11" s="37">
        <f>K11+L11</f>
        <v>4446000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4020120</v>
      </c>
      <c r="R11" s="36">
        <f>VLOOKUP(B11,DS,23,0)</f>
        <v>0</v>
      </c>
      <c r="S11" s="38">
        <f>Q11-R11</f>
        <v>4020120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 - 06 '!$B$1:$AS$117,36,0)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8" si="0">VLOOKUP(B13,DS,2,0)</f>
        <v>Huỳnh Thị Hường</v>
      </c>
      <c r="D13" s="103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- 06 '!$B$1:$AS$117,36,0)</f>
        <v>26</v>
      </c>
      <c r="G13" s="198">
        <f t="shared" ref="G13:G28" si="3">ROUND(E13/$U$2*F13,0)</f>
        <v>3552000</v>
      </c>
      <c r="H13" s="82">
        <f>(VLOOKUP(B13,'CC - 02'!$B$8:$AS$70,37,0)+VLOOKUP(B13,'CC - 02'!$B$8:$AS$70,38,0))</f>
        <v>0</v>
      </c>
      <c r="I13" s="198">
        <f t="shared" ref="I13:I28" si="4">ROUND(E13/$U$2*H13,0)</f>
        <v>0</v>
      </c>
      <c r="J13" s="199">
        <f t="shared" ref="J13:K28" si="5">F13+H13</f>
        <v>26</v>
      </c>
      <c r="K13" s="36">
        <f t="shared" si="5"/>
        <v>3552000</v>
      </c>
      <c r="L13" s="80">
        <f t="shared" ref="L13:L28" si="6">+F13*15000</f>
        <v>390000</v>
      </c>
      <c r="M13" s="37">
        <f t="shared" ref="M13:M28" si="7">K13+L13</f>
        <v>3942000</v>
      </c>
      <c r="N13" s="37">
        <f t="shared" ref="N13:N20" si="8">IF(VLOOKUP(B13,DS,10,0)="x",E13*$N$4,0)</f>
        <v>284160</v>
      </c>
      <c r="O13" s="37">
        <f t="shared" ref="O13:O20" si="9">IF(VLOOKUP(B13,DS,10,0)="x",E13*$O$4,0)</f>
        <v>53280</v>
      </c>
      <c r="P13" s="37">
        <f t="shared" ref="P13:P20" si="10">IF(VLOOKUP(B13,DS,10,0)="x",E13*$P$4,0)</f>
        <v>35520</v>
      </c>
      <c r="Q13" s="36">
        <f t="shared" ref="Q13:Q25" si="11">M13-SUM(N13:P13)</f>
        <v>3569040</v>
      </c>
      <c r="R13" s="36">
        <f t="shared" ref="R13:R28" si="12">VLOOKUP(B13,DS,23,0)</f>
        <v>0</v>
      </c>
      <c r="S13" s="38">
        <f t="shared" ref="S13:S28" si="13">Q13-R13</f>
        <v>3569040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- 06 '!$B$1:$AS$117,36,0)</f>
        <v>26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26</v>
      </c>
      <c r="K14" s="36">
        <f t="shared" si="5"/>
        <v>3552000</v>
      </c>
      <c r="L14" s="80">
        <f t="shared" si="6"/>
        <v>390000</v>
      </c>
      <c r="M14" s="37">
        <f t="shared" si="7"/>
        <v>3942000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3569040</v>
      </c>
      <c r="R14" s="36">
        <f t="shared" si="12"/>
        <v>0</v>
      </c>
      <c r="S14" s="38">
        <f t="shared" si="13"/>
        <v>3569040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- 06 '!$B$1:$AS$117,36,0)</f>
        <v>26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26</v>
      </c>
      <c r="K15" s="36">
        <f t="shared" si="5"/>
        <v>3552000</v>
      </c>
      <c r="L15" s="80">
        <f t="shared" si="6"/>
        <v>390000</v>
      </c>
      <c r="M15" s="37">
        <f t="shared" si="7"/>
        <v>3942000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3569040</v>
      </c>
      <c r="R15" s="36">
        <f t="shared" si="12"/>
        <v>0</v>
      </c>
      <c r="S15" s="38">
        <f t="shared" si="13"/>
        <v>3569040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- 06 '!$B$1:$AS$117,36,0)</f>
        <v>26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26</v>
      </c>
      <c r="K16" s="36">
        <f t="shared" si="5"/>
        <v>3552000</v>
      </c>
      <c r="L16" s="80">
        <f t="shared" si="6"/>
        <v>390000</v>
      </c>
      <c r="M16" s="37">
        <f t="shared" si="7"/>
        <v>3942000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3569040</v>
      </c>
      <c r="R16" s="36">
        <f t="shared" si="12"/>
        <v>0</v>
      </c>
      <c r="S16" s="38">
        <f t="shared" si="13"/>
        <v>3569040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- 06 '!$B$1:$AS$117,36,0)</f>
        <v>26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26</v>
      </c>
      <c r="K17" s="36">
        <f t="shared" si="5"/>
        <v>3552000</v>
      </c>
      <c r="L17" s="80">
        <f t="shared" si="6"/>
        <v>390000</v>
      </c>
      <c r="M17" s="37">
        <f t="shared" si="7"/>
        <v>3942000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3569040</v>
      </c>
      <c r="R17" s="36">
        <f t="shared" si="12"/>
        <v>0</v>
      </c>
      <c r="S17" s="38">
        <f t="shared" si="13"/>
        <v>3569040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17" customFormat="1" ht="23.25" customHeight="1">
      <c r="A18" s="35">
        <v>8</v>
      </c>
      <c r="B18" s="302" t="s">
        <v>102</v>
      </c>
      <c r="C18" s="303" t="str">
        <f t="shared" si="0"/>
        <v>Sơn Thị Trường Sa</v>
      </c>
      <c r="D18" s="304" t="str">
        <f t="shared" si="1"/>
        <v>Công nhân</v>
      </c>
      <c r="E18" s="305">
        <f t="shared" si="2"/>
        <v>3552000</v>
      </c>
      <c r="F18" s="82">
        <f>VLOOKUP(B18,'CC - 06 '!$B$1:$AS$117,36,0)</f>
        <v>26</v>
      </c>
      <c r="G18" s="307">
        <f t="shared" si="3"/>
        <v>3552000</v>
      </c>
      <c r="H18" s="306">
        <f>(VLOOKUP(B18,'CC - 02'!$B$8:$AS$70,37,0)+VLOOKUP(B18,'CC - 02'!$B$8:$AS$70,38,0))</f>
        <v>0</v>
      </c>
      <c r="I18" s="307">
        <f t="shared" si="4"/>
        <v>0</v>
      </c>
      <c r="J18" s="308">
        <f t="shared" si="5"/>
        <v>26</v>
      </c>
      <c r="K18" s="309">
        <f t="shared" si="5"/>
        <v>3552000</v>
      </c>
      <c r="L18" s="305">
        <f t="shared" si="6"/>
        <v>390000</v>
      </c>
      <c r="M18" s="310">
        <f t="shared" si="7"/>
        <v>3942000</v>
      </c>
      <c r="N18" s="310">
        <f t="shared" si="8"/>
        <v>284160</v>
      </c>
      <c r="O18" s="310">
        <f t="shared" si="9"/>
        <v>53280</v>
      </c>
      <c r="P18" s="310">
        <f t="shared" si="10"/>
        <v>35520</v>
      </c>
      <c r="Q18" s="309">
        <f t="shared" si="11"/>
        <v>3569040</v>
      </c>
      <c r="R18" s="309">
        <f t="shared" si="12"/>
        <v>0</v>
      </c>
      <c r="S18" s="311">
        <f t="shared" si="13"/>
        <v>3569040</v>
      </c>
      <c r="T18" s="309"/>
      <c r="U18" s="312"/>
      <c r="V18" s="313"/>
      <c r="W18" s="314"/>
      <c r="X18" s="315"/>
      <c r="Y18" s="315"/>
      <c r="Z18" s="315"/>
      <c r="AA18" s="316"/>
      <c r="AB18" s="316"/>
      <c r="AC18" s="316"/>
      <c r="AD18" s="316"/>
      <c r="AE18" s="316"/>
    </row>
    <row r="19" spans="1:31" s="33" customFormat="1" ht="23.25" customHeight="1">
      <c r="A19" s="35">
        <v>9</v>
      </c>
      <c r="B19" s="302" t="s">
        <v>88</v>
      </c>
      <c r="C19" s="79" t="str">
        <f t="shared" si="0"/>
        <v>Huỳnh Thị Bé Tha</v>
      </c>
      <c r="D19" s="103" t="str">
        <f t="shared" si="1"/>
        <v>Công nhân</v>
      </c>
      <c r="E19" s="80">
        <v>3552000</v>
      </c>
      <c r="F19" s="82">
        <f>VLOOKUP(B19,'CC - 06 '!$B$1:$AS$117,36,0)</f>
        <v>26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si="5"/>
        <v>26</v>
      </c>
      <c r="K19" s="36">
        <f t="shared" si="5"/>
        <v>3552000</v>
      </c>
      <c r="L19" s="80">
        <f t="shared" si="6"/>
        <v>390000</v>
      </c>
      <c r="M19" s="37">
        <f t="shared" si="7"/>
        <v>3942000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3569040</v>
      </c>
      <c r="R19" s="36">
        <f t="shared" si="12"/>
        <v>0</v>
      </c>
      <c r="S19" s="38">
        <f t="shared" si="13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302" t="s">
        <v>103</v>
      </c>
      <c r="C20" s="79" t="str">
        <f t="shared" si="0"/>
        <v>Lý Thị Sà Kha</v>
      </c>
      <c r="D20" s="103" t="str">
        <f t="shared" si="1"/>
        <v>Công nhân</v>
      </c>
      <c r="E20" s="80">
        <f t="shared" si="2"/>
        <v>3552000</v>
      </c>
      <c r="F20" s="82">
        <f>VLOOKUP(B20,'CC - 06 '!$B$1:$AS$117,36,0)</f>
        <v>26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26</v>
      </c>
      <c r="K20" s="36">
        <f t="shared" si="5"/>
        <v>3552000</v>
      </c>
      <c r="L20" s="80">
        <f t="shared" si="6"/>
        <v>390000</v>
      </c>
      <c r="M20" s="37">
        <f t="shared" si="7"/>
        <v>3942000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3569040</v>
      </c>
      <c r="R20" s="36">
        <f t="shared" si="12"/>
        <v>0</v>
      </c>
      <c r="S20" s="38">
        <f t="shared" si="13"/>
        <v>3569040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6" t="s">
        <v>198</v>
      </c>
      <c r="C21" s="349" t="s">
        <v>197</v>
      </c>
      <c r="D21" s="103" t="str">
        <f t="shared" si="1"/>
        <v>Công nhân</v>
      </c>
      <c r="E21" s="80">
        <f t="shared" si="2"/>
        <v>3552000</v>
      </c>
      <c r="F21" s="82">
        <f>VLOOKUP(B21,'CC - 06 '!$B$1:$AS$117,36,0)</f>
        <v>26</v>
      </c>
      <c r="G21" s="198">
        <f t="shared" si="3"/>
        <v>3552000</v>
      </c>
      <c r="H21" s="82">
        <f>(VLOOKUP(B21,'CC - 03'!$B$8:$AS$67,37,0)+VLOOKUP(B21,'CC - 03'!$B$8:$AS$67,38,0))</f>
        <v>0</v>
      </c>
      <c r="I21" s="198">
        <f t="shared" si="4"/>
        <v>0</v>
      </c>
      <c r="J21" s="199">
        <f t="shared" si="5"/>
        <v>26</v>
      </c>
      <c r="K21" s="36">
        <f t="shared" si="5"/>
        <v>3552000</v>
      </c>
      <c r="L21" s="80">
        <f t="shared" si="6"/>
        <v>390000</v>
      </c>
      <c r="M21" s="37">
        <f t="shared" si="7"/>
        <v>3942000</v>
      </c>
      <c r="N21" s="37">
        <f>E21*$N$4</f>
        <v>284160</v>
      </c>
      <c r="O21" s="37">
        <f>E21*$O$4</f>
        <v>53280</v>
      </c>
      <c r="P21" s="37">
        <f>E21*$P$4</f>
        <v>35520</v>
      </c>
      <c r="Q21" s="36">
        <f t="shared" ref="Q21" si="14">M21-SUM(N21:P21)</f>
        <v>3569040</v>
      </c>
      <c r="R21" s="36">
        <f t="shared" si="12"/>
        <v>0</v>
      </c>
      <c r="S21" s="38">
        <f t="shared" si="13"/>
        <v>3569040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302" t="s">
        <v>203</v>
      </c>
      <c r="C22" s="79" t="str">
        <f t="shared" si="0"/>
        <v>Võ Văn Hữu Phước</v>
      </c>
      <c r="D22" s="103" t="str">
        <f t="shared" si="1"/>
        <v>Công nhân</v>
      </c>
      <c r="E22" s="80">
        <f t="shared" si="2"/>
        <v>3552000</v>
      </c>
      <c r="F22" s="82">
        <f>VLOOKUP(B22,'CC - 06 '!$B$1:$AS$117,36,0)</f>
        <v>26</v>
      </c>
      <c r="G22" s="198">
        <f t="shared" si="3"/>
        <v>3552000</v>
      </c>
      <c r="H22" s="82">
        <f>(VLOOKUP(B22,'CC - 04'!$B$8:$AS$70,37,0)+VLOOKUP(B22,'CC - 04'!$B$8:$AS$70,38,0))</f>
        <v>0</v>
      </c>
      <c r="I22" s="198">
        <f t="shared" si="4"/>
        <v>0</v>
      </c>
      <c r="J22" s="199">
        <f t="shared" si="5"/>
        <v>26</v>
      </c>
      <c r="K22" s="36">
        <f t="shared" si="5"/>
        <v>3552000</v>
      </c>
      <c r="L22" s="80">
        <f t="shared" si="6"/>
        <v>390000</v>
      </c>
      <c r="M22" s="37">
        <f t="shared" si="7"/>
        <v>3942000</v>
      </c>
      <c r="N22" s="37">
        <v>284160</v>
      </c>
      <c r="O22" s="37">
        <v>53280</v>
      </c>
      <c r="P22" s="37">
        <v>35520</v>
      </c>
      <c r="Q22" s="36">
        <f t="shared" ref="Q22:Q23" si="15">M22-SUM(N22:P22)</f>
        <v>3569040</v>
      </c>
      <c r="R22" s="36">
        <f t="shared" si="12"/>
        <v>0</v>
      </c>
      <c r="S22" s="38">
        <f t="shared" si="13"/>
        <v>3569040</v>
      </c>
      <c r="T22" s="378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202</v>
      </c>
      <c r="C23" s="79" t="str">
        <f t="shared" si="0"/>
        <v>Nguyễn Thị Diễm</v>
      </c>
      <c r="D23" s="103" t="str">
        <f t="shared" si="1"/>
        <v>Công nhân</v>
      </c>
      <c r="E23" s="80">
        <f t="shared" si="2"/>
        <v>3552000</v>
      </c>
      <c r="F23" s="82">
        <f>VLOOKUP(B23,'CC - 06 '!$B$1:$AS$117,36,0)</f>
        <v>26</v>
      </c>
      <c r="G23" s="198">
        <f t="shared" si="3"/>
        <v>3552000</v>
      </c>
      <c r="H23" s="82">
        <f>(VLOOKUP(B23,'CC - 04'!$B$8:$AS$70,37,0)+VLOOKUP(B23,'CC - 04'!$B$8:$AS$70,38,0))</f>
        <v>0</v>
      </c>
      <c r="I23" s="198">
        <f t="shared" si="4"/>
        <v>0</v>
      </c>
      <c r="J23" s="199">
        <f t="shared" si="5"/>
        <v>26</v>
      </c>
      <c r="K23" s="36">
        <f t="shared" si="5"/>
        <v>3552000</v>
      </c>
      <c r="L23" s="80">
        <f t="shared" si="6"/>
        <v>390000</v>
      </c>
      <c r="M23" s="37">
        <f t="shared" si="7"/>
        <v>3942000</v>
      </c>
      <c r="N23" s="37">
        <v>284160</v>
      </c>
      <c r="O23" s="37">
        <v>53280</v>
      </c>
      <c r="P23" s="37">
        <v>35520</v>
      </c>
      <c r="Q23" s="36">
        <f t="shared" si="15"/>
        <v>3569040</v>
      </c>
      <c r="R23" s="36">
        <f t="shared" si="12"/>
        <v>0</v>
      </c>
      <c r="S23" s="38">
        <f t="shared" si="13"/>
        <v>3569040</v>
      </c>
      <c r="T23" s="378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19.5" customHeight="1">
      <c r="A24" s="35"/>
      <c r="B24" s="941" t="s">
        <v>181</v>
      </c>
      <c r="C24" s="942"/>
      <c r="D24" s="274"/>
      <c r="E24" s="274"/>
      <c r="F24" s="82">
        <f>VLOOKUP(B24,'CC - 06 '!$B$1:$AS$117,36,0)</f>
        <v>0</v>
      </c>
      <c r="G24" s="274"/>
      <c r="H24" s="274"/>
      <c r="I24" s="274"/>
      <c r="J24" s="274"/>
      <c r="K24" s="274"/>
      <c r="L24" s="274"/>
      <c r="M24" s="274"/>
      <c r="N24" s="37"/>
      <c r="O24" s="37"/>
      <c r="P24" s="37"/>
      <c r="Q24" s="274"/>
      <c r="R24" s="274"/>
      <c r="S24" s="274"/>
      <c r="T24" s="274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f>A23+1</f>
        <v>14</v>
      </c>
      <c r="B25" s="302" t="s">
        <v>107</v>
      </c>
      <c r="C25" s="79" t="str">
        <f t="shared" si="0"/>
        <v>Nguyễn Văn Bé Hai</v>
      </c>
      <c r="D25" s="103" t="str">
        <f t="shared" si="1"/>
        <v>Công nhân</v>
      </c>
      <c r="E25" s="80">
        <f t="shared" si="2"/>
        <v>3776000</v>
      </c>
      <c r="F25" s="82">
        <f>VLOOKUP(B25,'CC - 06 '!$B$1:$AS$117,36,0)</f>
        <v>20</v>
      </c>
      <c r="G25" s="198">
        <f t="shared" si="3"/>
        <v>2904615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20</v>
      </c>
      <c r="K25" s="36">
        <f t="shared" si="5"/>
        <v>2904615</v>
      </c>
      <c r="L25" s="80">
        <f t="shared" si="6"/>
        <v>300000</v>
      </c>
      <c r="M25" s="37">
        <f t="shared" si="7"/>
        <v>3204615</v>
      </c>
      <c r="N25" s="37">
        <f t="shared" ref="N25:N28" si="16">IF(VLOOKUP(B25,DS,10,0)="x",E25*$N$4,0)</f>
        <v>302080</v>
      </c>
      <c r="O25" s="37">
        <f t="shared" ref="O25:O28" si="17">IF(VLOOKUP(B25,DS,10,0)="x",E25*$O$4,0)</f>
        <v>56640</v>
      </c>
      <c r="P25" s="37">
        <f t="shared" ref="P25:P28" si="18">IF(VLOOKUP(B25,DS,10,0)="x",E25*$P$4,0)</f>
        <v>37760</v>
      </c>
      <c r="Q25" s="36">
        <f t="shared" si="11"/>
        <v>2808135</v>
      </c>
      <c r="R25" s="36">
        <f t="shared" si="12"/>
        <v>0</v>
      </c>
      <c r="S25" s="38">
        <f t="shared" si="13"/>
        <v>2808135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302" t="s">
        <v>112</v>
      </c>
      <c r="C26" s="79" t="str">
        <f t="shared" si="0"/>
        <v>Trần Nhiên</v>
      </c>
      <c r="D26" s="103" t="str">
        <f t="shared" si="1"/>
        <v>Công nhân</v>
      </c>
      <c r="E26" s="80">
        <f t="shared" si="2"/>
        <v>3552000</v>
      </c>
      <c r="F26" s="82">
        <f>VLOOKUP(B26,'CC - 06 '!$B$1:$AS$117,36,0)</f>
        <v>26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26</v>
      </c>
      <c r="K26" s="36">
        <f t="shared" si="5"/>
        <v>3552000</v>
      </c>
      <c r="L26" s="80">
        <f t="shared" si="6"/>
        <v>390000</v>
      </c>
      <c r="M26" s="37">
        <f t="shared" si="7"/>
        <v>3942000</v>
      </c>
      <c r="N26" s="37">
        <f t="shared" si="16"/>
        <v>284160</v>
      </c>
      <c r="O26" s="37">
        <f t="shared" si="17"/>
        <v>53280</v>
      </c>
      <c r="P26" s="37">
        <f t="shared" si="18"/>
        <v>35520</v>
      </c>
      <c r="Q26" s="36">
        <f t="shared" ref="Q26:Q28" si="19">M26-SUM(N26:P26)</f>
        <v>3569040</v>
      </c>
      <c r="R26" s="36">
        <f t="shared" si="12"/>
        <v>0</v>
      </c>
      <c r="S26" s="38">
        <f t="shared" si="13"/>
        <v>3569040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302" t="s">
        <v>113</v>
      </c>
      <c r="C27" s="79" t="str">
        <f t="shared" si="0"/>
        <v>Thạch Giang</v>
      </c>
      <c r="D27" s="103" t="str">
        <f t="shared" si="1"/>
        <v>Công nhân</v>
      </c>
      <c r="E27" s="80">
        <f t="shared" si="2"/>
        <v>3552000</v>
      </c>
      <c r="F27" s="82">
        <f>VLOOKUP(B27,'CC - 06 '!$B$1:$AS$117,36,0)</f>
        <v>26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26</v>
      </c>
      <c r="K27" s="36">
        <f t="shared" si="5"/>
        <v>3552000</v>
      </c>
      <c r="L27" s="80">
        <f t="shared" si="6"/>
        <v>390000</v>
      </c>
      <c r="M27" s="37">
        <f t="shared" si="7"/>
        <v>3942000</v>
      </c>
      <c r="N27" s="37">
        <f t="shared" si="16"/>
        <v>284160</v>
      </c>
      <c r="O27" s="37">
        <f t="shared" si="17"/>
        <v>53280</v>
      </c>
      <c r="P27" s="37">
        <f t="shared" si="18"/>
        <v>35520</v>
      </c>
      <c r="Q27" s="36">
        <f t="shared" si="19"/>
        <v>3569040</v>
      </c>
      <c r="R27" s="36">
        <f t="shared" si="12"/>
        <v>0</v>
      </c>
      <c r="S27" s="38">
        <f t="shared" si="13"/>
        <v>3569040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37">
        <f>A27+1</f>
        <v>17</v>
      </c>
      <c r="B28" s="302" t="s">
        <v>116</v>
      </c>
      <c r="C28" s="79" t="str">
        <f t="shared" si="0"/>
        <v>Lâm Chanh Đa Ra</v>
      </c>
      <c r="D28" s="103" t="str">
        <f t="shared" si="1"/>
        <v>Công nhân</v>
      </c>
      <c r="E28" s="80">
        <f t="shared" si="2"/>
        <v>3552000</v>
      </c>
      <c r="F28" s="82">
        <f>VLOOKUP(B28,'CC - 06 '!$B$1:$AS$117,36,0)</f>
        <v>26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26</v>
      </c>
      <c r="K28" s="36">
        <f t="shared" si="5"/>
        <v>3552000</v>
      </c>
      <c r="L28" s="80">
        <f t="shared" si="6"/>
        <v>390000</v>
      </c>
      <c r="M28" s="37">
        <f t="shared" si="7"/>
        <v>3942000</v>
      </c>
      <c r="N28" s="37">
        <f t="shared" si="16"/>
        <v>284160</v>
      </c>
      <c r="O28" s="37">
        <f t="shared" si="17"/>
        <v>53280</v>
      </c>
      <c r="P28" s="37">
        <f t="shared" si="18"/>
        <v>35520</v>
      </c>
      <c r="Q28" s="36">
        <f t="shared" si="19"/>
        <v>3569040</v>
      </c>
      <c r="R28" s="36">
        <f t="shared" si="12"/>
        <v>0</v>
      </c>
      <c r="S28" s="38">
        <f t="shared" si="13"/>
        <v>3569040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891" t="s">
        <v>25</v>
      </c>
      <c r="B29" s="891"/>
      <c r="C29" s="891"/>
      <c r="D29" s="891"/>
      <c r="E29" s="125">
        <f>SUM(E10:E28)</f>
        <v>61896000</v>
      </c>
      <c r="F29" s="125"/>
      <c r="G29" s="125">
        <f>SUM(G10:G28)</f>
        <v>61024615</v>
      </c>
      <c r="H29" s="125"/>
      <c r="I29" s="125">
        <f>SUM(I10:I28)</f>
        <v>0</v>
      </c>
      <c r="J29" s="25"/>
      <c r="K29" s="25">
        <f>SUM(K10:K28)</f>
        <v>61024615</v>
      </c>
      <c r="L29" s="25">
        <f t="shared" ref="L29:S29" si="20">SUM(L10:L28)</f>
        <v>6540000</v>
      </c>
      <c r="M29" s="25">
        <f t="shared" si="20"/>
        <v>67564615</v>
      </c>
      <c r="N29" s="25">
        <f t="shared" si="20"/>
        <v>4951680</v>
      </c>
      <c r="O29" s="25">
        <f t="shared" si="20"/>
        <v>928440</v>
      </c>
      <c r="P29" s="25">
        <f t="shared" si="20"/>
        <v>618960</v>
      </c>
      <c r="Q29" s="25">
        <f t="shared" si="20"/>
        <v>61065535</v>
      </c>
      <c r="R29" s="25">
        <f t="shared" si="20"/>
        <v>0</v>
      </c>
      <c r="S29" s="25">
        <f t="shared" si="20"/>
        <v>61065535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4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8"/>
      <c r="E31" s="119"/>
      <c r="F31" s="68"/>
      <c r="G31" s="68"/>
      <c r="H31" s="68"/>
      <c r="I31" s="68"/>
      <c r="J31" s="120"/>
      <c r="K31" s="119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30   tháng   06   năm 2017</v>
      </c>
      <c r="T31" s="68"/>
      <c r="U31" s="121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2"/>
      <c r="E32" s="69"/>
      <c r="F32" s="121"/>
      <c r="G32" s="69"/>
      <c r="H32" s="69"/>
      <c r="I32" s="69"/>
      <c r="J32" s="123"/>
      <c r="K32" s="34"/>
      <c r="L32" s="28"/>
      <c r="M32" s="232"/>
      <c r="N32" s="19"/>
      <c r="O32" s="19"/>
      <c r="P32" s="19"/>
      <c r="Q32" s="19"/>
      <c r="S32" s="121" t="s">
        <v>22</v>
      </c>
      <c r="T32" s="121"/>
      <c r="U32" s="121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F37" s="280"/>
      <c r="U37" s="94"/>
    </row>
    <row r="38" spans="1:31" ht="12">
      <c r="U38" s="94"/>
    </row>
    <row r="39" spans="1:31" s="379" customFormat="1" ht="12">
      <c r="D39" s="380"/>
      <c r="E39" s="381"/>
      <c r="F39" s="380"/>
      <c r="G39" s="381"/>
      <c r="H39" s="381"/>
      <c r="I39" s="381"/>
      <c r="J39" s="382"/>
      <c r="T39" s="383"/>
      <c r="U39" s="384"/>
      <c r="V39" s="383"/>
      <c r="W39" s="383"/>
      <c r="X39" s="383"/>
      <c r="Y39" s="383"/>
      <c r="Z39" s="383"/>
    </row>
    <row r="40" spans="1:31" ht="12">
      <c r="U40" s="94"/>
    </row>
    <row r="41" spans="1:31" ht="12">
      <c r="U41" s="94"/>
    </row>
    <row r="42" spans="1:31" s="157" customFormat="1" ht="29.25" customHeight="1">
      <c r="A42" s="124"/>
      <c r="B42" s="413"/>
      <c r="C42" s="413"/>
      <c r="D42" s="892" t="str">
        <f>D1</f>
        <v>BẢNG THANH TOÁN LƯƠNG THÁNG 06 / 2017</v>
      </c>
      <c r="E42" s="892"/>
      <c r="F42" s="892"/>
      <c r="G42" s="892"/>
      <c r="H42" s="892"/>
      <c r="I42" s="892"/>
      <c r="J42" s="892"/>
      <c r="K42" s="892"/>
      <c r="L42" s="892"/>
      <c r="M42" s="892"/>
      <c r="N42" s="892"/>
      <c r="O42" s="892"/>
      <c r="P42" s="892"/>
      <c r="Q42" s="893"/>
      <c r="R42" s="894" t="s">
        <v>106</v>
      </c>
      <c r="S42" s="895"/>
      <c r="T42" s="896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TH!$A$1</f>
        <v>Công ty TNHH Hải sản An Lạc</v>
      </c>
      <c r="B43" s="413"/>
      <c r="C43" s="413"/>
      <c r="D43" s="413"/>
      <c r="E43" s="181"/>
      <c r="F43" s="413"/>
      <c r="G43" s="413"/>
      <c r="H43" s="413"/>
      <c r="I43" s="413"/>
      <c r="J43" s="182"/>
      <c r="K43" s="413"/>
      <c r="L43" s="413"/>
      <c r="M43" s="413"/>
      <c r="N43" s="413"/>
      <c r="O43" s="413"/>
      <c r="P43" s="413"/>
      <c r="Q43" s="413"/>
      <c r="R43" s="413"/>
      <c r="S43" s="413"/>
      <c r="T43" s="135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TH!$A$2</f>
        <v>Địa chỉ: Lô A14, đường 4A, KCN Hải Sơn, Đức Hòa, Long An</v>
      </c>
      <c r="B44" s="413"/>
      <c r="C44" s="413"/>
      <c r="D44" s="413"/>
      <c r="E44" s="181"/>
      <c r="F44" s="413"/>
      <c r="G44" s="413"/>
      <c r="H44" s="413"/>
      <c r="I44" s="413"/>
      <c r="J44" s="182"/>
      <c r="K44" s="413"/>
      <c r="L44" s="413"/>
      <c r="M44" s="413"/>
      <c r="N44" s="413"/>
      <c r="O44" s="413"/>
      <c r="P44" s="413"/>
      <c r="Q44" s="413"/>
      <c r="R44" s="413"/>
      <c r="S44" s="413"/>
      <c r="T44" s="135"/>
      <c r="U44" s="94"/>
      <c r="V44" s="6"/>
      <c r="W44" s="179"/>
      <c r="X44" s="179"/>
      <c r="Y44" s="180"/>
      <c r="Z44" s="180"/>
    </row>
    <row r="45" spans="1:31" s="186" customFormat="1" ht="14.25" customHeight="1">
      <c r="A45" s="18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94"/>
      <c r="V45" s="6"/>
      <c r="W45" s="185"/>
      <c r="X45" s="185"/>
      <c r="Y45" s="185"/>
      <c r="Z45" s="185"/>
    </row>
    <row r="46" spans="1:31" s="188" customFormat="1" ht="24" customHeight="1">
      <c r="A46" s="886" t="s">
        <v>19</v>
      </c>
      <c r="B46" s="886" t="s">
        <v>20</v>
      </c>
      <c r="C46" s="888" t="s">
        <v>1</v>
      </c>
      <c r="D46" s="888" t="s">
        <v>2</v>
      </c>
      <c r="E46" s="890" t="s">
        <v>56</v>
      </c>
      <c r="F46" s="904" t="s">
        <v>26</v>
      </c>
      <c r="G46" s="910"/>
      <c r="H46" s="910"/>
      <c r="I46" s="910"/>
      <c r="J46" s="910"/>
      <c r="K46" s="905"/>
      <c r="L46" s="878" t="s">
        <v>57</v>
      </c>
      <c r="M46" s="878" t="s">
        <v>5</v>
      </c>
      <c r="N46" s="888" t="s">
        <v>6</v>
      </c>
      <c r="O46" s="888"/>
      <c r="P46" s="888"/>
      <c r="Q46" s="889" t="s">
        <v>7</v>
      </c>
      <c r="R46" s="889" t="s">
        <v>8</v>
      </c>
      <c r="S46" s="889" t="s">
        <v>9</v>
      </c>
      <c r="T46" s="902" t="s">
        <v>10</v>
      </c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3.75" customHeight="1">
      <c r="A47" s="887"/>
      <c r="B47" s="887"/>
      <c r="C47" s="888"/>
      <c r="D47" s="888"/>
      <c r="E47" s="890"/>
      <c r="F47" s="904" t="s">
        <v>59</v>
      </c>
      <c r="G47" s="905"/>
      <c r="H47" s="879" t="s">
        <v>182</v>
      </c>
      <c r="I47" s="880"/>
      <c r="J47" s="906" t="s">
        <v>27</v>
      </c>
      <c r="K47" s="889" t="s">
        <v>4</v>
      </c>
      <c r="L47" s="882"/>
      <c r="M47" s="882"/>
      <c r="N47" s="908" t="s">
        <v>12</v>
      </c>
      <c r="O47" s="889" t="s">
        <v>13</v>
      </c>
      <c r="P47" s="889" t="s">
        <v>34</v>
      </c>
      <c r="Q47" s="901"/>
      <c r="R47" s="901"/>
      <c r="S47" s="901"/>
      <c r="T47" s="903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5.25" customHeight="1">
      <c r="A48" s="887"/>
      <c r="B48" s="887"/>
      <c r="C48" s="889"/>
      <c r="D48" s="889"/>
      <c r="E48" s="890"/>
      <c r="F48" s="412" t="s">
        <v>40</v>
      </c>
      <c r="G48" s="414" t="s">
        <v>18</v>
      </c>
      <c r="H48" s="411" t="s">
        <v>40</v>
      </c>
      <c r="I48" s="414" t="s">
        <v>18</v>
      </c>
      <c r="J48" s="907"/>
      <c r="K48" s="901"/>
      <c r="L48" s="883"/>
      <c r="M48" s="883"/>
      <c r="N48" s="909"/>
      <c r="O48" s="901"/>
      <c r="P48" s="901"/>
      <c r="Q48" s="901"/>
      <c r="R48" s="901"/>
      <c r="S48" s="901"/>
      <c r="T48" s="903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93" customFormat="1" ht="12.75" customHeight="1">
      <c r="A49" s="189">
        <v>1</v>
      </c>
      <c r="B49" s="189">
        <v>2</v>
      </c>
      <c r="C49" s="189">
        <v>3</v>
      </c>
      <c r="D49" s="189">
        <v>4</v>
      </c>
      <c r="E49" s="189">
        <v>5</v>
      </c>
      <c r="F49" s="189">
        <v>7</v>
      </c>
      <c r="G49" s="189">
        <v>8</v>
      </c>
      <c r="H49" s="189">
        <v>9</v>
      </c>
      <c r="I49" s="189">
        <v>10</v>
      </c>
      <c r="J49" s="189">
        <v>13</v>
      </c>
      <c r="K49" s="189">
        <v>14</v>
      </c>
      <c r="L49" s="189">
        <v>16</v>
      </c>
      <c r="M49" s="74">
        <v>17</v>
      </c>
      <c r="N49" s="189">
        <v>24</v>
      </c>
      <c r="O49" s="189">
        <v>25</v>
      </c>
      <c r="P49" s="189">
        <v>26</v>
      </c>
      <c r="Q49" s="189">
        <v>29</v>
      </c>
      <c r="R49" s="189">
        <v>30</v>
      </c>
      <c r="S49" s="189">
        <v>31</v>
      </c>
      <c r="T49" s="189">
        <v>32</v>
      </c>
      <c r="U49" s="164"/>
      <c r="V49" s="190"/>
      <c r="W49" s="190"/>
      <c r="X49" s="191"/>
      <c r="Y49" s="191"/>
      <c r="Z49" s="191"/>
      <c r="AA49" s="192"/>
      <c r="AB49" s="192"/>
      <c r="AC49" s="192"/>
      <c r="AD49" s="192"/>
      <c r="AE49" s="192"/>
    </row>
    <row r="50" spans="1:31" s="203" customFormat="1" ht="23.25" customHeight="1">
      <c r="A50" s="194">
        <v>1</v>
      </c>
      <c r="B50" s="194" t="s">
        <v>68</v>
      </c>
      <c r="C50" s="195" t="str">
        <f t="shared" ref="C50:C56" si="21">VLOOKUP(B50,DS,2,0)</f>
        <v>Nguyễn Thiện Duy</v>
      </c>
      <c r="D50" s="196" t="str">
        <f t="shared" ref="D50:D58" si="22">VLOOKUP(B50,DS,3,0)</f>
        <v>Giám đốc</v>
      </c>
      <c r="E50" s="197">
        <f>VLOOKUP(B50,TH!$C$11:$F$56,4,0)</f>
        <v>10851000</v>
      </c>
      <c r="F50" s="82">
        <f>VLOOKUP($B50,'CC - 06 '!$B$9:$AS$99,36,0)</f>
        <v>22</v>
      </c>
      <c r="G50" s="198">
        <f t="shared" ref="G50:G58" si="23">ROUND(E50/$U$2*F50,0)</f>
        <v>9181615</v>
      </c>
      <c r="H50" s="82">
        <f>(VLOOKUP($B50,'CC - 02'!$B$9:$AN$97,37,0)+(VLOOKUP($B50,'CC - 02'!$B$9:$AN$97,38,0)))</f>
        <v>0</v>
      </c>
      <c r="I50" s="198">
        <f t="shared" ref="I50:I58" si="24">ROUND(E50/$U$2*H50,0)</f>
        <v>0</v>
      </c>
      <c r="J50" s="199">
        <f t="shared" ref="J50:K58" si="25">F50+H50</f>
        <v>22</v>
      </c>
      <c r="K50" s="36">
        <f t="shared" si="25"/>
        <v>9181615</v>
      </c>
      <c r="L50" s="80">
        <f>+F50*15000</f>
        <v>330000</v>
      </c>
      <c r="M50" s="200">
        <f t="shared" ref="M50:M58" si="26">K50+SUM(L50:L50)</f>
        <v>9511615</v>
      </c>
      <c r="N50" s="37">
        <f t="shared" ref="N50:N56" si="27">IF(VLOOKUP(B50,DS,10,0)="x",E50*$N$4,0)</f>
        <v>868080</v>
      </c>
      <c r="O50" s="37">
        <f t="shared" ref="O50:O56" si="28">IF(VLOOKUP(B50,DS,10,0)="x",E50*$O$4,0)</f>
        <v>162765</v>
      </c>
      <c r="P50" s="37">
        <f t="shared" ref="P50:P56" si="29">IF(VLOOKUP(B50,DS,10,0)="x",E50*$P$4,0)</f>
        <v>108510</v>
      </c>
      <c r="Q50" s="198">
        <f t="shared" ref="Q50:Q56" si="30">M50-SUM(N50:P50)</f>
        <v>8372260</v>
      </c>
      <c r="R50" s="198">
        <f t="shared" ref="R50:R58" si="31">VLOOKUP(B50,DS,23,0)</f>
        <v>0</v>
      </c>
      <c r="S50" s="201">
        <f>Q50-R50</f>
        <v>8372260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2</v>
      </c>
      <c r="B51" s="194" t="s">
        <v>70</v>
      </c>
      <c r="C51" s="195" t="str">
        <f t="shared" si="21"/>
        <v>Nguyễn Văn Sẽ</v>
      </c>
      <c r="D51" s="196" t="str">
        <f t="shared" si="22"/>
        <v>Kỹ Thuật</v>
      </c>
      <c r="E51" s="197">
        <f>VLOOKUP(B51,TH!$C$11:$F$56,4,0)</f>
        <v>4895000</v>
      </c>
      <c r="F51" s="82">
        <f>VLOOKUP($B51,'CC - 06 '!$B$9:$AS$99,36,0)</f>
        <v>26</v>
      </c>
      <c r="G51" s="198">
        <f t="shared" si="23"/>
        <v>4895000</v>
      </c>
      <c r="H51" s="82">
        <f>(VLOOKUP($B51,'CC - 02'!$B$9:$AN$97,37,0)+(VLOOKUP($B51,'CC - 02'!$B$9:$AN$97,38,0)))</f>
        <v>0</v>
      </c>
      <c r="I51" s="198">
        <f t="shared" si="24"/>
        <v>0</v>
      </c>
      <c r="J51" s="199">
        <f t="shared" si="25"/>
        <v>26</v>
      </c>
      <c r="K51" s="36">
        <f t="shared" si="25"/>
        <v>4895000</v>
      </c>
      <c r="L51" s="80">
        <f t="shared" ref="L51:L58" si="32">+F51*15000</f>
        <v>390000</v>
      </c>
      <c r="M51" s="200">
        <f t="shared" si="26"/>
        <v>5285000</v>
      </c>
      <c r="N51" s="37">
        <f t="shared" si="27"/>
        <v>391600</v>
      </c>
      <c r="O51" s="37">
        <f t="shared" si="28"/>
        <v>73425</v>
      </c>
      <c r="P51" s="37">
        <f t="shared" si="29"/>
        <v>48950</v>
      </c>
      <c r="Q51" s="198">
        <f t="shared" si="30"/>
        <v>4771025</v>
      </c>
      <c r="R51" s="198">
        <f t="shared" si="31"/>
        <v>0</v>
      </c>
      <c r="S51" s="201">
        <f t="shared" ref="S51:S58" si="33">Q51-R51</f>
        <v>4771025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3</v>
      </c>
      <c r="B52" s="194" t="s">
        <v>72</v>
      </c>
      <c r="C52" s="195" t="str">
        <f t="shared" si="21"/>
        <v>Võ Uyên Phương</v>
      </c>
      <c r="D52" s="196" t="str">
        <f t="shared" si="22"/>
        <v>Kế toán</v>
      </c>
      <c r="E52" s="197">
        <f>VLOOKUP(B52,TH!$C$11:$F$56,4,0)</f>
        <v>4895000</v>
      </c>
      <c r="F52" s="82">
        <f>VLOOKUP($B52,'CC - 06 '!$B$9:$AS$99,36,0)</f>
        <v>26</v>
      </c>
      <c r="G52" s="198">
        <f t="shared" si="23"/>
        <v>4895000</v>
      </c>
      <c r="H52" s="82">
        <f>(VLOOKUP($B52,'CC - 02'!$B$9:$AN$97,37,0)+(VLOOKUP($B52,'CC - 02'!$B$9:$AN$97,38,0)))</f>
        <v>0</v>
      </c>
      <c r="I52" s="198">
        <f t="shared" si="24"/>
        <v>0</v>
      </c>
      <c r="J52" s="199">
        <f t="shared" si="25"/>
        <v>26</v>
      </c>
      <c r="K52" s="36">
        <f t="shared" si="25"/>
        <v>4895000</v>
      </c>
      <c r="L52" s="80">
        <f t="shared" si="32"/>
        <v>390000</v>
      </c>
      <c r="M52" s="200">
        <f t="shared" si="26"/>
        <v>5285000</v>
      </c>
      <c r="N52" s="37">
        <f t="shared" si="27"/>
        <v>391600</v>
      </c>
      <c r="O52" s="37">
        <f t="shared" si="28"/>
        <v>73425</v>
      </c>
      <c r="P52" s="37">
        <f t="shared" si="29"/>
        <v>48950</v>
      </c>
      <c r="Q52" s="198">
        <f t="shared" si="30"/>
        <v>4771025</v>
      </c>
      <c r="R52" s="198">
        <f t="shared" si="31"/>
        <v>0</v>
      </c>
      <c r="S52" s="201">
        <f t="shared" si="33"/>
        <v>4771025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4</v>
      </c>
      <c r="B53" s="194" t="s">
        <v>75</v>
      </c>
      <c r="C53" s="195" t="str">
        <f t="shared" si="21"/>
        <v>Lê Nguyễn Huy Cường</v>
      </c>
      <c r="D53" s="196" t="str">
        <f t="shared" si="22"/>
        <v>XNK</v>
      </c>
      <c r="E53" s="197">
        <f>VLOOKUP(B53,TH!$C$11:$F$56,4,0)</f>
        <v>4336000</v>
      </c>
      <c r="F53" s="82">
        <f>VLOOKUP($B53,'CC - 06 '!$B$9:$AS$99,36,0)</f>
        <v>26</v>
      </c>
      <c r="G53" s="198">
        <f t="shared" si="23"/>
        <v>4336000</v>
      </c>
      <c r="H53" s="82">
        <f>(VLOOKUP($B53,'CC - 02'!$B$9:$AN$97,37,0)+(VLOOKUP($B53,'CC - 02'!$B$9:$AN$97,38,0)))</f>
        <v>0</v>
      </c>
      <c r="I53" s="198">
        <f t="shared" si="24"/>
        <v>0</v>
      </c>
      <c r="J53" s="199">
        <f t="shared" si="25"/>
        <v>26</v>
      </c>
      <c r="K53" s="36">
        <f t="shared" si="25"/>
        <v>4336000</v>
      </c>
      <c r="L53" s="80">
        <f t="shared" si="32"/>
        <v>390000</v>
      </c>
      <c r="M53" s="200">
        <f t="shared" si="26"/>
        <v>4726000</v>
      </c>
      <c r="N53" s="37">
        <f t="shared" si="27"/>
        <v>346880</v>
      </c>
      <c r="O53" s="37">
        <f t="shared" si="28"/>
        <v>65040</v>
      </c>
      <c r="P53" s="37">
        <f t="shared" si="29"/>
        <v>43360</v>
      </c>
      <c r="Q53" s="198">
        <f t="shared" si="30"/>
        <v>4270720</v>
      </c>
      <c r="R53" s="198">
        <f t="shared" si="31"/>
        <v>0</v>
      </c>
      <c r="S53" s="201">
        <f t="shared" si="33"/>
        <v>4270720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5</v>
      </c>
      <c r="B54" s="194" t="s">
        <v>77</v>
      </c>
      <c r="C54" s="195" t="str">
        <f t="shared" si="21"/>
        <v>Nguyễn Văn Bé Tư</v>
      </c>
      <c r="D54" s="196" t="str">
        <f t="shared" si="22"/>
        <v>Tài xế</v>
      </c>
      <c r="E54" s="197">
        <f>VLOOKUP(B54,TH!$C$11:$F$56,4,0)</f>
        <v>3776000</v>
      </c>
      <c r="F54" s="82">
        <f>VLOOKUP($B54,'CC - 06 '!$B$9:$AS$99,36,0)</f>
        <v>26</v>
      </c>
      <c r="G54" s="198">
        <f t="shared" si="23"/>
        <v>3776000</v>
      </c>
      <c r="H54" s="82">
        <f>(VLOOKUP($B54,'CC - 02'!$B$9:$AN$97,37,0)+(VLOOKUP($B54,'CC - 02'!$B$9:$AN$97,38,0)))</f>
        <v>0</v>
      </c>
      <c r="I54" s="198">
        <f t="shared" si="24"/>
        <v>0</v>
      </c>
      <c r="J54" s="199">
        <f t="shared" si="25"/>
        <v>26</v>
      </c>
      <c r="K54" s="36">
        <f t="shared" si="25"/>
        <v>3776000</v>
      </c>
      <c r="L54" s="80">
        <f t="shared" si="32"/>
        <v>390000</v>
      </c>
      <c r="M54" s="200">
        <f t="shared" si="26"/>
        <v>4166000</v>
      </c>
      <c r="N54" s="37">
        <f t="shared" si="27"/>
        <v>302080</v>
      </c>
      <c r="O54" s="37">
        <f t="shared" si="28"/>
        <v>56640</v>
      </c>
      <c r="P54" s="37">
        <f t="shared" si="29"/>
        <v>37760</v>
      </c>
      <c r="Q54" s="198">
        <f t="shared" si="30"/>
        <v>3769520</v>
      </c>
      <c r="R54" s="198">
        <f t="shared" si="31"/>
        <v>0</v>
      </c>
      <c r="S54" s="201">
        <f t="shared" si="33"/>
        <v>3769520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6</v>
      </c>
      <c r="B55" s="194" t="s">
        <v>78</v>
      </c>
      <c r="C55" s="195" t="str">
        <f t="shared" si="21"/>
        <v>Dương Thanh Tuấn</v>
      </c>
      <c r="D55" s="196" t="str">
        <f t="shared" si="22"/>
        <v>Nhân sự</v>
      </c>
      <c r="E55" s="197">
        <f>VLOOKUP(B55,TH!$C$11:$F$56,4,0)</f>
        <v>4056000</v>
      </c>
      <c r="F55" s="82">
        <f>VLOOKUP($B55,'CC - 06 '!$B$9:$AS$99,36,0)</f>
        <v>26</v>
      </c>
      <c r="G55" s="198">
        <f t="shared" si="23"/>
        <v>4056000</v>
      </c>
      <c r="H55" s="82">
        <f>(VLOOKUP($B55,'CC - 02'!$B$9:$AN$97,37,0)+(VLOOKUP($B55,'CC - 02'!$B$9:$AN$97,38,0)))</f>
        <v>0</v>
      </c>
      <c r="I55" s="198">
        <f t="shared" si="24"/>
        <v>0</v>
      </c>
      <c r="J55" s="199">
        <f t="shared" si="25"/>
        <v>26</v>
      </c>
      <c r="K55" s="36">
        <f t="shared" si="25"/>
        <v>4056000</v>
      </c>
      <c r="L55" s="80">
        <f t="shared" si="32"/>
        <v>390000</v>
      </c>
      <c r="M55" s="200">
        <f t="shared" si="26"/>
        <v>4446000</v>
      </c>
      <c r="N55" s="37">
        <f t="shared" si="27"/>
        <v>324480</v>
      </c>
      <c r="O55" s="37">
        <f t="shared" si="28"/>
        <v>60840</v>
      </c>
      <c r="P55" s="37">
        <f t="shared" si="29"/>
        <v>40560</v>
      </c>
      <c r="Q55" s="198">
        <f t="shared" si="30"/>
        <v>4020120</v>
      </c>
      <c r="R55" s="198">
        <f t="shared" si="31"/>
        <v>0</v>
      </c>
      <c r="S55" s="201">
        <f t="shared" si="33"/>
        <v>4020120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7</v>
      </c>
      <c r="B56" s="194" t="s">
        <v>81</v>
      </c>
      <c r="C56" s="195" t="str">
        <f t="shared" si="21"/>
        <v>Nguyễn Thiện Duyệt</v>
      </c>
      <c r="D56" s="196" t="str">
        <f t="shared" si="22"/>
        <v>XNK</v>
      </c>
      <c r="E56" s="197">
        <f>VLOOKUP(B56,TH!$C$11:$F$56,4,0)</f>
        <v>4840000</v>
      </c>
      <c r="F56" s="82">
        <f>VLOOKUP($B56,'CC - 06 '!$B$9:$AS$99,36,0)</f>
        <v>26</v>
      </c>
      <c r="G56" s="198">
        <f t="shared" si="23"/>
        <v>4840000</v>
      </c>
      <c r="H56" s="82">
        <f>(VLOOKUP($B56,'CC - 02'!$B$9:$AN$97,37,0)+(VLOOKUP($B56,'CC - 02'!$B$9:$AN$97,38,0)))</f>
        <v>0</v>
      </c>
      <c r="I56" s="198">
        <f t="shared" si="24"/>
        <v>0</v>
      </c>
      <c r="J56" s="199">
        <f t="shared" si="25"/>
        <v>26</v>
      </c>
      <c r="K56" s="36">
        <f t="shared" si="25"/>
        <v>4840000</v>
      </c>
      <c r="L56" s="80">
        <f t="shared" si="32"/>
        <v>390000</v>
      </c>
      <c r="M56" s="200">
        <f t="shared" si="26"/>
        <v>5230000</v>
      </c>
      <c r="N56" s="37">
        <f t="shared" si="27"/>
        <v>387200</v>
      </c>
      <c r="O56" s="37">
        <f t="shared" si="28"/>
        <v>72600</v>
      </c>
      <c r="P56" s="37">
        <f t="shared" si="29"/>
        <v>48400</v>
      </c>
      <c r="Q56" s="198">
        <f t="shared" si="30"/>
        <v>4721800</v>
      </c>
      <c r="R56" s="198">
        <f t="shared" si="31"/>
        <v>0</v>
      </c>
      <c r="S56" s="201">
        <f t="shared" si="33"/>
        <v>4721800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8</v>
      </c>
      <c r="B57" s="194" t="s">
        <v>200</v>
      </c>
      <c r="C57" s="195" t="s">
        <v>195</v>
      </c>
      <c r="D57" s="196" t="str">
        <f t="shared" si="22"/>
        <v>Kế toán</v>
      </c>
      <c r="E57" s="197">
        <f>VLOOKUP(B57,TH!$C$11:$F$56,4,0)</f>
        <v>4362000</v>
      </c>
      <c r="F57" s="82">
        <f>VLOOKUP($B57,'CC - 06 '!$B$9:$AS$99,36,0)</f>
        <v>26</v>
      </c>
      <c r="G57" s="198">
        <f t="shared" si="23"/>
        <v>4362000</v>
      </c>
      <c r="H57" s="82">
        <f>(VLOOKUP($B57,'CC - 03'!$B$9:$AN$94,37,0)+(VLOOKUP($B57,'CC - 03'!$B$9:$AN$94,38,0)))</f>
        <v>0</v>
      </c>
      <c r="I57" s="198">
        <f t="shared" si="24"/>
        <v>0</v>
      </c>
      <c r="J57" s="199">
        <f t="shared" si="25"/>
        <v>26</v>
      </c>
      <c r="K57" s="36">
        <f t="shared" si="25"/>
        <v>4362000</v>
      </c>
      <c r="L57" s="80">
        <f t="shared" si="32"/>
        <v>390000</v>
      </c>
      <c r="M57" s="200">
        <f t="shared" si="26"/>
        <v>4752000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198">
        <f t="shared" ref="Q57:Q58" si="34">M57-SUM(N57:P57)</f>
        <v>4293990</v>
      </c>
      <c r="R57" s="198">
        <f t="shared" si="31"/>
        <v>0</v>
      </c>
      <c r="S57" s="201">
        <f t="shared" si="33"/>
        <v>4293990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9</v>
      </c>
      <c r="B58" s="194" t="s">
        <v>199</v>
      </c>
      <c r="C58" s="195" t="s">
        <v>196</v>
      </c>
      <c r="D58" s="196" t="str">
        <f t="shared" si="22"/>
        <v>Kế toán</v>
      </c>
      <c r="E58" s="197">
        <f>VLOOKUP(B58,TH!$C$11:$F$56,4,0)</f>
        <v>4362000</v>
      </c>
      <c r="F58" s="82">
        <f>VLOOKUP($B58,'CC - 06 '!$B$9:$AS$99,36,0)</f>
        <v>26</v>
      </c>
      <c r="G58" s="198">
        <f t="shared" si="23"/>
        <v>4362000</v>
      </c>
      <c r="H58" s="82">
        <f>(VLOOKUP($B58,'CC - 03'!$B$9:$AN$94,37,0)+(VLOOKUP($B58,'CC - 03'!$B$9:$AN$94,38,0)))</f>
        <v>0</v>
      </c>
      <c r="I58" s="198">
        <f t="shared" si="24"/>
        <v>0</v>
      </c>
      <c r="J58" s="199">
        <f t="shared" si="25"/>
        <v>26</v>
      </c>
      <c r="K58" s="36">
        <f t="shared" si="25"/>
        <v>4362000</v>
      </c>
      <c r="L58" s="80">
        <f t="shared" si="32"/>
        <v>390000</v>
      </c>
      <c r="M58" s="200">
        <f t="shared" si="26"/>
        <v>4752000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8">
        <f t="shared" si="34"/>
        <v>4293990</v>
      </c>
      <c r="R58" s="198">
        <f t="shared" si="31"/>
        <v>0</v>
      </c>
      <c r="S58" s="201">
        <f t="shared" si="33"/>
        <v>4293990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8" customFormat="1" ht="21" customHeight="1">
      <c r="A59" s="899" t="s">
        <v>25</v>
      </c>
      <c r="B59" s="900"/>
      <c r="C59" s="900"/>
      <c r="D59" s="900"/>
      <c r="E59" s="205">
        <f>SUM(E50:E58)</f>
        <v>46373000</v>
      </c>
      <c r="F59" s="205"/>
      <c r="G59" s="205">
        <f t="shared" ref="G59:S59" si="35">SUM(G50:G58)</f>
        <v>44703615</v>
      </c>
      <c r="H59" s="205">
        <f t="shared" si="35"/>
        <v>0</v>
      </c>
      <c r="I59" s="205">
        <f t="shared" si="35"/>
        <v>0</v>
      </c>
      <c r="J59" s="205">
        <f t="shared" si="35"/>
        <v>230</v>
      </c>
      <c r="K59" s="206">
        <f t="shared" si="35"/>
        <v>44703615</v>
      </c>
      <c r="L59" s="206">
        <f t="shared" si="35"/>
        <v>3450000</v>
      </c>
      <c r="M59" s="206">
        <f t="shared" si="35"/>
        <v>48153615</v>
      </c>
      <c r="N59" s="206">
        <f t="shared" si="35"/>
        <v>3709840</v>
      </c>
      <c r="O59" s="206">
        <f t="shared" si="35"/>
        <v>695595</v>
      </c>
      <c r="P59" s="206">
        <f t="shared" si="35"/>
        <v>463730</v>
      </c>
      <c r="Q59" s="206">
        <f t="shared" si="35"/>
        <v>43284450</v>
      </c>
      <c r="R59" s="206">
        <f t="shared" si="35"/>
        <v>0</v>
      </c>
      <c r="S59" s="206">
        <f t="shared" si="35"/>
        <v>43284450</v>
      </c>
      <c r="T59" s="206"/>
      <c r="U59" s="164"/>
      <c r="V59" s="207"/>
      <c r="W59" s="207"/>
      <c r="X59" s="207"/>
      <c r="Y59" s="207"/>
      <c r="Z59" s="207"/>
    </row>
    <row r="60" spans="1:31" s="216" customFormat="1" ht="13.5" customHeight="1">
      <c r="A60" s="209"/>
      <c r="B60" s="209"/>
      <c r="C60" s="210"/>
      <c r="D60" s="211"/>
      <c r="E60" s="212"/>
      <c r="F60" s="210"/>
      <c r="G60" s="210"/>
      <c r="H60" s="210"/>
      <c r="I60" s="210"/>
      <c r="J60" s="213"/>
      <c r="K60" s="210"/>
      <c r="L60" s="210"/>
      <c r="M60" s="214"/>
      <c r="N60" s="210"/>
      <c r="O60" s="210"/>
      <c r="P60" s="210"/>
      <c r="Q60" s="210"/>
      <c r="R60" s="210"/>
      <c r="S60" s="210"/>
      <c r="T60" s="210"/>
      <c r="U60" s="164"/>
      <c r="V60" s="215"/>
      <c r="W60" s="215"/>
      <c r="X60" s="215"/>
      <c r="Y60" s="215"/>
      <c r="Z60" s="215"/>
    </row>
    <row r="61" spans="1:31" s="203" customFormat="1" ht="17.25" customHeight="1">
      <c r="A61" s="217"/>
      <c r="B61" s="217"/>
      <c r="C61" s="217"/>
      <c r="D61" s="218"/>
      <c r="E61" s="219"/>
      <c r="F61" s="217"/>
      <c r="G61" s="217"/>
      <c r="H61" s="217"/>
      <c r="I61" s="217"/>
      <c r="J61" s="220"/>
      <c r="K61" s="219"/>
      <c r="L61" s="217"/>
      <c r="M61" s="217"/>
      <c r="N61" s="217"/>
      <c r="O61" s="217"/>
      <c r="P61" s="217"/>
      <c r="Q61" s="217"/>
      <c r="R61" s="217"/>
      <c r="S61" s="221" t="str">
        <f>$S$31</f>
        <v>Long An, ngày  30   tháng   06   năm 2017</v>
      </c>
      <c r="T61" s="217"/>
      <c r="U61" s="222"/>
      <c r="V61" s="202"/>
      <c r="W61" s="202"/>
      <c r="X61" s="202"/>
      <c r="Y61" s="202"/>
      <c r="Z61" s="202"/>
    </row>
    <row r="62" spans="1:31" s="203" customFormat="1" ht="12.75">
      <c r="A62" s="223"/>
      <c r="B62" s="223"/>
      <c r="C62" s="222" t="s">
        <v>60</v>
      </c>
      <c r="D62" s="224"/>
      <c r="E62" s="183"/>
      <c r="F62" s="222"/>
      <c r="G62" s="183"/>
      <c r="H62" s="183"/>
      <c r="I62" s="183"/>
      <c r="J62" s="225"/>
      <c r="K62" s="202"/>
      <c r="L62" s="226"/>
      <c r="M62" s="233"/>
      <c r="N62" s="227"/>
      <c r="O62" s="227"/>
      <c r="P62" s="227"/>
      <c r="Q62" s="227"/>
      <c r="S62" s="227" t="s">
        <v>22</v>
      </c>
      <c r="T62" s="222"/>
      <c r="U62" s="222"/>
      <c r="V62" s="202"/>
      <c r="W62" s="202"/>
      <c r="X62" s="202"/>
      <c r="Y62" s="202"/>
      <c r="Z62" s="202"/>
    </row>
    <row r="63" spans="1:31" s="216" customFormat="1" ht="12">
      <c r="A63" s="209"/>
      <c r="B63" s="209"/>
      <c r="C63" s="228"/>
      <c r="D63" s="228"/>
      <c r="E63" s="229"/>
      <c r="F63" s="167"/>
      <c r="G63" s="229"/>
      <c r="H63" s="229"/>
      <c r="I63" s="229"/>
      <c r="J63" s="213"/>
      <c r="K63" s="215"/>
      <c r="L63" s="230"/>
      <c r="N63" s="231"/>
      <c r="O63" s="231"/>
      <c r="P63" s="231"/>
      <c r="Q63" s="231"/>
      <c r="S63" s="231"/>
      <c r="T63" s="167"/>
      <c r="U63" s="164"/>
      <c r="V63" s="215"/>
      <c r="W63" s="215"/>
      <c r="X63" s="215"/>
      <c r="Y63" s="215"/>
      <c r="Z63" s="215"/>
    </row>
    <row r="65" spans="6:6">
      <c r="F65" s="280"/>
    </row>
  </sheetData>
  <protectedRanges>
    <protectedRange password="CC78" sqref="V29:IK29 A10:B11 C5:D7 B32:C32 V5:W9 A29:A33 B29:B31 B33 A64:A94 V12:W12 Q5:T7 AF5:IK12 V24:W24 E5:I6 N5:P6 L5 Q10:S11 L48 L32 J6:K7 L7 L46 AF24:IK24 A35:A41 W35:IK41 W10:W11 C64:IK94 D29:T29 A95:IK65362 C35:T41 B35:B49 V35:V45 H47:I47 B52:B94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6:D48 B62:C62 V46:W49 B63 N46:P47 Q46:T48 E46:I46 AF46:IK58 D59:T59 J47:K48 L62 W50:W58 E47:G47 B52:B61 Q50:S58 A50:A63" name="Range1_3"/>
    <protectedRange password="CC78" sqref="F48:G48" name="Range1_4_2"/>
    <protectedRange password="CC78" sqref="V62:IK63 N62:Q63 S62:T63 E62:I63" name="Range1_1_1_1"/>
    <protectedRange password="CC78" sqref="W42:IK45 X46:AE58 B45:T45 B42:Q44 R43:S44 U46:U63" name="Range1_2_2"/>
    <protectedRange password="CC78" sqref="V50:V58" name="Range1_1_2"/>
    <protectedRange password="CC78" sqref="A42" name="Range1_2_1_1_1"/>
    <protectedRange password="CC78" sqref="I48" name="Range1_4_1_1"/>
    <protectedRange password="CC78" sqref="AF25:IK28 W25:W28 B25:B28 B20 Q25:S28 B22 B18 A13:B17 W13:W23 AF13:IK23 Q13:S23 A18:A28" name="Range1_5"/>
    <protectedRange password="CC78" sqref="X25:AE28 U25:U28 U13:U23 X13:AE23" name="Range1_2_3"/>
    <protectedRange password="CC78" sqref="V25:V28 V13:V23" name="Range1_1_3"/>
    <protectedRange password="CC78" sqref="K10:K11 K25:K28 K50:K58 K13:K23" name="Range1_6"/>
    <protectedRange password="CC78" sqref="A2:A3 A43:A44" name="Range1_2_1_3"/>
    <protectedRange password="CC78" sqref="B19" name="Range1_7"/>
    <protectedRange password="CC78" sqref="B21" name="Range1_1_4"/>
    <protectedRange password="CC78" sqref="B23" name="Range1_1_5"/>
  </protectedRanges>
  <autoFilter ref="A7:AE28"/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42:T42"/>
    <mergeCell ref="N5:P5"/>
    <mergeCell ref="Q5:Q7"/>
    <mergeCell ref="R5:R7"/>
    <mergeCell ref="S5:S7"/>
    <mergeCell ref="T5:T7"/>
    <mergeCell ref="N6:N7"/>
    <mergeCell ref="O6:O7"/>
    <mergeCell ref="P6:P7"/>
    <mergeCell ref="B24:C24"/>
    <mergeCell ref="A29:D29"/>
    <mergeCell ref="D42:Q42"/>
    <mergeCell ref="F6:G6"/>
    <mergeCell ref="H6:I6"/>
    <mergeCell ref="J6:J7"/>
    <mergeCell ref="K6:K7"/>
    <mergeCell ref="B46:B48"/>
    <mergeCell ref="C46:C48"/>
    <mergeCell ref="D46:D48"/>
    <mergeCell ref="E46:E48"/>
    <mergeCell ref="F46:K46"/>
    <mergeCell ref="A59:D59"/>
    <mergeCell ref="T46:T48"/>
    <mergeCell ref="F47:G47"/>
    <mergeCell ref="H47:I47"/>
    <mergeCell ref="J47:J48"/>
    <mergeCell ref="K47:K48"/>
    <mergeCell ref="N47:N48"/>
    <mergeCell ref="O47:O48"/>
    <mergeCell ref="P47:P48"/>
    <mergeCell ref="L46:L48"/>
    <mergeCell ref="M46:M48"/>
    <mergeCell ref="N46:P46"/>
    <mergeCell ref="Q46:Q48"/>
    <mergeCell ref="R46:R48"/>
    <mergeCell ref="S46:S48"/>
    <mergeCell ref="A46:A48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4"/>
  <sheetViews>
    <sheetView zoomScaleNormal="115" workbookViewId="0">
      <pane xSplit="3" ySplit="6" topLeftCell="D3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F41" sqref="AF41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415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07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42917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42917</v>
      </c>
      <c r="G5" s="105">
        <f t="shared" ref="G5:AG5" si="0">F5+1</f>
        <v>42918</v>
      </c>
      <c r="H5" s="105">
        <f t="shared" si="0"/>
        <v>42919</v>
      </c>
      <c r="I5" s="105">
        <f t="shared" si="0"/>
        <v>42920</v>
      </c>
      <c r="J5" s="105">
        <f t="shared" si="0"/>
        <v>42921</v>
      </c>
      <c r="K5" s="105">
        <f t="shared" si="0"/>
        <v>42922</v>
      </c>
      <c r="L5" s="105">
        <f t="shared" si="0"/>
        <v>42923</v>
      </c>
      <c r="M5" s="105">
        <f t="shared" si="0"/>
        <v>42924</v>
      </c>
      <c r="N5" s="105">
        <f t="shared" si="0"/>
        <v>42925</v>
      </c>
      <c r="O5" s="105">
        <f t="shared" si="0"/>
        <v>42926</v>
      </c>
      <c r="P5" s="105">
        <f t="shared" si="0"/>
        <v>42927</v>
      </c>
      <c r="Q5" s="105">
        <f t="shared" si="0"/>
        <v>42928</v>
      </c>
      <c r="R5" s="105">
        <f t="shared" si="0"/>
        <v>42929</v>
      </c>
      <c r="S5" s="105">
        <f t="shared" si="0"/>
        <v>42930</v>
      </c>
      <c r="T5" s="105">
        <f t="shared" si="0"/>
        <v>42931</v>
      </c>
      <c r="U5" s="105">
        <f t="shared" si="0"/>
        <v>42932</v>
      </c>
      <c r="V5" s="105">
        <f t="shared" si="0"/>
        <v>42933</v>
      </c>
      <c r="W5" s="105">
        <f t="shared" si="0"/>
        <v>42934</v>
      </c>
      <c r="X5" s="105">
        <f t="shared" si="0"/>
        <v>42935</v>
      </c>
      <c r="Y5" s="105">
        <f t="shared" si="0"/>
        <v>42936</v>
      </c>
      <c r="Z5" s="105">
        <f t="shared" si="0"/>
        <v>42937</v>
      </c>
      <c r="AA5" s="105">
        <f t="shared" si="0"/>
        <v>42938</v>
      </c>
      <c r="AB5" s="105">
        <f t="shared" si="0"/>
        <v>42939</v>
      </c>
      <c r="AC5" s="105">
        <f t="shared" si="0"/>
        <v>42940</v>
      </c>
      <c r="AD5" s="105">
        <f t="shared" si="0"/>
        <v>42941</v>
      </c>
      <c r="AE5" s="105">
        <f t="shared" si="0"/>
        <v>42942</v>
      </c>
      <c r="AF5" s="105">
        <f t="shared" si="0"/>
        <v>42943</v>
      </c>
      <c r="AG5" s="105">
        <f t="shared" si="0"/>
        <v>42944</v>
      </c>
      <c r="AH5" s="105">
        <f>AG5+1</f>
        <v>42945</v>
      </c>
      <c r="AI5" s="105">
        <f>AH5+1</f>
        <v>42946</v>
      </c>
      <c r="AJ5" s="105">
        <f>AI5+1</f>
        <v>42947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T.Bảy</v>
      </c>
      <c r="G6" s="263" t="str">
        <f t="shared" ref="G6:AJ6" si="1">CHOOSE(WEEKDAY(G5),"C.Nhật","T.Hai","T.Ba","T.Tư","T.Năm","T.Sáu","T.Bảy")</f>
        <v>C.Nhật</v>
      </c>
      <c r="H6" s="263" t="str">
        <f t="shared" si="1"/>
        <v>T.Hai</v>
      </c>
      <c r="I6" s="263" t="str">
        <f t="shared" si="1"/>
        <v>T.Ba</v>
      </c>
      <c r="J6" s="263" t="str">
        <f t="shared" si="1"/>
        <v>T.Tư</v>
      </c>
      <c r="K6" s="263" t="str">
        <f t="shared" si="1"/>
        <v>T.Năm</v>
      </c>
      <c r="L6" s="263" t="str">
        <f t="shared" si="1"/>
        <v>T.Sáu</v>
      </c>
      <c r="M6" s="263" t="str">
        <f t="shared" si="1"/>
        <v>T.Bảy</v>
      </c>
      <c r="N6" s="263" t="str">
        <f t="shared" si="1"/>
        <v>C.Nhật</v>
      </c>
      <c r="O6" s="263" t="str">
        <f t="shared" si="1"/>
        <v>T.Hai</v>
      </c>
      <c r="P6" s="263" t="str">
        <f t="shared" si="1"/>
        <v>T.Ba</v>
      </c>
      <c r="Q6" s="263" t="str">
        <f t="shared" si="1"/>
        <v>T.Tư</v>
      </c>
      <c r="R6" s="263" t="str">
        <f t="shared" si="1"/>
        <v>T.Năm</v>
      </c>
      <c r="S6" s="263" t="str">
        <f t="shared" si="1"/>
        <v>T.Sáu</v>
      </c>
      <c r="T6" s="263" t="str">
        <f t="shared" si="1"/>
        <v>T.Bảy</v>
      </c>
      <c r="U6" s="263" t="str">
        <f t="shared" si="1"/>
        <v>C.Nhật</v>
      </c>
      <c r="V6" s="263" t="str">
        <f t="shared" si="1"/>
        <v>T.Hai</v>
      </c>
      <c r="W6" s="263" t="str">
        <f t="shared" si="1"/>
        <v>T.Ba</v>
      </c>
      <c r="X6" s="263" t="str">
        <f t="shared" si="1"/>
        <v>T.Tư</v>
      </c>
      <c r="Y6" s="263" t="str">
        <f t="shared" si="1"/>
        <v>T.Năm</v>
      </c>
      <c r="Z6" s="263" t="str">
        <f t="shared" si="1"/>
        <v>T.Sáu</v>
      </c>
      <c r="AA6" s="263" t="str">
        <f t="shared" si="1"/>
        <v>T.Bảy</v>
      </c>
      <c r="AB6" s="263" t="str">
        <f t="shared" si="1"/>
        <v>C.Nhật</v>
      </c>
      <c r="AC6" s="263" t="str">
        <f t="shared" si="1"/>
        <v>T.Hai</v>
      </c>
      <c r="AD6" s="263" t="str">
        <f t="shared" si="1"/>
        <v>T.Ba</v>
      </c>
      <c r="AE6" s="263" t="str">
        <f t="shared" si="1"/>
        <v>T.Tư</v>
      </c>
      <c r="AF6" s="263" t="str">
        <f t="shared" si="1"/>
        <v>T.Năm</v>
      </c>
      <c r="AG6" s="263" t="str">
        <f t="shared" si="1"/>
        <v>T.Sáu</v>
      </c>
      <c r="AH6" s="263" t="str">
        <f t="shared" si="1"/>
        <v>T.Bảy</v>
      </c>
      <c r="AI6" s="263" t="str">
        <f t="shared" si="1"/>
        <v>C.Nhật</v>
      </c>
      <c r="AJ6" s="263" t="str">
        <f t="shared" si="1"/>
        <v>T.Hai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4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>
        <v>8</v>
      </c>
      <c r="G9" s="153"/>
      <c r="H9" s="153">
        <v>8</v>
      </c>
      <c r="I9" s="153">
        <v>8</v>
      </c>
      <c r="J9" s="153">
        <v>8</v>
      </c>
      <c r="K9" s="153">
        <v>8</v>
      </c>
      <c r="L9" s="153">
        <v>8</v>
      </c>
      <c r="M9" s="153">
        <v>8</v>
      </c>
      <c r="N9" s="153"/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>
        <v>8</v>
      </c>
      <c r="U9" s="153"/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>
        <v>8</v>
      </c>
      <c r="AB9" s="153"/>
      <c r="AC9" s="153">
        <v>8</v>
      </c>
      <c r="AD9" s="153">
        <v>8</v>
      </c>
      <c r="AE9" s="153">
        <v>8</v>
      </c>
      <c r="AF9" s="153">
        <v>8</v>
      </c>
      <c r="AG9" s="153">
        <v>8</v>
      </c>
      <c r="AH9" s="153">
        <v>8</v>
      </c>
      <c r="AI9" s="153"/>
      <c r="AJ9" s="153">
        <v>8</v>
      </c>
      <c r="AK9" s="822">
        <f>((SUM(F9:AJ9))/8)-(SUMIF($F$6:$AJ$6,"C.Nhật",F9:AJ9)/8)</f>
        <v>26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26</v>
      </c>
      <c r="AO9" s="826">
        <v>0</v>
      </c>
      <c r="AP9" s="813"/>
      <c r="AQ9" s="813"/>
      <c r="AR9" s="813"/>
      <c r="AS9" s="815"/>
      <c r="AT9" s="4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4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>
        <v>8</v>
      </c>
      <c r="G11" s="153"/>
      <c r="H11" s="153">
        <v>8</v>
      </c>
      <c r="I11" s="153">
        <v>8</v>
      </c>
      <c r="J11" s="153">
        <v>8</v>
      </c>
      <c r="K11" s="153">
        <v>8</v>
      </c>
      <c r="L11" s="153">
        <v>8</v>
      </c>
      <c r="M11" s="153">
        <v>8</v>
      </c>
      <c r="N11" s="153"/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>
        <v>8</v>
      </c>
      <c r="U11" s="153"/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>
        <v>8</v>
      </c>
      <c r="AB11" s="153"/>
      <c r="AC11" s="153">
        <v>8</v>
      </c>
      <c r="AD11" s="153">
        <v>8</v>
      </c>
      <c r="AE11" s="153">
        <v>8</v>
      </c>
      <c r="AF11" s="153">
        <v>8</v>
      </c>
      <c r="AG11" s="153">
        <v>8</v>
      </c>
      <c r="AH11" s="153">
        <v>8</v>
      </c>
      <c r="AI11" s="153"/>
      <c r="AJ11" s="153">
        <v>8</v>
      </c>
      <c r="AK11" s="822">
        <f>((SUM(F11:AJ11))/8)-(SUMIF($F$6:$AJ$6,"C.Nhật",F11:AJ11)/8)</f>
        <v>26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26</v>
      </c>
      <c r="AO11" s="826">
        <v>0</v>
      </c>
      <c r="AP11" s="813"/>
      <c r="AQ11" s="813"/>
      <c r="AR11" s="813"/>
      <c r="AS11" s="815"/>
      <c r="AT11" s="4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4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>
        <v>8</v>
      </c>
      <c r="G14" s="153"/>
      <c r="H14" s="153">
        <v>8</v>
      </c>
      <c r="I14" s="153">
        <v>8</v>
      </c>
      <c r="J14" s="153">
        <v>8</v>
      </c>
      <c r="K14" s="153">
        <v>8</v>
      </c>
      <c r="L14" s="153">
        <v>8</v>
      </c>
      <c r="M14" s="153">
        <v>8</v>
      </c>
      <c r="N14" s="153"/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>
        <v>8</v>
      </c>
      <c r="U14" s="153"/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>
        <v>8</v>
      </c>
      <c r="AB14" s="153"/>
      <c r="AC14" s="153">
        <v>8</v>
      </c>
      <c r="AD14" s="153">
        <v>8</v>
      </c>
      <c r="AE14" s="153">
        <v>8</v>
      </c>
      <c r="AF14" s="153">
        <v>8</v>
      </c>
      <c r="AG14" s="153">
        <v>8</v>
      </c>
      <c r="AH14" s="153">
        <v>8</v>
      </c>
      <c r="AI14" s="153"/>
      <c r="AJ14" s="153">
        <v>8</v>
      </c>
      <c r="AK14" s="822">
        <f>((SUM(F14:AJ14))/8)-(SUMIF($F$6:$AJ$6,"C.Nhật",F14:AJ14)/8)</f>
        <v>26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26</v>
      </c>
      <c r="AO14" s="826">
        <v>0</v>
      </c>
      <c r="AP14" s="813"/>
      <c r="AQ14" s="813"/>
      <c r="AR14" s="813"/>
      <c r="AS14" s="815"/>
      <c r="AT14" s="4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4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>
        <v>8</v>
      </c>
      <c r="G16" s="153"/>
      <c r="H16" s="153">
        <v>8</v>
      </c>
      <c r="I16" s="153">
        <v>8</v>
      </c>
      <c r="J16" s="153">
        <v>8</v>
      </c>
      <c r="K16" s="153">
        <v>8</v>
      </c>
      <c r="L16" s="153">
        <v>8</v>
      </c>
      <c r="M16" s="153">
        <v>8</v>
      </c>
      <c r="N16" s="153"/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>
        <v>8</v>
      </c>
      <c r="U16" s="153"/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>
        <v>8</v>
      </c>
      <c r="AB16" s="153"/>
      <c r="AC16" s="153">
        <v>8</v>
      </c>
      <c r="AD16" s="153">
        <v>8</v>
      </c>
      <c r="AE16" s="153">
        <v>8</v>
      </c>
      <c r="AF16" s="153">
        <v>8</v>
      </c>
      <c r="AG16" s="153">
        <v>8</v>
      </c>
      <c r="AH16" s="153">
        <v>8</v>
      </c>
      <c r="AI16" s="153"/>
      <c r="AJ16" s="153">
        <v>8</v>
      </c>
      <c r="AK16" s="822">
        <f>((SUM(F16:AJ16))/8)-(SUMIF($F$6:$AJ$6,"C.Nhật",F16:AJ16)/8)</f>
        <v>26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26</v>
      </c>
      <c r="AO16" s="826">
        <v>0</v>
      </c>
      <c r="AP16" s="813"/>
      <c r="AQ16" s="813"/>
      <c r="AR16" s="813"/>
      <c r="AS16" s="815"/>
      <c r="AT16" s="4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4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>
        <v>8</v>
      </c>
      <c r="G18" s="153"/>
      <c r="H18" s="153">
        <v>8</v>
      </c>
      <c r="I18" s="153">
        <v>8</v>
      </c>
      <c r="J18" s="153">
        <v>8</v>
      </c>
      <c r="K18" s="153">
        <v>8</v>
      </c>
      <c r="L18" s="153">
        <v>8</v>
      </c>
      <c r="M18" s="153">
        <v>8</v>
      </c>
      <c r="N18" s="153"/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>
        <v>8</v>
      </c>
      <c r="U18" s="153"/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>
        <v>8</v>
      </c>
      <c r="AB18" s="153"/>
      <c r="AC18" s="153">
        <v>8</v>
      </c>
      <c r="AD18" s="153">
        <v>8</v>
      </c>
      <c r="AE18" s="153">
        <v>8</v>
      </c>
      <c r="AF18" s="153">
        <v>8</v>
      </c>
      <c r="AG18" s="153">
        <v>8</v>
      </c>
      <c r="AH18" s="153">
        <v>8</v>
      </c>
      <c r="AI18" s="153"/>
      <c r="AJ18" s="153">
        <v>8</v>
      </c>
      <c r="AK18" s="822">
        <f>((SUM(F18:AJ18))/8)-(SUMIF($F$6:$AJ$6,"C.Nhật",F18:AJ18)/8)</f>
        <v>26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26</v>
      </c>
      <c r="AO18" s="826">
        <v>0</v>
      </c>
      <c r="AP18" s="813"/>
      <c r="AQ18" s="813"/>
      <c r="AR18" s="813"/>
      <c r="AS18" s="815"/>
      <c r="AT18" s="41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41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>
        <v>8</v>
      </c>
      <c r="G20" s="153"/>
      <c r="H20" s="153">
        <v>8</v>
      </c>
      <c r="I20" s="153">
        <v>8</v>
      </c>
      <c r="J20" s="153">
        <v>8</v>
      </c>
      <c r="K20" s="153">
        <v>8</v>
      </c>
      <c r="L20" s="153">
        <v>8</v>
      </c>
      <c r="M20" s="153">
        <v>8</v>
      </c>
      <c r="N20" s="153"/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>
        <v>8</v>
      </c>
      <c r="U20" s="153"/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>
        <v>8</v>
      </c>
      <c r="AB20" s="153"/>
      <c r="AC20" s="153">
        <v>8</v>
      </c>
      <c r="AD20" s="153">
        <v>8</v>
      </c>
      <c r="AE20" s="153">
        <v>8</v>
      </c>
      <c r="AF20" s="153">
        <v>8</v>
      </c>
      <c r="AG20" s="153">
        <v>8</v>
      </c>
      <c r="AH20" s="153">
        <v>8</v>
      </c>
      <c r="AI20" s="153"/>
      <c r="AJ20" s="153">
        <v>8</v>
      </c>
      <c r="AK20" s="822">
        <f>((SUM(F20:AJ20))/8)-(SUMIF($F$6:$AJ$6,"C.Nhật",F20:AJ20)/8)</f>
        <v>26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26</v>
      </c>
      <c r="AO20" s="826">
        <v>0</v>
      </c>
      <c r="AP20" s="813"/>
      <c r="AQ20" s="813"/>
      <c r="AR20" s="813"/>
      <c r="AS20" s="815"/>
      <c r="AT20" s="41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41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8" customHeight="1">
      <c r="A22" s="911">
        <f t="shared" ref="A22" si="4">A20+1</f>
        <v>7</v>
      </c>
      <c r="B22" s="911" t="s">
        <v>94</v>
      </c>
      <c r="C22" s="850" t="str">
        <f>VLOOKUP(B22,DS,2,0)</f>
        <v>Trà Thị Soi</v>
      </c>
      <c r="D22" s="852" t="str">
        <f>VLOOKUP(B22,DS,3,0)</f>
        <v>Công nhân</v>
      </c>
      <c r="E22" s="58" t="s">
        <v>32</v>
      </c>
      <c r="F22" s="153">
        <v>8</v>
      </c>
      <c r="G22" s="153"/>
      <c r="H22" s="153">
        <v>8</v>
      </c>
      <c r="I22" s="153">
        <v>8</v>
      </c>
      <c r="J22" s="153">
        <v>8</v>
      </c>
      <c r="K22" s="153">
        <v>8</v>
      </c>
      <c r="L22" s="153">
        <v>8</v>
      </c>
      <c r="M22" s="153">
        <v>8</v>
      </c>
      <c r="N22" s="153"/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>
        <v>8</v>
      </c>
      <c r="U22" s="153"/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>
        <v>8</v>
      </c>
      <c r="AB22" s="153"/>
      <c r="AC22" s="153">
        <v>8</v>
      </c>
      <c r="AD22" s="153">
        <v>8</v>
      </c>
      <c r="AE22" s="153">
        <v>8</v>
      </c>
      <c r="AF22" s="153">
        <v>8</v>
      </c>
      <c r="AG22" s="153">
        <v>8</v>
      </c>
      <c r="AH22" s="153">
        <v>8</v>
      </c>
      <c r="AI22" s="153"/>
      <c r="AJ22" s="153">
        <v>8</v>
      </c>
      <c r="AK22" s="822">
        <f>((SUM(F22:AJ22))/8)-(SUMIF($F$6:$AJ$6,"C.Nhật",F22:AJ22)/8)</f>
        <v>26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26</v>
      </c>
      <c r="AO22" s="826">
        <v>0</v>
      </c>
      <c r="AP22" s="813"/>
      <c r="AQ22" s="813"/>
      <c r="AR22" s="813"/>
      <c r="AS22" s="815"/>
      <c r="AT22" s="41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1" customHeight="1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41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9.5" customHeight="1">
      <c r="A24" s="911">
        <v>8</v>
      </c>
      <c r="B24" s="911" t="s">
        <v>102</v>
      </c>
      <c r="C24" s="850" t="str">
        <f>VLOOKUP(B24,DS,2,0)</f>
        <v>Sơn Thị Trường Sa</v>
      </c>
      <c r="D24" s="852" t="str">
        <f>VLOOKUP(B24,DS,3,0)</f>
        <v>Công nhân</v>
      </c>
      <c r="E24" s="58" t="s">
        <v>32</v>
      </c>
      <c r="F24" s="153">
        <v>8</v>
      </c>
      <c r="G24" s="153"/>
      <c r="H24" s="153">
        <v>8</v>
      </c>
      <c r="I24" s="153">
        <v>8</v>
      </c>
      <c r="J24" s="153">
        <v>8</v>
      </c>
      <c r="K24" s="153">
        <v>8</v>
      </c>
      <c r="L24" s="153">
        <v>8</v>
      </c>
      <c r="M24" s="153">
        <v>8</v>
      </c>
      <c r="N24" s="153"/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>
        <v>8</v>
      </c>
      <c r="U24" s="153"/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>
        <v>8</v>
      </c>
      <c r="AB24" s="153"/>
      <c r="AC24" s="153">
        <v>8</v>
      </c>
      <c r="AD24" s="153">
        <v>8</v>
      </c>
      <c r="AE24" s="153">
        <v>8</v>
      </c>
      <c r="AF24" s="153">
        <v>8</v>
      </c>
      <c r="AG24" s="153">
        <v>8</v>
      </c>
      <c r="AH24" s="153">
        <v>8</v>
      </c>
      <c r="AI24" s="153"/>
      <c r="AJ24" s="153">
        <v>8</v>
      </c>
      <c r="AK24" s="822">
        <f>((SUM(F24:AJ24))/8)-(SUMIF($F$6:$AJ$6,"C.Nhật",F24:AJ24)/8)</f>
        <v>26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26</v>
      </c>
      <c r="AO24" s="826">
        <v>0</v>
      </c>
      <c r="AP24" s="813"/>
      <c r="AQ24" s="813"/>
      <c r="AR24" s="813"/>
      <c r="AS24" s="815"/>
      <c r="AT24" s="41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20.25" customHeight="1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41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1" customHeight="1">
      <c r="A26" s="911">
        <f t="shared" ref="A26" si="5">A24+1</f>
        <v>9</v>
      </c>
      <c r="B26" s="911" t="s">
        <v>103</v>
      </c>
      <c r="C26" s="850" t="str">
        <f>VLOOKUP(B26,DS,2,0)</f>
        <v>Lý Thị Sà Kha</v>
      </c>
      <c r="D26" s="852" t="str">
        <f>VLOOKUP(B26,DS,3,0)</f>
        <v>Công nhân</v>
      </c>
      <c r="E26" s="58" t="s">
        <v>32</v>
      </c>
      <c r="F26" s="153">
        <v>8</v>
      </c>
      <c r="G26" s="153"/>
      <c r="H26" s="153">
        <v>8</v>
      </c>
      <c r="I26" s="153">
        <v>8</v>
      </c>
      <c r="J26" s="153">
        <v>8</v>
      </c>
      <c r="K26" s="153">
        <v>8</v>
      </c>
      <c r="L26" s="153">
        <v>8</v>
      </c>
      <c r="M26" s="153">
        <v>8</v>
      </c>
      <c r="N26" s="153"/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>
        <v>8</v>
      </c>
      <c r="U26" s="153"/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>
        <v>8</v>
      </c>
      <c r="AB26" s="153"/>
      <c r="AC26" s="153">
        <v>8</v>
      </c>
      <c r="AD26" s="153">
        <v>8</v>
      </c>
      <c r="AE26" s="153">
        <v>8</v>
      </c>
      <c r="AF26" s="153">
        <v>8</v>
      </c>
      <c r="AG26" s="153">
        <v>8</v>
      </c>
      <c r="AH26" s="153">
        <v>8</v>
      </c>
      <c r="AI26" s="153"/>
      <c r="AJ26" s="153">
        <v>8</v>
      </c>
      <c r="AK26" s="822">
        <f>((SUM(F26:AJ26))/8)-(SUMIF($F$6:$AJ$6,"C.Nhật",F26:AJ26)/8)</f>
        <v>26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26</v>
      </c>
      <c r="AO26" s="826">
        <v>0</v>
      </c>
      <c r="AP26" s="813"/>
      <c r="AQ26" s="813"/>
      <c r="AR26" s="813"/>
      <c r="AS26" s="815"/>
      <c r="AT26" s="4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5.75" customHeight="1">
      <c r="A27" s="912"/>
      <c r="B27" s="912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827"/>
      <c r="AP27" s="814"/>
      <c r="AQ27" s="814"/>
      <c r="AR27" s="814"/>
      <c r="AS27" s="816"/>
      <c r="AT27" s="4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4" customHeight="1">
      <c r="A28" s="911">
        <v>10</v>
      </c>
      <c r="B28" s="913" t="s">
        <v>88</v>
      </c>
      <c r="C28" s="850" t="str">
        <f>VLOOKUP(B28,DS,2,0)</f>
        <v>Huỳnh Thị Bé Tha</v>
      </c>
      <c r="D28" s="852" t="str">
        <f>VLOOKUP(B28,DS,3,0)</f>
        <v>Công nhân</v>
      </c>
      <c r="E28" s="58" t="s">
        <v>32</v>
      </c>
      <c r="F28" s="153">
        <v>8</v>
      </c>
      <c r="G28" s="153"/>
      <c r="H28" s="153">
        <v>8</v>
      </c>
      <c r="I28" s="153">
        <v>8</v>
      </c>
      <c r="J28" s="153">
        <v>8</v>
      </c>
      <c r="K28" s="153">
        <v>8</v>
      </c>
      <c r="L28" s="153">
        <v>8</v>
      </c>
      <c r="M28" s="153">
        <v>8</v>
      </c>
      <c r="N28" s="153"/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>
        <v>8</v>
      </c>
      <c r="U28" s="153"/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>
        <v>8</v>
      </c>
      <c r="AB28" s="153"/>
      <c r="AC28" s="153">
        <v>8</v>
      </c>
      <c r="AD28" s="153">
        <v>8</v>
      </c>
      <c r="AE28" s="153">
        <v>8</v>
      </c>
      <c r="AF28" s="153">
        <v>8</v>
      </c>
      <c r="AG28" s="153">
        <v>8</v>
      </c>
      <c r="AH28" s="153">
        <v>8</v>
      </c>
      <c r="AI28" s="153"/>
      <c r="AJ28" s="153">
        <v>8</v>
      </c>
      <c r="AK28" s="822">
        <f>((SUM(F28:AJ28))/8)-(SUMIF($F$6:$AJ$6,"C.Nhật",F28:AJ28)/8)</f>
        <v>26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26</v>
      </c>
      <c r="AO28" s="826">
        <v>0</v>
      </c>
      <c r="AP28" s="813"/>
      <c r="AQ28" s="813"/>
      <c r="AR28" s="813"/>
      <c r="AS28" s="815"/>
      <c r="AT28" s="4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24" customHeight="1">
      <c r="A29" s="912"/>
      <c r="B29" s="914"/>
      <c r="C29" s="851"/>
      <c r="D29" s="85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823"/>
      <c r="AL29" s="823"/>
      <c r="AM29" s="825"/>
      <c r="AN29" s="814"/>
      <c r="AO29" s="827"/>
      <c r="AP29" s="814"/>
      <c r="AQ29" s="814"/>
      <c r="AR29" s="814"/>
      <c r="AS29" s="816"/>
      <c r="AT29" s="4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21" customHeight="1">
      <c r="A30" s="911">
        <v>11</v>
      </c>
      <c r="B30" s="913" t="s">
        <v>202</v>
      </c>
      <c r="C30" s="850" t="str">
        <f>VLOOKUP(B30,DS,2,0)</f>
        <v>Nguyễn Thị Diễm</v>
      </c>
      <c r="D30" s="852" t="str">
        <f>VLOOKUP(B30,DS,3,0)</f>
        <v>Công nhân</v>
      </c>
      <c r="E30" s="58" t="s">
        <v>32</v>
      </c>
      <c r="F30" s="153">
        <v>8</v>
      </c>
      <c r="G30" s="153"/>
      <c r="H30" s="153">
        <v>8</v>
      </c>
      <c r="I30" s="153">
        <v>8</v>
      </c>
      <c r="J30" s="153">
        <v>8</v>
      </c>
      <c r="K30" s="153">
        <v>8</v>
      </c>
      <c r="L30" s="153">
        <v>8</v>
      </c>
      <c r="M30" s="153">
        <v>8</v>
      </c>
      <c r="N30" s="153"/>
      <c r="O30" s="153">
        <v>8</v>
      </c>
      <c r="P30" s="153">
        <v>8</v>
      </c>
      <c r="Q30" s="153">
        <v>8</v>
      </c>
      <c r="R30" s="153">
        <v>8</v>
      </c>
      <c r="S30" s="153">
        <v>8</v>
      </c>
      <c r="T30" s="153">
        <v>8</v>
      </c>
      <c r="U30" s="153"/>
      <c r="V30" s="153">
        <v>8</v>
      </c>
      <c r="W30" s="153">
        <v>8</v>
      </c>
      <c r="X30" s="153">
        <v>8</v>
      </c>
      <c r="Y30" s="153">
        <v>8</v>
      </c>
      <c r="Z30" s="153">
        <v>8</v>
      </c>
      <c r="AA30" s="153">
        <v>8</v>
      </c>
      <c r="AB30" s="153"/>
      <c r="AC30" s="153">
        <v>8</v>
      </c>
      <c r="AD30" s="153">
        <v>8</v>
      </c>
      <c r="AE30" s="153">
        <v>8</v>
      </c>
      <c r="AF30" s="153">
        <v>8</v>
      </c>
      <c r="AG30" s="153">
        <v>8</v>
      </c>
      <c r="AH30" s="153">
        <v>8</v>
      </c>
      <c r="AI30" s="153"/>
      <c r="AJ30" s="153">
        <v>8</v>
      </c>
      <c r="AK30" s="822">
        <f>((SUM(F30:AJ30))/8)-(SUMIF($F$6:$AJ$6,"C.Nhật",F30:AJ30)/8)</f>
        <v>26</v>
      </c>
      <c r="AL30" s="822">
        <f>SUM(F31:AI31)/8*1.5</f>
        <v>0</v>
      </c>
      <c r="AM30" s="824">
        <f>SUMIF($F$6:$AI$6,"C.Nhật",$F30:$AI31)/8*2</f>
        <v>0</v>
      </c>
      <c r="AN30" s="813">
        <f>SUM(AK30:AM31)</f>
        <v>26</v>
      </c>
      <c r="AO30" s="376"/>
      <c r="AP30" s="375"/>
      <c r="AQ30" s="375"/>
      <c r="AR30" s="813"/>
      <c r="AS30" s="377"/>
      <c r="AT30" s="41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16.5" customHeight="1">
      <c r="A31" s="912"/>
      <c r="B31" s="914"/>
      <c r="C31" s="851"/>
      <c r="D31" s="853"/>
      <c r="E31" s="59" t="s">
        <v>31</v>
      </c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823"/>
      <c r="AL31" s="823"/>
      <c r="AM31" s="825"/>
      <c r="AN31" s="814"/>
      <c r="AO31" s="376"/>
      <c r="AP31" s="375"/>
      <c r="AQ31" s="375"/>
      <c r="AR31" s="814"/>
      <c r="AS31" s="377"/>
      <c r="AT31" s="41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6.5" customHeight="1">
      <c r="A32" s="911">
        <v>12</v>
      </c>
      <c r="B32" s="943" t="s">
        <v>203</v>
      </c>
      <c r="C32" s="850" t="str">
        <f>VLOOKUP(B32,DS,2,0)</f>
        <v>Võ Văn Hữu Phước</v>
      </c>
      <c r="D32" s="852" t="str">
        <f>VLOOKUP(B32,DS,3,0)</f>
        <v>Công nhân</v>
      </c>
      <c r="E32" s="58" t="s">
        <v>32</v>
      </c>
      <c r="F32" s="153">
        <v>8</v>
      </c>
      <c r="G32" s="153"/>
      <c r="H32" s="153">
        <v>8</v>
      </c>
      <c r="I32" s="153">
        <v>8</v>
      </c>
      <c r="J32" s="153">
        <v>8</v>
      </c>
      <c r="K32" s="153">
        <v>8</v>
      </c>
      <c r="L32" s="153">
        <v>8</v>
      </c>
      <c r="M32" s="153">
        <v>8</v>
      </c>
      <c r="N32" s="153"/>
      <c r="O32" s="153">
        <v>8</v>
      </c>
      <c r="P32" s="153">
        <v>8</v>
      </c>
      <c r="Q32" s="153">
        <v>8</v>
      </c>
      <c r="R32" s="153">
        <v>8</v>
      </c>
      <c r="S32" s="153">
        <v>8</v>
      </c>
      <c r="T32" s="153">
        <v>8</v>
      </c>
      <c r="U32" s="153"/>
      <c r="V32" s="153">
        <v>8</v>
      </c>
      <c r="W32" s="153">
        <v>8</v>
      </c>
      <c r="X32" s="153">
        <v>8</v>
      </c>
      <c r="Y32" s="153">
        <v>8</v>
      </c>
      <c r="Z32" s="153">
        <v>8</v>
      </c>
      <c r="AA32" s="153">
        <v>8</v>
      </c>
      <c r="AB32" s="153"/>
      <c r="AC32" s="153">
        <v>8</v>
      </c>
      <c r="AD32" s="153">
        <v>8</v>
      </c>
      <c r="AE32" s="153">
        <v>8</v>
      </c>
      <c r="AF32" s="153">
        <v>8</v>
      </c>
      <c r="AG32" s="153">
        <v>8</v>
      </c>
      <c r="AH32" s="153">
        <v>8</v>
      </c>
      <c r="AI32" s="153"/>
      <c r="AJ32" s="153">
        <v>8</v>
      </c>
      <c r="AK32" s="822">
        <f>((SUM(F32:AJ32))/8)-(SUMIF($F$6:$AJ$6,"C.Nhật",F32:AJ32)/8)</f>
        <v>26</v>
      </c>
      <c r="AL32" s="822">
        <f>SUM(F33:AI33)/8*1.5</f>
        <v>0</v>
      </c>
      <c r="AM32" s="824">
        <f>SUMIF($F$6:$AI$6,"C.Nhật",$F32:$AI33)/8*2</f>
        <v>0</v>
      </c>
      <c r="AN32" s="813">
        <f>SUM(AK32:AM33)</f>
        <v>26</v>
      </c>
      <c r="AO32" s="376"/>
      <c r="AP32" s="375"/>
      <c r="AQ32" s="375"/>
      <c r="AR32" s="813"/>
      <c r="AS32" s="385"/>
      <c r="AT32" s="41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57" customFormat="1" ht="16.5" customHeight="1">
      <c r="A33" s="912"/>
      <c r="B33" s="944"/>
      <c r="C33" s="851"/>
      <c r="D33" s="853"/>
      <c r="E33" s="59" t="s">
        <v>31</v>
      </c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823"/>
      <c r="AL33" s="823"/>
      <c r="AM33" s="825"/>
      <c r="AN33" s="814"/>
      <c r="AO33" s="376"/>
      <c r="AP33" s="375"/>
      <c r="AQ33" s="375"/>
      <c r="AR33" s="814"/>
      <c r="AS33" s="153"/>
      <c r="AT33" s="41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269" customFormat="1" ht="32.25" customHeight="1">
      <c r="A34" s="267" t="s">
        <v>180</v>
      </c>
      <c r="B34" s="270" t="s">
        <v>181</v>
      </c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2"/>
      <c r="AT34" s="268"/>
    </row>
    <row r="35" spans="1:90" s="57" customFormat="1" ht="18" customHeight="1">
      <c r="A35" s="911">
        <f>A32+1</f>
        <v>13</v>
      </c>
      <c r="B35" s="911" t="s">
        <v>107</v>
      </c>
      <c r="C35" s="850" t="str">
        <f>VLOOKUP(B35,DS,2,0)</f>
        <v>Nguyễn Văn Bé Hai</v>
      </c>
      <c r="D35" s="852" t="str">
        <f>VLOOKUP(B35,DS,3,0)</f>
        <v>Công nhân</v>
      </c>
      <c r="E35" s="58" t="s">
        <v>32</v>
      </c>
      <c r="F35" s="153">
        <v>8</v>
      </c>
      <c r="G35" s="153"/>
      <c r="H35" s="153">
        <v>8</v>
      </c>
      <c r="I35" s="153">
        <v>8</v>
      </c>
      <c r="J35" s="153">
        <v>8</v>
      </c>
      <c r="K35" s="153">
        <v>8</v>
      </c>
      <c r="L35" s="153">
        <v>8</v>
      </c>
      <c r="M35" s="153">
        <v>8</v>
      </c>
      <c r="N35" s="153"/>
      <c r="O35" s="153">
        <v>8</v>
      </c>
      <c r="P35" s="153">
        <v>8</v>
      </c>
      <c r="Q35" s="153">
        <v>8</v>
      </c>
      <c r="R35" s="153">
        <v>8</v>
      </c>
      <c r="S35" s="153">
        <v>8</v>
      </c>
      <c r="T35" s="153">
        <v>8</v>
      </c>
      <c r="U35" s="153"/>
      <c r="V35" s="153">
        <v>8</v>
      </c>
      <c r="W35" s="153">
        <v>8</v>
      </c>
      <c r="X35" s="153">
        <v>8</v>
      </c>
      <c r="Y35" s="153">
        <v>8</v>
      </c>
      <c r="Z35" s="153">
        <v>8</v>
      </c>
      <c r="AA35" s="153">
        <v>8</v>
      </c>
      <c r="AB35" s="153"/>
      <c r="AC35" s="153">
        <v>8</v>
      </c>
      <c r="AD35" s="153">
        <v>8</v>
      </c>
      <c r="AE35" s="153">
        <v>8</v>
      </c>
      <c r="AF35" s="153">
        <v>8</v>
      </c>
      <c r="AG35" s="153">
        <v>8</v>
      </c>
      <c r="AH35" s="153">
        <v>8</v>
      </c>
      <c r="AI35" s="153"/>
      <c r="AJ35" s="153">
        <v>8</v>
      </c>
      <c r="AK35" s="822">
        <f>((SUM(F35:AJ35))/8)-(SUMIF($F$6:$AJ$6,"C.Nhật",F35:AJ35)/8)</f>
        <v>26</v>
      </c>
      <c r="AL35" s="822">
        <f>SUM(F36:AI36)/8*1.5</f>
        <v>0</v>
      </c>
      <c r="AM35" s="824">
        <f>SUMIF($F$6:$AI$6,"C.Nhật",$F35:$AI36)/8*2</f>
        <v>0</v>
      </c>
      <c r="AN35" s="813">
        <f>SUM(AK35:AM36)</f>
        <v>26</v>
      </c>
      <c r="AO35" s="826">
        <v>0</v>
      </c>
      <c r="AP35" s="813"/>
      <c r="AQ35" s="813"/>
      <c r="AR35" s="813"/>
      <c r="AS35" s="815"/>
      <c r="AT35" s="41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57" customFormat="1" ht="18" customHeight="1">
      <c r="A36" s="912"/>
      <c r="B36" s="912"/>
      <c r="C36" s="851"/>
      <c r="D36" s="85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823"/>
      <c r="AL36" s="823"/>
      <c r="AM36" s="825"/>
      <c r="AN36" s="814"/>
      <c r="AO36" s="827"/>
      <c r="AP36" s="814"/>
      <c r="AQ36" s="814"/>
      <c r="AR36" s="814"/>
      <c r="AS36" s="816"/>
      <c r="AT36" s="41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336" customFormat="1" ht="18" customHeight="1">
      <c r="A37" s="915">
        <f>A35+1</f>
        <v>14</v>
      </c>
      <c r="B37" s="915" t="s">
        <v>198</v>
      </c>
      <c r="C37" s="917" t="s">
        <v>197</v>
      </c>
      <c r="D37" s="919" t="str">
        <f>VLOOKUP(B37,DS,3,0)</f>
        <v>Công nhân</v>
      </c>
      <c r="E37" s="326" t="s">
        <v>32</v>
      </c>
      <c r="F37" s="153">
        <v>8</v>
      </c>
      <c r="G37" s="153"/>
      <c r="H37" s="153">
        <v>8</v>
      </c>
      <c r="I37" s="153">
        <v>8</v>
      </c>
      <c r="J37" s="153">
        <v>8</v>
      </c>
      <c r="K37" s="153">
        <v>8</v>
      </c>
      <c r="L37" s="153">
        <v>8</v>
      </c>
      <c r="M37" s="153">
        <v>8</v>
      </c>
      <c r="N37" s="153"/>
      <c r="O37" s="153">
        <v>8</v>
      </c>
      <c r="P37" s="153">
        <v>8</v>
      </c>
      <c r="Q37" s="153">
        <v>8</v>
      </c>
      <c r="R37" s="153">
        <v>8</v>
      </c>
      <c r="S37" s="153">
        <v>8</v>
      </c>
      <c r="T37" s="153">
        <v>8</v>
      </c>
      <c r="U37" s="153"/>
      <c r="V37" s="153">
        <v>8</v>
      </c>
      <c r="W37" s="153">
        <v>8</v>
      </c>
      <c r="X37" s="153">
        <v>8</v>
      </c>
      <c r="Y37" s="153">
        <v>8</v>
      </c>
      <c r="Z37" s="153">
        <v>8</v>
      </c>
      <c r="AA37" s="153">
        <v>8</v>
      </c>
      <c r="AB37" s="153"/>
      <c r="AC37" s="153">
        <v>8</v>
      </c>
      <c r="AD37" s="153">
        <v>8</v>
      </c>
      <c r="AE37" s="153">
        <v>8</v>
      </c>
      <c r="AF37" s="153">
        <v>8</v>
      </c>
      <c r="AG37" s="153">
        <v>8</v>
      </c>
      <c r="AH37" s="153">
        <v>8</v>
      </c>
      <c r="AI37" s="153"/>
      <c r="AJ37" s="153">
        <v>8</v>
      </c>
      <c r="AK37" s="921">
        <f>((SUM(F37:AJ37))/8)-(SUMIF($F$6:$AJ$6,"C.Nhật",F37:AJ37)/8)</f>
        <v>26</v>
      </c>
      <c r="AL37" s="921">
        <f>SUM(F38:AI38)/8*1.5</f>
        <v>0</v>
      </c>
      <c r="AM37" s="923">
        <f>SUMIF($F$6:$AI$6,"C.Nhật",$F37:$AI38)/8*2</f>
        <v>0</v>
      </c>
      <c r="AN37" s="925">
        <f>SUM(AK37:AM38)</f>
        <v>26</v>
      </c>
      <c r="AO37" s="927">
        <v>0</v>
      </c>
      <c r="AP37" s="925"/>
      <c r="AQ37" s="925"/>
      <c r="AR37" s="925"/>
      <c r="AS37" s="929"/>
      <c r="AT37" s="334"/>
      <c r="AU37" s="335"/>
      <c r="AV37" s="335"/>
      <c r="AW37" s="335"/>
      <c r="AX37" s="335"/>
      <c r="AY37" s="335"/>
      <c r="AZ37" s="335"/>
      <c r="BA37" s="335"/>
      <c r="BB37" s="335"/>
      <c r="BC37" s="335"/>
      <c r="BD37" s="335"/>
      <c r="BE37" s="335"/>
      <c r="BF37" s="335"/>
      <c r="BG37" s="335"/>
      <c r="BH37" s="335"/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5"/>
      <c r="BW37" s="335"/>
      <c r="BX37" s="335"/>
      <c r="BY37" s="335"/>
      <c r="BZ37" s="335"/>
      <c r="CA37" s="335"/>
      <c r="CB37" s="335"/>
      <c r="CC37" s="335"/>
      <c r="CD37" s="335"/>
      <c r="CE37" s="335"/>
      <c r="CF37" s="335"/>
      <c r="CG37" s="335"/>
      <c r="CH37" s="335"/>
      <c r="CI37" s="335"/>
      <c r="CJ37" s="335"/>
      <c r="CK37" s="335"/>
      <c r="CL37" s="335"/>
    </row>
    <row r="38" spans="1:90" s="336" customFormat="1" ht="18" customHeight="1">
      <c r="A38" s="916"/>
      <c r="B38" s="916"/>
      <c r="C38" s="918"/>
      <c r="D38" s="920"/>
      <c r="E38" s="332" t="s">
        <v>31</v>
      </c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922"/>
      <c r="AL38" s="922"/>
      <c r="AM38" s="924"/>
      <c r="AN38" s="926"/>
      <c r="AO38" s="928"/>
      <c r="AP38" s="926"/>
      <c r="AQ38" s="926"/>
      <c r="AR38" s="926"/>
      <c r="AS38" s="930"/>
      <c r="AT38" s="334"/>
      <c r="AU38" s="335"/>
      <c r="AV38" s="335"/>
      <c r="AW38" s="335"/>
      <c r="AX38" s="335"/>
      <c r="AY38" s="335"/>
      <c r="AZ38" s="335"/>
      <c r="BA38" s="335"/>
      <c r="BB38" s="335"/>
      <c r="BC38" s="335"/>
      <c r="BD38" s="335"/>
      <c r="BE38" s="335"/>
      <c r="BF38" s="335"/>
      <c r="BG38" s="335"/>
      <c r="BH38" s="335"/>
      <c r="BI38" s="335"/>
      <c r="BJ38" s="335"/>
      <c r="BK38" s="335"/>
      <c r="BL38" s="335"/>
      <c r="BM38" s="335"/>
      <c r="BN38" s="335"/>
      <c r="BO38" s="335"/>
      <c r="BP38" s="335"/>
      <c r="BQ38" s="335"/>
      <c r="BR38" s="335"/>
      <c r="BS38" s="335"/>
      <c r="BT38" s="335"/>
      <c r="BU38" s="335"/>
      <c r="BV38" s="335"/>
      <c r="BW38" s="335"/>
      <c r="BX38" s="335"/>
      <c r="BY38" s="335"/>
      <c r="BZ38" s="335"/>
      <c r="CA38" s="335"/>
      <c r="CB38" s="335"/>
      <c r="CC38" s="335"/>
      <c r="CD38" s="335"/>
      <c r="CE38" s="335"/>
      <c r="CF38" s="335"/>
      <c r="CG38" s="335"/>
      <c r="CH38" s="335"/>
      <c r="CI38" s="335"/>
      <c r="CJ38" s="335"/>
      <c r="CK38" s="335"/>
      <c r="CL38" s="335"/>
    </row>
    <row r="39" spans="1:90" s="428" customFormat="1" ht="18" customHeight="1">
      <c r="A39" s="911">
        <f>A37+1</f>
        <v>15</v>
      </c>
      <c r="B39" s="911" t="s">
        <v>112</v>
      </c>
      <c r="C39" s="850" t="str">
        <f>VLOOKUP(B39,DS,2,0)</f>
        <v>Trần Nhiên</v>
      </c>
      <c r="D39" s="852" t="str">
        <f>VLOOKUP(B39,DS,3,0)</f>
        <v>Công nhân</v>
      </c>
      <c r="E39" s="424" t="s">
        <v>32</v>
      </c>
      <c r="F39" s="425">
        <v>8</v>
      </c>
      <c r="G39" s="425"/>
      <c r="H39" s="425">
        <v>8</v>
      </c>
      <c r="I39" s="425">
        <v>8</v>
      </c>
      <c r="J39" s="425">
        <v>8</v>
      </c>
      <c r="K39" s="425">
        <v>8</v>
      </c>
      <c r="L39" s="425">
        <v>8</v>
      </c>
      <c r="M39" s="425">
        <v>8</v>
      </c>
      <c r="N39" s="425"/>
      <c r="O39" s="425">
        <v>8</v>
      </c>
      <c r="P39" s="425">
        <v>8</v>
      </c>
      <c r="Q39" s="425">
        <v>8</v>
      </c>
      <c r="R39" s="425">
        <v>8</v>
      </c>
      <c r="S39" s="425">
        <v>8</v>
      </c>
      <c r="T39" s="425">
        <v>8</v>
      </c>
      <c r="U39" s="425"/>
      <c r="V39" s="425">
        <v>8</v>
      </c>
      <c r="W39" s="425">
        <v>8</v>
      </c>
      <c r="X39" s="425">
        <v>8</v>
      </c>
      <c r="Y39" s="425">
        <v>8</v>
      </c>
      <c r="Z39" s="425">
        <v>8</v>
      </c>
      <c r="AA39" s="425">
        <v>8</v>
      </c>
      <c r="AB39" s="425"/>
      <c r="AC39" s="425"/>
      <c r="AD39" s="425"/>
      <c r="AE39" s="425"/>
      <c r="AF39" s="425"/>
      <c r="AG39" s="425"/>
      <c r="AH39" s="425">
        <v>8</v>
      </c>
      <c r="AI39" s="425"/>
      <c r="AJ39" s="425">
        <v>8</v>
      </c>
      <c r="AK39" s="822">
        <f>((SUM(F39:AJ39))/8)-(SUMIF($F$6:$AJ$6,"C.Nhật",F39:AJ39)/8)</f>
        <v>21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21</v>
      </c>
      <c r="AO39" s="826">
        <v>0</v>
      </c>
      <c r="AP39" s="813"/>
      <c r="AQ39" s="813"/>
      <c r="AR39" s="813"/>
      <c r="AS39" s="815"/>
      <c r="AT39" s="426"/>
      <c r="AU39" s="427"/>
      <c r="AV39" s="427"/>
      <c r="AW39" s="427"/>
      <c r="AX39" s="427"/>
      <c r="AY39" s="427"/>
      <c r="AZ39" s="427"/>
      <c r="BA39" s="427"/>
      <c r="BB39" s="427"/>
      <c r="BC39" s="427"/>
      <c r="BD39" s="427"/>
      <c r="BE39" s="427"/>
      <c r="BF39" s="427"/>
      <c r="BG39" s="427"/>
      <c r="BH39" s="427"/>
      <c r="BI39" s="427"/>
      <c r="BJ39" s="427"/>
      <c r="BK39" s="427"/>
      <c r="BL39" s="427"/>
      <c r="BM39" s="427"/>
      <c r="BN39" s="427"/>
      <c r="BO39" s="427"/>
      <c r="BP39" s="427"/>
      <c r="BQ39" s="427"/>
      <c r="BR39" s="427"/>
      <c r="BS39" s="427"/>
      <c r="BT39" s="427"/>
      <c r="BU39" s="427"/>
      <c r="BV39" s="427"/>
      <c r="BW39" s="427"/>
      <c r="BX39" s="427"/>
      <c r="BY39" s="427"/>
      <c r="BZ39" s="427"/>
      <c r="CA39" s="427"/>
      <c r="CB39" s="427"/>
      <c r="CC39" s="427"/>
      <c r="CD39" s="427"/>
      <c r="CE39" s="427"/>
      <c r="CF39" s="427"/>
      <c r="CG39" s="427"/>
      <c r="CH39" s="427"/>
      <c r="CI39" s="427"/>
      <c r="CJ39" s="427"/>
      <c r="CK39" s="427"/>
      <c r="CL39" s="427"/>
    </row>
    <row r="40" spans="1:90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41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57" customFormat="1" ht="18" customHeight="1">
      <c r="A41" s="911">
        <f>A39+1</f>
        <v>16</v>
      </c>
      <c r="B41" s="911" t="s">
        <v>113</v>
      </c>
      <c r="C41" s="850" t="str">
        <f>VLOOKUP(B41,DS,2,0)</f>
        <v>Thạch Giang</v>
      </c>
      <c r="D41" s="852" t="str">
        <f>VLOOKUP(B41,DS,3,0)</f>
        <v>Công nhân</v>
      </c>
      <c r="E41" s="58" t="s">
        <v>32</v>
      </c>
      <c r="F41" s="153">
        <v>8</v>
      </c>
      <c r="G41" s="153"/>
      <c r="H41" s="153">
        <v>8</v>
      </c>
      <c r="I41" s="153">
        <v>8</v>
      </c>
      <c r="J41" s="153">
        <v>8</v>
      </c>
      <c r="K41" s="153">
        <v>8</v>
      </c>
      <c r="L41" s="153">
        <v>8</v>
      </c>
      <c r="M41" s="153">
        <v>8</v>
      </c>
      <c r="N41" s="153"/>
      <c r="O41" s="153">
        <v>8</v>
      </c>
      <c r="P41" s="153">
        <v>8</v>
      </c>
      <c r="Q41" s="153">
        <v>8</v>
      </c>
      <c r="R41" s="153">
        <v>8</v>
      </c>
      <c r="S41" s="153">
        <v>8</v>
      </c>
      <c r="T41" s="153">
        <v>8</v>
      </c>
      <c r="U41" s="153"/>
      <c r="V41" s="153">
        <v>8</v>
      </c>
      <c r="W41" s="153">
        <v>8</v>
      </c>
      <c r="X41" s="153">
        <v>8</v>
      </c>
      <c r="Y41" s="153">
        <v>8</v>
      </c>
      <c r="Z41" s="153">
        <v>8</v>
      </c>
      <c r="AA41" s="153">
        <v>8</v>
      </c>
      <c r="AB41" s="153"/>
      <c r="AC41" s="153">
        <v>8</v>
      </c>
      <c r="AD41" s="153">
        <v>8</v>
      </c>
      <c r="AE41" s="153">
        <v>8</v>
      </c>
      <c r="AF41" s="153">
        <v>8</v>
      </c>
      <c r="AG41" s="153">
        <v>8</v>
      </c>
      <c r="AH41" s="153">
        <v>8</v>
      </c>
      <c r="AI41" s="153"/>
      <c r="AJ41" s="153">
        <v>8</v>
      </c>
      <c r="AK41" s="822">
        <f>((SUM(F41:AJ41))/8)-(SUMIF($F$6:$AJ$6,"C.Nhật",F41:AJ41)/8)</f>
        <v>26</v>
      </c>
      <c r="AL41" s="822">
        <f>SUM(F42:AI42)/8*1.5</f>
        <v>0</v>
      </c>
      <c r="AM41" s="824">
        <f>SUMIF($F$6:$AI$6,"C.Nhật",$F41:$AI42)/8*2</f>
        <v>0</v>
      </c>
      <c r="AN41" s="813">
        <f>SUM(AK41:AM42)</f>
        <v>26</v>
      </c>
      <c r="AO41" s="826">
        <v>0</v>
      </c>
      <c r="AP41" s="813"/>
      <c r="AQ41" s="813"/>
      <c r="AR41" s="813"/>
      <c r="AS41" s="815"/>
      <c r="AT41" s="41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57" customFormat="1" ht="18" customHeight="1">
      <c r="A42" s="912"/>
      <c r="B42" s="912"/>
      <c r="C42" s="851"/>
      <c r="D42" s="853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823"/>
      <c r="AL42" s="823"/>
      <c r="AM42" s="825"/>
      <c r="AN42" s="814"/>
      <c r="AO42" s="827"/>
      <c r="AP42" s="814"/>
      <c r="AQ42" s="814"/>
      <c r="AR42" s="814"/>
      <c r="AS42" s="816"/>
      <c r="AT42" s="41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57" customFormat="1" ht="18" customHeight="1">
      <c r="A43" s="911">
        <f>A41+1</f>
        <v>17</v>
      </c>
      <c r="B43" s="911" t="s">
        <v>116</v>
      </c>
      <c r="C43" s="850" t="str">
        <f>VLOOKUP(B43,DS,2,0)</f>
        <v>Lâm Chanh Đa Ra</v>
      </c>
      <c r="D43" s="852" t="str">
        <f>VLOOKUP(B43,DS,3,0)</f>
        <v>Công nhân</v>
      </c>
      <c r="E43" s="58" t="s">
        <v>32</v>
      </c>
      <c r="F43" s="153">
        <v>8</v>
      </c>
      <c r="G43" s="153"/>
      <c r="H43" s="153">
        <v>8</v>
      </c>
      <c r="I43" s="153">
        <v>8</v>
      </c>
      <c r="J43" s="153">
        <v>8</v>
      </c>
      <c r="K43" s="153">
        <v>8</v>
      </c>
      <c r="L43" s="153">
        <v>8</v>
      </c>
      <c r="M43" s="153">
        <v>8</v>
      </c>
      <c r="N43" s="153"/>
      <c r="O43" s="153">
        <v>8</v>
      </c>
      <c r="P43" s="153">
        <v>8</v>
      </c>
      <c r="Q43" s="153">
        <v>8</v>
      </c>
      <c r="R43" s="153">
        <v>8</v>
      </c>
      <c r="S43" s="153">
        <v>8</v>
      </c>
      <c r="T43" s="153">
        <v>8</v>
      </c>
      <c r="U43" s="153"/>
      <c r="V43" s="153">
        <v>8</v>
      </c>
      <c r="W43" s="153">
        <v>8</v>
      </c>
      <c r="X43" s="153">
        <v>8</v>
      </c>
      <c r="Y43" s="153">
        <v>8</v>
      </c>
      <c r="Z43" s="153">
        <v>8</v>
      </c>
      <c r="AA43" s="153">
        <v>8</v>
      </c>
      <c r="AB43" s="153"/>
      <c r="AC43" s="153">
        <v>8</v>
      </c>
      <c r="AD43" s="153">
        <v>8</v>
      </c>
      <c r="AE43" s="153">
        <v>8</v>
      </c>
      <c r="AF43" s="153">
        <v>8</v>
      </c>
      <c r="AG43" s="153">
        <v>8</v>
      </c>
      <c r="AH43" s="153">
        <v>8</v>
      </c>
      <c r="AI43" s="153"/>
      <c r="AJ43" s="153">
        <v>8</v>
      </c>
      <c r="AK43" s="822">
        <f>((SUM(F43:AJ43))/8)-(SUMIF($F$6:$AJ$6,"C.Nhật",F43:AJ43)/8)</f>
        <v>26</v>
      </c>
      <c r="AL43" s="822">
        <f>SUM(F44:AI44)/8*1.5</f>
        <v>0</v>
      </c>
      <c r="AM43" s="824">
        <f>SUMIF($F$6:$AI$6,"C.Nhật",$F43:$AI44)/8*2</f>
        <v>0</v>
      </c>
      <c r="AN43" s="813">
        <f>SUM(AK43:AM44)</f>
        <v>26</v>
      </c>
      <c r="AO43" s="826">
        <v>0</v>
      </c>
      <c r="AP43" s="813"/>
      <c r="AQ43" s="813"/>
      <c r="AR43" s="813"/>
      <c r="AS43" s="815"/>
      <c r="AT43" s="41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57" customFormat="1" ht="18" customHeight="1">
      <c r="A44" s="912"/>
      <c r="B44" s="912"/>
      <c r="C44" s="851"/>
      <c r="D44" s="853"/>
      <c r="E44" s="59" t="s">
        <v>31</v>
      </c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823"/>
      <c r="AL44" s="823"/>
      <c r="AM44" s="825"/>
      <c r="AN44" s="814"/>
      <c r="AO44" s="827"/>
      <c r="AP44" s="814"/>
      <c r="AQ44" s="814"/>
      <c r="AR44" s="814"/>
      <c r="AS44" s="816"/>
      <c r="AT44" s="41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3" customFormat="1" ht="21" customHeight="1">
      <c r="A45" s="11"/>
      <c r="B45" s="11"/>
      <c r="C45" s="13" t="s">
        <v>14</v>
      </c>
      <c r="D45" s="101"/>
      <c r="E45" s="3"/>
      <c r="F45" s="65"/>
      <c r="G45" s="65"/>
      <c r="H45" s="108"/>
      <c r="I45" s="108"/>
      <c r="J45" s="108"/>
      <c r="K45" s="65"/>
      <c r="L45" s="108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108"/>
      <c r="AE45" s="65"/>
      <c r="AF45" s="65"/>
      <c r="AG45" s="65"/>
      <c r="AH45" s="65"/>
      <c r="AI45" s="65"/>
      <c r="AJ45" s="65"/>
      <c r="AK45" s="3"/>
      <c r="AL45" s="3"/>
      <c r="AM45" s="88"/>
      <c r="AN45" s="66"/>
      <c r="AO45" s="66"/>
      <c r="AP45" s="66"/>
      <c r="AQ45" s="66"/>
      <c r="AR45" s="66"/>
      <c r="AS45" s="3"/>
      <c r="AT45" s="3"/>
    </row>
    <row r="46" spans="1:90" s="63" customFormat="1" ht="18" customHeight="1">
      <c r="A46" s="9"/>
      <c r="B46" s="9"/>
      <c r="C46" s="13"/>
      <c r="D46" s="102"/>
      <c r="E46" s="67"/>
      <c r="F46" s="107"/>
      <c r="G46" s="109"/>
      <c r="H46" s="62"/>
      <c r="I46" s="62"/>
      <c r="J46" s="62"/>
      <c r="K46" s="109"/>
      <c r="L46" s="62"/>
      <c r="M46" s="109"/>
      <c r="N46" s="109"/>
      <c r="O46" s="109"/>
      <c r="P46" s="109"/>
      <c r="Q46" s="62"/>
      <c r="R46" s="107"/>
      <c r="S46" s="109"/>
      <c r="T46" s="109"/>
      <c r="U46" s="62"/>
      <c r="V46" s="109"/>
      <c r="W46" s="109"/>
      <c r="X46" s="62"/>
      <c r="Y46" s="109"/>
      <c r="Z46" s="109"/>
      <c r="AA46" s="109"/>
      <c r="AB46" s="109"/>
      <c r="AC46" s="109"/>
      <c r="AD46" s="62"/>
      <c r="AE46" s="109"/>
      <c r="AF46" s="109"/>
      <c r="AG46" s="109"/>
      <c r="AH46" s="109"/>
      <c r="AI46" s="109"/>
      <c r="AJ46" s="109"/>
      <c r="AK46" s="67"/>
      <c r="AM46" s="89"/>
      <c r="AN46" s="9"/>
      <c r="AO46" s="9"/>
      <c r="AP46" s="9"/>
      <c r="AQ46" s="9"/>
      <c r="AR46" s="9"/>
      <c r="AS46" s="13"/>
      <c r="AT46" s="3"/>
    </row>
    <row r="47" spans="1:90" s="63" customFormat="1" ht="18" customHeight="1">
      <c r="A47" s="2"/>
      <c r="B47" s="2" t="s">
        <v>0</v>
      </c>
      <c r="C47" s="2"/>
      <c r="D47" s="415"/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3"/>
    </row>
    <row r="48" spans="1:90" s="63" customFormat="1" ht="18" customHeight="1">
      <c r="A48" s="2"/>
      <c r="B48" s="2"/>
      <c r="C48" s="2" t="s">
        <v>46</v>
      </c>
      <c r="D48" s="415"/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13"/>
    </row>
    <row r="49" spans="3:3" ht="18" customHeight="1">
      <c r="C49" s="2" t="s">
        <v>47</v>
      </c>
    </row>
    <row r="50" spans="3:3" ht="18" customHeight="1">
      <c r="C50" s="2" t="s">
        <v>48</v>
      </c>
    </row>
    <row r="51" spans="3:3" ht="18" customHeight="1">
      <c r="C51" s="2" t="s">
        <v>49</v>
      </c>
    </row>
    <row r="52" spans="3:3" ht="18" customHeight="1">
      <c r="C52" s="2" t="s">
        <v>50</v>
      </c>
    </row>
    <row r="53" spans="3:3" ht="18" customHeight="1">
      <c r="C53" s="2" t="s">
        <v>51</v>
      </c>
    </row>
    <row r="54" spans="3:3" ht="18" customHeight="1">
      <c r="C54" s="2" t="s">
        <v>52</v>
      </c>
    </row>
    <row r="55" spans="3:3" ht="18" customHeight="1">
      <c r="C55" s="2" t="s">
        <v>53</v>
      </c>
    </row>
    <row r="56" spans="3:3" ht="15" customHeight="1">
      <c r="C56" s="2" t="s">
        <v>54</v>
      </c>
    </row>
    <row r="67" spans="1:91" s="133" customFormat="1" ht="20.25">
      <c r="A67" s="124"/>
      <c r="B67" s="127"/>
      <c r="C67" s="127"/>
      <c r="D67" s="128"/>
      <c r="E67" s="127"/>
      <c r="F67" s="128"/>
      <c r="G67" s="128"/>
      <c r="H67" s="128"/>
      <c r="I67" s="128"/>
      <c r="J67" s="128"/>
      <c r="K67" s="129"/>
      <c r="L67" s="129"/>
      <c r="M67" s="129"/>
      <c r="N67" s="129"/>
      <c r="O67" s="129"/>
      <c r="P67" s="129"/>
      <c r="Q67" s="129"/>
      <c r="R67" s="129"/>
      <c r="S67" s="130" t="str">
        <f>S1</f>
        <v>BẢNG CHẤM CÔNG THÁNG 07 NĂM 2017</v>
      </c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841" t="s">
        <v>106</v>
      </c>
      <c r="AN67" s="842"/>
      <c r="AO67" s="842"/>
      <c r="AP67" s="842"/>
      <c r="AQ67" s="842"/>
      <c r="AR67" s="842"/>
      <c r="AS67" s="843"/>
      <c r="AT67" s="132"/>
    </row>
    <row r="68" spans="1:91" s="133" customFormat="1" ht="20.25">
      <c r="A68" s="124" t="str">
        <f>$A$2</f>
        <v>Công ty TNHH Hải sản An Lạc</v>
      </c>
      <c r="B68" s="128"/>
      <c r="C68" s="128"/>
      <c r="D68" s="128"/>
      <c r="E68" s="128"/>
      <c r="F68" s="128"/>
      <c r="G68" s="128"/>
      <c r="H68" s="128"/>
      <c r="I68" s="128"/>
      <c r="J68" s="128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31"/>
      <c r="AL68" s="131"/>
      <c r="AM68" s="134"/>
      <c r="AN68" s="135"/>
      <c r="AO68" s="135"/>
      <c r="AP68" s="135"/>
      <c r="AQ68" s="135"/>
      <c r="AR68" s="135"/>
      <c r="AS68" s="136"/>
      <c r="AT68" s="136"/>
    </row>
    <row r="69" spans="1:91" s="133" customFormat="1" ht="21" customHeight="1">
      <c r="A69" s="124" t="str">
        <f>$A$3</f>
        <v>Địa chỉ: Lô A14, đường 4A, KCN Hải Sơn, Đức Hòa, Long An</v>
      </c>
      <c r="B69" s="137"/>
      <c r="C69" s="137"/>
      <c r="D69" s="138"/>
      <c r="E69" s="138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31"/>
      <c r="AL69" s="131"/>
      <c r="AM69" s="134"/>
      <c r="AN69" s="132"/>
      <c r="AO69" s="132"/>
      <c r="AP69" s="132"/>
      <c r="AQ69" s="132"/>
      <c r="AR69" s="132"/>
      <c r="AS69" s="139"/>
      <c r="AT69" s="139"/>
    </row>
    <row r="70" spans="1:91" s="133" customFormat="1" ht="14.25" customHeight="1">
      <c r="A70" s="140"/>
      <c r="B70" s="140"/>
      <c r="C70" s="141"/>
      <c r="D70" s="142"/>
      <c r="E70" s="143">
        <f>$E$4</f>
        <v>42917</v>
      </c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5"/>
      <c r="AI70" s="145"/>
      <c r="AJ70" s="145"/>
      <c r="AK70" s="140"/>
      <c r="AL70" s="140"/>
      <c r="AM70" s="146"/>
      <c r="AN70" s="140"/>
      <c r="AO70" s="140"/>
      <c r="AP70" s="140"/>
      <c r="AQ70" s="140"/>
      <c r="AR70" s="140"/>
      <c r="AS70" s="140"/>
      <c r="AT70" s="147"/>
    </row>
    <row r="71" spans="1:91" s="149" customFormat="1" ht="18.75" customHeight="1">
      <c r="A71" s="844" t="s">
        <v>28</v>
      </c>
      <c r="B71" s="844" t="s">
        <v>3</v>
      </c>
      <c r="C71" s="844" t="s">
        <v>1</v>
      </c>
      <c r="D71" s="846" t="s">
        <v>29</v>
      </c>
      <c r="E71" s="844" t="s">
        <v>30</v>
      </c>
      <c r="F71" s="148">
        <f>+E70</f>
        <v>42917</v>
      </c>
      <c r="G71" s="148">
        <f t="shared" ref="G71:AG71" si="6">F71+1</f>
        <v>42918</v>
      </c>
      <c r="H71" s="148">
        <f t="shared" si="6"/>
        <v>42919</v>
      </c>
      <c r="I71" s="148">
        <f t="shared" si="6"/>
        <v>42920</v>
      </c>
      <c r="J71" s="148">
        <f t="shared" si="6"/>
        <v>42921</v>
      </c>
      <c r="K71" s="148">
        <f t="shared" si="6"/>
        <v>42922</v>
      </c>
      <c r="L71" s="148">
        <f t="shared" si="6"/>
        <v>42923</v>
      </c>
      <c r="M71" s="148">
        <f t="shared" si="6"/>
        <v>42924</v>
      </c>
      <c r="N71" s="148">
        <f t="shared" si="6"/>
        <v>42925</v>
      </c>
      <c r="O71" s="148">
        <f t="shared" si="6"/>
        <v>42926</v>
      </c>
      <c r="P71" s="148">
        <f t="shared" si="6"/>
        <v>42927</v>
      </c>
      <c r="Q71" s="148">
        <f t="shared" si="6"/>
        <v>42928</v>
      </c>
      <c r="R71" s="148">
        <f t="shared" si="6"/>
        <v>42929</v>
      </c>
      <c r="S71" s="148">
        <f t="shared" si="6"/>
        <v>42930</v>
      </c>
      <c r="T71" s="148">
        <f t="shared" si="6"/>
        <v>42931</v>
      </c>
      <c r="U71" s="148">
        <f t="shared" si="6"/>
        <v>42932</v>
      </c>
      <c r="V71" s="148">
        <f t="shared" si="6"/>
        <v>42933</v>
      </c>
      <c r="W71" s="148">
        <f t="shared" si="6"/>
        <v>42934</v>
      </c>
      <c r="X71" s="148">
        <f t="shared" si="6"/>
        <v>42935</v>
      </c>
      <c r="Y71" s="148">
        <f t="shared" si="6"/>
        <v>42936</v>
      </c>
      <c r="Z71" s="148">
        <f t="shared" si="6"/>
        <v>42937</v>
      </c>
      <c r="AA71" s="148">
        <f t="shared" si="6"/>
        <v>42938</v>
      </c>
      <c r="AB71" s="148">
        <f t="shared" si="6"/>
        <v>42939</v>
      </c>
      <c r="AC71" s="148">
        <f t="shared" si="6"/>
        <v>42940</v>
      </c>
      <c r="AD71" s="148">
        <f t="shared" si="6"/>
        <v>42941</v>
      </c>
      <c r="AE71" s="148">
        <f t="shared" si="6"/>
        <v>42942</v>
      </c>
      <c r="AF71" s="148">
        <f t="shared" si="6"/>
        <v>42943</v>
      </c>
      <c r="AG71" s="148">
        <f t="shared" si="6"/>
        <v>42944</v>
      </c>
      <c r="AH71" s="148">
        <f>AG71+1</f>
        <v>42945</v>
      </c>
      <c r="AI71" s="148">
        <f>AH71+1</f>
        <v>42946</v>
      </c>
      <c r="AJ71" s="148">
        <f>AI71+1</f>
        <v>42947</v>
      </c>
      <c r="AK71" s="854" t="s">
        <v>15</v>
      </c>
      <c r="AL71" s="855"/>
      <c r="AM71" s="856"/>
      <c r="AN71" s="857" t="s">
        <v>45</v>
      </c>
      <c r="AO71" s="857" t="s">
        <v>41</v>
      </c>
      <c r="AP71" s="857" t="s">
        <v>42</v>
      </c>
      <c r="AQ71" s="857" t="s">
        <v>43</v>
      </c>
      <c r="AR71" s="857" t="s">
        <v>44</v>
      </c>
      <c r="AS71" s="846" t="s">
        <v>0</v>
      </c>
      <c r="AT71" s="847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43.5" customHeight="1">
      <c r="A72" s="845"/>
      <c r="B72" s="845"/>
      <c r="C72" s="845"/>
      <c r="D72" s="845"/>
      <c r="E72" s="845"/>
      <c r="F72" s="278" t="str">
        <f>CHOOSE(WEEKDAY(F71),"C.Nhật","T.Hai","T.Ba","T.Tư","T.Năm","T.Sáu","T.Bảy")</f>
        <v>T.Bảy</v>
      </c>
      <c r="G72" s="278" t="str">
        <f t="shared" ref="G72:AI72" si="7">CHOOSE(WEEKDAY(G71),"C.Nhật","T.Hai","T.Ba","T.Tư","T.Năm","T.Sáu","T.Bảy")</f>
        <v>C.Nhật</v>
      </c>
      <c r="H72" s="278" t="str">
        <f t="shared" si="7"/>
        <v>T.Hai</v>
      </c>
      <c r="I72" s="278" t="str">
        <f t="shared" si="7"/>
        <v>T.Ba</v>
      </c>
      <c r="J72" s="278" t="str">
        <f t="shared" si="7"/>
        <v>T.Tư</v>
      </c>
      <c r="K72" s="150" t="str">
        <f t="shared" si="7"/>
        <v>T.Năm</v>
      </c>
      <c r="L72" s="150" t="str">
        <f t="shared" si="7"/>
        <v>T.Sáu</v>
      </c>
      <c r="M72" s="150" t="str">
        <f t="shared" si="7"/>
        <v>T.Bảy</v>
      </c>
      <c r="N72" s="150" t="str">
        <f t="shared" si="7"/>
        <v>C.Nhật</v>
      </c>
      <c r="O72" s="150" t="str">
        <f t="shared" si="7"/>
        <v>T.Hai</v>
      </c>
      <c r="P72" s="150" t="str">
        <f t="shared" si="7"/>
        <v>T.Ba</v>
      </c>
      <c r="Q72" s="150" t="str">
        <f t="shared" si="7"/>
        <v>T.Tư</v>
      </c>
      <c r="R72" s="150" t="str">
        <f t="shared" si="7"/>
        <v>T.Năm</v>
      </c>
      <c r="S72" s="150" t="str">
        <f t="shared" si="7"/>
        <v>T.Sáu</v>
      </c>
      <c r="T72" s="150" t="str">
        <f t="shared" si="7"/>
        <v>T.Bảy</v>
      </c>
      <c r="U72" s="150" t="str">
        <f t="shared" si="7"/>
        <v>C.Nhật</v>
      </c>
      <c r="V72" s="150" t="str">
        <f t="shared" si="7"/>
        <v>T.Hai</v>
      </c>
      <c r="W72" s="150" t="str">
        <f t="shared" si="7"/>
        <v>T.Ba</v>
      </c>
      <c r="X72" s="150" t="str">
        <f t="shared" si="7"/>
        <v>T.Tư</v>
      </c>
      <c r="Y72" s="150" t="str">
        <f t="shared" si="7"/>
        <v>T.Năm</v>
      </c>
      <c r="Z72" s="150" t="str">
        <f t="shared" si="7"/>
        <v>T.Sáu</v>
      </c>
      <c r="AA72" s="150" t="str">
        <f t="shared" si="7"/>
        <v>T.Bảy</v>
      </c>
      <c r="AB72" s="150" t="str">
        <f t="shared" si="7"/>
        <v>C.Nhật</v>
      </c>
      <c r="AC72" s="150" t="str">
        <f t="shared" si="7"/>
        <v>T.Hai</v>
      </c>
      <c r="AD72" s="150" t="str">
        <f t="shared" si="7"/>
        <v>T.Ba</v>
      </c>
      <c r="AE72" s="150" t="str">
        <f t="shared" si="7"/>
        <v>T.Tư</v>
      </c>
      <c r="AF72" s="150" t="str">
        <f t="shared" si="7"/>
        <v>T.Năm</v>
      </c>
      <c r="AG72" s="150" t="str">
        <f t="shared" si="7"/>
        <v>T.Sáu</v>
      </c>
      <c r="AH72" s="150" t="str">
        <f t="shared" si="7"/>
        <v>T.Bảy</v>
      </c>
      <c r="AI72" s="150" t="str">
        <f t="shared" si="7"/>
        <v>C.Nhật</v>
      </c>
      <c r="AJ72" s="150"/>
      <c r="AK72" s="151" t="s">
        <v>16</v>
      </c>
      <c r="AL72" s="151" t="s">
        <v>31</v>
      </c>
      <c r="AM72" s="152" t="s">
        <v>17</v>
      </c>
      <c r="AN72" s="858"/>
      <c r="AO72" s="858"/>
      <c r="AP72" s="858"/>
      <c r="AQ72" s="858"/>
      <c r="AR72" s="858"/>
      <c r="AS72" s="845"/>
      <c r="AT72" s="847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2.75" customHeight="1">
      <c r="A73" s="279">
        <v>1</v>
      </c>
      <c r="B73" s="279">
        <v>2</v>
      </c>
      <c r="C73" s="279">
        <v>3</v>
      </c>
      <c r="D73" s="279">
        <v>4</v>
      </c>
      <c r="E73" s="279">
        <v>5</v>
      </c>
      <c r="F73" s="279">
        <v>6</v>
      </c>
      <c r="G73" s="279">
        <v>7</v>
      </c>
      <c r="H73" s="279">
        <v>8</v>
      </c>
      <c r="I73" s="279">
        <v>9</v>
      </c>
      <c r="J73" s="279">
        <v>10</v>
      </c>
      <c r="K73" s="279">
        <v>11</v>
      </c>
      <c r="L73" s="279">
        <v>12</v>
      </c>
      <c r="M73" s="279">
        <v>13</v>
      </c>
      <c r="N73" s="279">
        <v>14</v>
      </c>
      <c r="O73" s="279">
        <v>15</v>
      </c>
      <c r="P73" s="279">
        <v>16</v>
      </c>
      <c r="Q73" s="279">
        <v>17</v>
      </c>
      <c r="R73" s="279">
        <v>18</v>
      </c>
      <c r="S73" s="279">
        <v>19</v>
      </c>
      <c r="T73" s="279">
        <v>20</v>
      </c>
      <c r="U73" s="279">
        <v>21</v>
      </c>
      <c r="V73" s="279">
        <v>22</v>
      </c>
      <c r="W73" s="279">
        <v>23</v>
      </c>
      <c r="X73" s="279">
        <v>24</v>
      </c>
      <c r="Y73" s="279">
        <v>25</v>
      </c>
      <c r="Z73" s="279">
        <v>26</v>
      </c>
      <c r="AA73" s="279">
        <v>27</v>
      </c>
      <c r="AB73" s="279">
        <v>28</v>
      </c>
      <c r="AC73" s="279">
        <v>29</v>
      </c>
      <c r="AD73" s="279">
        <v>30</v>
      </c>
      <c r="AE73" s="279">
        <v>31</v>
      </c>
      <c r="AF73" s="279">
        <v>32</v>
      </c>
      <c r="AG73" s="279">
        <v>33</v>
      </c>
      <c r="AH73" s="279">
        <v>34</v>
      </c>
      <c r="AI73" s="279">
        <v>35</v>
      </c>
      <c r="AJ73" s="279">
        <v>36</v>
      </c>
      <c r="AK73" s="279">
        <v>37</v>
      </c>
      <c r="AL73" s="279">
        <v>38</v>
      </c>
      <c r="AM73" s="279">
        <v>39</v>
      </c>
      <c r="AN73" s="279">
        <v>40</v>
      </c>
      <c r="AO73" s="279">
        <v>41</v>
      </c>
      <c r="AP73" s="279">
        <v>42</v>
      </c>
      <c r="AQ73" s="279">
        <v>43</v>
      </c>
      <c r="AR73" s="279">
        <v>44</v>
      </c>
      <c r="AS73" s="279">
        <v>45</v>
      </c>
      <c r="AT73" s="417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848">
        <v>1</v>
      </c>
      <c r="B74" s="848" t="s">
        <v>68</v>
      </c>
      <c r="C74" s="850" t="str">
        <f>VLOOKUP(B74,DS,2,0)</f>
        <v>Nguyễn Thiện Duy</v>
      </c>
      <c r="D74" s="852" t="str">
        <f>VLOOKUP(B74,DS,3,0)</f>
        <v>Giám đốc</v>
      </c>
      <c r="E74" s="58" t="s">
        <v>32</v>
      </c>
      <c r="F74" s="153"/>
      <c r="G74" s="153"/>
      <c r="H74" s="153">
        <v>8</v>
      </c>
      <c r="I74" s="153">
        <v>8</v>
      </c>
      <c r="J74" s="153">
        <v>8</v>
      </c>
      <c r="K74" s="153">
        <v>8</v>
      </c>
      <c r="L74" s="153">
        <v>8</v>
      </c>
      <c r="M74" s="153"/>
      <c r="N74" s="153"/>
      <c r="O74" s="153">
        <v>8</v>
      </c>
      <c r="P74" s="153">
        <v>8</v>
      </c>
      <c r="Q74" s="153">
        <v>8</v>
      </c>
      <c r="R74" s="153">
        <v>8</v>
      </c>
      <c r="S74" s="153">
        <v>8</v>
      </c>
      <c r="T74" s="153"/>
      <c r="U74" s="153"/>
      <c r="V74" s="153">
        <v>8</v>
      </c>
      <c r="W74" s="153">
        <v>8</v>
      </c>
      <c r="X74" s="153">
        <v>8</v>
      </c>
      <c r="Y74" s="153">
        <v>8</v>
      </c>
      <c r="Z74" s="153">
        <v>8</v>
      </c>
      <c r="AA74" s="153"/>
      <c r="AB74" s="153"/>
      <c r="AC74" s="153">
        <v>8</v>
      </c>
      <c r="AD74" s="153">
        <v>8</v>
      </c>
      <c r="AE74" s="153">
        <v>8</v>
      </c>
      <c r="AF74" s="153">
        <v>8</v>
      </c>
      <c r="AG74" s="153">
        <v>8</v>
      </c>
      <c r="AH74" s="153"/>
      <c r="AI74" s="153"/>
      <c r="AJ74" s="153">
        <v>8</v>
      </c>
      <c r="AK74" s="822">
        <f>((SUM(F74:AJ74))/8)-(SUMIF($F$6:$AJ$6,"C.Nhật",F74:AJ74)/8)</f>
        <v>21</v>
      </c>
      <c r="AL74" s="822">
        <f>SUM(F75:AI75)/8*1.5</f>
        <v>0</v>
      </c>
      <c r="AM74" s="824">
        <f>SUMIF($F$6:$AI$6,"C.Nhật",$F74:$AI75)/8*2</f>
        <v>0</v>
      </c>
      <c r="AN74" s="813">
        <f>SUM(AK74:AM75)</f>
        <v>21</v>
      </c>
      <c r="AO74" s="859">
        <v>0</v>
      </c>
      <c r="AP74" s="861"/>
      <c r="AQ74" s="861"/>
      <c r="AR74" s="861"/>
      <c r="AS74" s="863"/>
      <c r="AT74" s="417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849"/>
      <c r="B75" s="849"/>
      <c r="C75" s="851"/>
      <c r="D75" s="853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823"/>
      <c r="AL75" s="823"/>
      <c r="AM75" s="825"/>
      <c r="AN75" s="814"/>
      <c r="AO75" s="860"/>
      <c r="AP75" s="862"/>
      <c r="AQ75" s="862"/>
      <c r="AR75" s="862"/>
      <c r="AS75" s="864"/>
      <c r="AT75" s="417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48">
        <v>2</v>
      </c>
      <c r="B76" s="848" t="s">
        <v>70</v>
      </c>
      <c r="C76" s="850" t="str">
        <f>VLOOKUP(B76,DS,2,0)</f>
        <v>Nguyễn Văn Sẽ</v>
      </c>
      <c r="D76" s="852" t="str">
        <f>VLOOKUP(B76,DS,3,0)</f>
        <v>Kỹ Thuật</v>
      </c>
      <c r="E76" s="58" t="s">
        <v>32</v>
      </c>
      <c r="F76" s="153">
        <v>8</v>
      </c>
      <c r="G76" s="153"/>
      <c r="H76" s="153">
        <v>8</v>
      </c>
      <c r="I76" s="153">
        <v>8</v>
      </c>
      <c r="J76" s="153">
        <v>8</v>
      </c>
      <c r="K76" s="153">
        <v>8</v>
      </c>
      <c r="L76" s="153">
        <v>8</v>
      </c>
      <c r="M76" s="153">
        <v>8</v>
      </c>
      <c r="N76" s="153"/>
      <c r="O76" s="153">
        <v>8</v>
      </c>
      <c r="P76" s="153">
        <v>8</v>
      </c>
      <c r="Q76" s="153">
        <v>8</v>
      </c>
      <c r="R76" s="153">
        <v>8</v>
      </c>
      <c r="S76" s="153">
        <v>8</v>
      </c>
      <c r="T76" s="153">
        <v>8</v>
      </c>
      <c r="U76" s="153"/>
      <c r="V76" s="153">
        <v>8</v>
      </c>
      <c r="W76" s="153">
        <v>8</v>
      </c>
      <c r="X76" s="153">
        <v>8</v>
      </c>
      <c r="Y76" s="153">
        <v>8</v>
      </c>
      <c r="Z76" s="153">
        <v>8</v>
      </c>
      <c r="AA76" s="153">
        <v>8</v>
      </c>
      <c r="AB76" s="153"/>
      <c r="AC76" s="153">
        <v>8</v>
      </c>
      <c r="AD76" s="153">
        <v>8</v>
      </c>
      <c r="AE76" s="153">
        <v>8</v>
      </c>
      <c r="AF76" s="153">
        <v>8</v>
      </c>
      <c r="AG76" s="153">
        <v>8</v>
      </c>
      <c r="AH76" s="153">
        <v>8</v>
      </c>
      <c r="AI76" s="153"/>
      <c r="AJ76" s="153">
        <v>8</v>
      </c>
      <c r="AK76" s="822">
        <f>((SUM(F76:AJ76))/8)-(SUMIF($F$6:$AJ$6,"C.Nhật",F76:AJ76)/8)</f>
        <v>26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26</v>
      </c>
      <c r="AO76" s="859">
        <v>0</v>
      </c>
      <c r="AP76" s="861"/>
      <c r="AQ76" s="861"/>
      <c r="AR76" s="861"/>
      <c r="AS76" s="863"/>
      <c r="AT76" s="417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49"/>
      <c r="B77" s="849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417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3</v>
      </c>
      <c r="B78" s="848" t="s">
        <v>72</v>
      </c>
      <c r="C78" s="850" t="str">
        <f>VLOOKUP(B78,DS,2,0)</f>
        <v>Võ Uyên Phương</v>
      </c>
      <c r="D78" s="852" t="str">
        <f>VLOOKUP(B78,DS,3,0)</f>
        <v>Kế toán</v>
      </c>
      <c r="E78" s="58" t="s">
        <v>32</v>
      </c>
      <c r="F78" s="153">
        <v>8</v>
      </c>
      <c r="G78" s="153"/>
      <c r="H78" s="153">
        <v>8</v>
      </c>
      <c r="I78" s="153">
        <v>8</v>
      </c>
      <c r="J78" s="153">
        <v>8</v>
      </c>
      <c r="K78" s="153">
        <v>8</v>
      </c>
      <c r="L78" s="153">
        <v>8</v>
      </c>
      <c r="M78" s="153">
        <v>8</v>
      </c>
      <c r="N78" s="153"/>
      <c r="O78" s="153">
        <v>8</v>
      </c>
      <c r="P78" s="153">
        <v>8</v>
      </c>
      <c r="Q78" s="153">
        <v>8</v>
      </c>
      <c r="R78" s="153">
        <v>8</v>
      </c>
      <c r="S78" s="153">
        <v>8</v>
      </c>
      <c r="T78" s="153">
        <v>8</v>
      </c>
      <c r="U78" s="153"/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>
        <v>8</v>
      </c>
      <c r="AB78" s="153"/>
      <c r="AC78" s="153">
        <v>8</v>
      </c>
      <c r="AD78" s="153">
        <v>8</v>
      </c>
      <c r="AE78" s="153">
        <v>8</v>
      </c>
      <c r="AF78" s="153">
        <v>8</v>
      </c>
      <c r="AG78" s="153">
        <v>8</v>
      </c>
      <c r="AH78" s="153">
        <v>8</v>
      </c>
      <c r="AI78" s="153"/>
      <c r="AJ78" s="153">
        <v>8</v>
      </c>
      <c r="AK78" s="822">
        <f>((SUM(F78:AJ78))/8)-(SUMIF($F$6:$AJ$6,"C.Nhật",F78:AJ78)/8)</f>
        <v>26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26</v>
      </c>
      <c r="AO78" s="859">
        <v>0</v>
      </c>
      <c r="AP78" s="861"/>
      <c r="AQ78" s="861"/>
      <c r="AR78" s="861"/>
      <c r="AS78" s="863"/>
      <c r="AT78" s="417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417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4</v>
      </c>
      <c r="B80" s="848" t="s">
        <v>75</v>
      </c>
      <c r="C80" s="850" t="str">
        <f>VLOOKUP(B80,DS,2,0)</f>
        <v>Lê Nguyễn Huy Cường</v>
      </c>
      <c r="D80" s="852" t="str">
        <f>VLOOKUP(B80,DS,3,0)</f>
        <v>XNK</v>
      </c>
      <c r="E80" s="58" t="s">
        <v>32</v>
      </c>
      <c r="F80" s="153">
        <v>8</v>
      </c>
      <c r="G80" s="153"/>
      <c r="H80" s="153">
        <v>8</v>
      </c>
      <c r="I80" s="153">
        <v>8</v>
      </c>
      <c r="J80" s="153">
        <v>8</v>
      </c>
      <c r="K80" s="153">
        <v>8</v>
      </c>
      <c r="L80" s="153">
        <v>8</v>
      </c>
      <c r="M80" s="153">
        <v>8</v>
      </c>
      <c r="N80" s="153"/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>
        <v>8</v>
      </c>
      <c r="U80" s="153"/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>
        <v>8</v>
      </c>
      <c r="AB80" s="153"/>
      <c r="AC80" s="153">
        <v>8</v>
      </c>
      <c r="AD80" s="153">
        <v>8</v>
      </c>
      <c r="AE80" s="153">
        <v>8</v>
      </c>
      <c r="AF80" s="153">
        <v>8</v>
      </c>
      <c r="AG80" s="153">
        <v>8</v>
      </c>
      <c r="AH80" s="153">
        <v>8</v>
      </c>
      <c r="AI80" s="153"/>
      <c r="AJ80" s="153">
        <v>8</v>
      </c>
      <c r="AK80" s="822">
        <f>((SUM(F80:AJ80))/8)-(SUMIF($F$6:$AJ$6,"C.Nhật",F80:AJ80)/8)</f>
        <v>26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26</v>
      </c>
      <c r="AO80" s="859">
        <v>0</v>
      </c>
      <c r="AP80" s="861"/>
      <c r="AQ80" s="861"/>
      <c r="AR80" s="861"/>
      <c r="AS80" s="863"/>
      <c r="AT80" s="417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417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5</v>
      </c>
      <c r="B82" s="848" t="s">
        <v>77</v>
      </c>
      <c r="C82" s="850" t="str">
        <f>VLOOKUP(B82,DS,2,0)</f>
        <v>Nguyễn Văn Bé Tư</v>
      </c>
      <c r="D82" s="852" t="str">
        <f>VLOOKUP(B82,DS,3,0)</f>
        <v>Tài xế</v>
      </c>
      <c r="E82" s="58" t="s">
        <v>32</v>
      </c>
      <c r="F82" s="153">
        <v>8</v>
      </c>
      <c r="G82" s="153"/>
      <c r="H82" s="153">
        <v>8</v>
      </c>
      <c r="I82" s="153">
        <v>8</v>
      </c>
      <c r="J82" s="153">
        <v>8</v>
      </c>
      <c r="K82" s="153">
        <v>8</v>
      </c>
      <c r="L82" s="153">
        <v>8</v>
      </c>
      <c r="M82" s="153">
        <v>8</v>
      </c>
      <c r="N82" s="153"/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>
        <v>8</v>
      </c>
      <c r="U82" s="153"/>
      <c r="V82" s="153">
        <v>8</v>
      </c>
      <c r="W82" s="153">
        <v>8</v>
      </c>
      <c r="X82" s="153">
        <v>8</v>
      </c>
      <c r="Y82" s="153">
        <v>8</v>
      </c>
      <c r="Z82" s="153">
        <v>8</v>
      </c>
      <c r="AA82" s="153">
        <v>8</v>
      </c>
      <c r="AB82" s="153"/>
      <c r="AC82" s="153">
        <v>8</v>
      </c>
      <c r="AD82" s="153">
        <v>8</v>
      </c>
      <c r="AE82" s="153">
        <v>8</v>
      </c>
      <c r="AF82" s="153">
        <v>8</v>
      </c>
      <c r="AG82" s="153">
        <v>8</v>
      </c>
      <c r="AH82" s="153">
        <v>8</v>
      </c>
      <c r="AI82" s="153"/>
      <c r="AJ82" s="153">
        <v>8</v>
      </c>
      <c r="AK82" s="822">
        <f>((SUM(F82:AJ82))/8)-(SUMIF($F$6:$AJ$6,"C.Nhật",F82:AJ82)/8)</f>
        <v>26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26</v>
      </c>
      <c r="AO82" s="859">
        <v>0</v>
      </c>
      <c r="AP82" s="861"/>
      <c r="AQ82" s="861"/>
      <c r="AR82" s="861"/>
      <c r="AS82" s="863"/>
      <c r="AT82" s="417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417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6</v>
      </c>
      <c r="B84" s="848" t="s">
        <v>78</v>
      </c>
      <c r="C84" s="850" t="str">
        <f>VLOOKUP(B84,DS,2,0)</f>
        <v>Dương Thanh Tuấn</v>
      </c>
      <c r="D84" s="852" t="str">
        <f>VLOOKUP(B84,DS,3,0)</f>
        <v>Nhân sự</v>
      </c>
      <c r="E84" s="58" t="s">
        <v>32</v>
      </c>
      <c r="F84" s="153">
        <v>8</v>
      </c>
      <c r="G84" s="153"/>
      <c r="H84" s="153">
        <v>8</v>
      </c>
      <c r="I84" s="153">
        <v>8</v>
      </c>
      <c r="J84" s="153">
        <v>8</v>
      </c>
      <c r="K84" s="153">
        <v>8</v>
      </c>
      <c r="L84" s="153">
        <v>8</v>
      </c>
      <c r="M84" s="153">
        <v>8</v>
      </c>
      <c r="N84" s="153"/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>
        <v>8</v>
      </c>
      <c r="U84" s="153"/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>
        <v>8</v>
      </c>
      <c r="AB84" s="153"/>
      <c r="AC84" s="153">
        <v>8</v>
      </c>
      <c r="AD84" s="153">
        <v>8</v>
      </c>
      <c r="AE84" s="153">
        <v>8</v>
      </c>
      <c r="AF84" s="153">
        <v>8</v>
      </c>
      <c r="AG84" s="153">
        <v>8</v>
      </c>
      <c r="AH84" s="153">
        <v>8</v>
      </c>
      <c r="AI84" s="153"/>
      <c r="AJ84" s="153">
        <v>8</v>
      </c>
      <c r="AK84" s="822">
        <f>((SUM(F84:AJ84))/8)-(SUMIF($F$6:$AJ$6,"C.Nhật",F84:AJ84)/8)</f>
        <v>26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26</v>
      </c>
      <c r="AO84" s="859">
        <v>0</v>
      </c>
      <c r="AP84" s="861"/>
      <c r="AQ84" s="861"/>
      <c r="AR84" s="861"/>
      <c r="AS84" s="863"/>
      <c r="AT84" s="417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417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48">
        <v>7</v>
      </c>
      <c r="B86" s="848" t="s">
        <v>81</v>
      </c>
      <c r="C86" s="850" t="str">
        <f>VLOOKUP(B86,DS,2,0)</f>
        <v>Nguyễn Thiện Duyệt</v>
      </c>
      <c r="D86" s="852" t="str">
        <f>VLOOKUP(B86,DS,3,0)</f>
        <v>XNK</v>
      </c>
      <c r="E86" s="58" t="s">
        <v>32</v>
      </c>
      <c r="F86" s="153">
        <v>8</v>
      </c>
      <c r="G86" s="153"/>
      <c r="H86" s="153">
        <v>8</v>
      </c>
      <c r="I86" s="153">
        <v>8</v>
      </c>
      <c r="J86" s="153">
        <v>8</v>
      </c>
      <c r="K86" s="153">
        <v>8</v>
      </c>
      <c r="L86" s="153">
        <v>8</v>
      </c>
      <c r="M86" s="153">
        <v>8</v>
      </c>
      <c r="N86" s="153"/>
      <c r="O86" s="153">
        <v>8</v>
      </c>
      <c r="P86" s="153">
        <v>8</v>
      </c>
      <c r="Q86" s="153">
        <v>8</v>
      </c>
      <c r="R86" s="153">
        <v>8</v>
      </c>
      <c r="S86" s="153">
        <v>8</v>
      </c>
      <c r="T86" s="153">
        <v>8</v>
      </c>
      <c r="U86" s="153"/>
      <c r="V86" s="153">
        <v>8</v>
      </c>
      <c r="W86" s="153">
        <v>8</v>
      </c>
      <c r="X86" s="153">
        <v>8</v>
      </c>
      <c r="Y86" s="153">
        <v>8</v>
      </c>
      <c r="Z86" s="153">
        <v>8</v>
      </c>
      <c r="AA86" s="153">
        <v>8</v>
      </c>
      <c r="AB86" s="153"/>
      <c r="AC86" s="153">
        <v>8</v>
      </c>
      <c r="AD86" s="153">
        <v>8</v>
      </c>
      <c r="AE86" s="153">
        <v>8</v>
      </c>
      <c r="AF86" s="153">
        <v>8</v>
      </c>
      <c r="AG86" s="153">
        <v>8</v>
      </c>
      <c r="AH86" s="153">
        <v>8</v>
      </c>
      <c r="AI86" s="153"/>
      <c r="AJ86" s="153">
        <v>8</v>
      </c>
      <c r="AK86" s="822">
        <f>((SUM(F86:AJ86))/8)-(SUMIF($F$6:$AJ$6,"C.Nhật",F86:AJ86)/8)</f>
        <v>26</v>
      </c>
      <c r="AL86" s="822">
        <f>SUM(F87:AI87)/8*1.5</f>
        <v>0</v>
      </c>
      <c r="AM86" s="824">
        <f>SUMIF($F$6:$AI$6,"C.Nhật",$F86:$AI87)/8*2</f>
        <v>0</v>
      </c>
      <c r="AN86" s="813">
        <f>SUM(AK86:AM87)</f>
        <v>26</v>
      </c>
      <c r="AO86" s="859">
        <v>0</v>
      </c>
      <c r="AP86" s="861"/>
      <c r="AQ86" s="861"/>
      <c r="AR86" s="861"/>
      <c r="AS86" s="863"/>
      <c r="AT86" s="417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49"/>
      <c r="B87" s="849"/>
      <c r="C87" s="851"/>
      <c r="D87" s="853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823"/>
      <c r="AL87" s="823"/>
      <c r="AM87" s="825"/>
      <c r="AN87" s="814"/>
      <c r="AO87" s="860"/>
      <c r="AP87" s="862"/>
      <c r="AQ87" s="862"/>
      <c r="AR87" s="862"/>
      <c r="AS87" s="864"/>
      <c r="AT87" s="417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848">
        <v>8</v>
      </c>
      <c r="B88" s="848" t="s">
        <v>200</v>
      </c>
      <c r="C88" s="850" t="s">
        <v>195</v>
      </c>
      <c r="D88" s="852" t="str">
        <f>VLOOKUP(B88,DS,3,0)</f>
        <v>Kế toán</v>
      </c>
      <c r="E88" s="58" t="s">
        <v>32</v>
      </c>
      <c r="F88" s="153">
        <v>8</v>
      </c>
      <c r="G88" s="153"/>
      <c r="H88" s="153">
        <v>8</v>
      </c>
      <c r="I88" s="153">
        <v>8</v>
      </c>
      <c r="J88" s="153">
        <v>8</v>
      </c>
      <c r="K88" s="153">
        <v>8</v>
      </c>
      <c r="L88" s="153">
        <v>8</v>
      </c>
      <c r="M88" s="153">
        <v>8</v>
      </c>
      <c r="N88" s="153"/>
      <c r="O88" s="153">
        <v>8</v>
      </c>
      <c r="P88" s="153">
        <v>8</v>
      </c>
      <c r="Q88" s="153">
        <v>8</v>
      </c>
      <c r="R88" s="153">
        <v>8</v>
      </c>
      <c r="S88" s="153">
        <v>8</v>
      </c>
      <c r="T88" s="153">
        <v>8</v>
      </c>
      <c r="U88" s="153"/>
      <c r="V88" s="153">
        <v>8</v>
      </c>
      <c r="W88" s="153">
        <v>8</v>
      </c>
      <c r="X88" s="153">
        <v>8</v>
      </c>
      <c r="Y88" s="153">
        <v>8</v>
      </c>
      <c r="Z88" s="153">
        <v>8</v>
      </c>
      <c r="AA88" s="153">
        <v>8</v>
      </c>
      <c r="AB88" s="153"/>
      <c r="AC88" s="153">
        <v>8</v>
      </c>
      <c r="AD88" s="153">
        <v>8</v>
      </c>
      <c r="AE88" s="153">
        <v>8</v>
      </c>
      <c r="AF88" s="153">
        <v>8</v>
      </c>
      <c r="AG88" s="153">
        <v>8</v>
      </c>
      <c r="AH88" s="153">
        <v>8</v>
      </c>
      <c r="AI88" s="153"/>
      <c r="AJ88" s="153">
        <v>8</v>
      </c>
      <c r="AK88" s="822">
        <f>((SUM(F88:AJ88))/8)-(SUMIF($F$6:$AJ$6,"C.Nhật",F88:AJ88)/8)</f>
        <v>26</v>
      </c>
      <c r="AL88" s="822">
        <f>SUM(F89:AI89)/8*1.5</f>
        <v>0</v>
      </c>
      <c r="AM88" s="824">
        <f>SUMIF($F$6:$AI$6,"C.Nhật",$F88:$AI89)/8*2</f>
        <v>0</v>
      </c>
      <c r="AN88" s="813">
        <f>SUM(AK88:AM89)</f>
        <v>26</v>
      </c>
      <c r="AO88" s="859">
        <v>0</v>
      </c>
      <c r="AP88" s="861"/>
      <c r="AQ88" s="861"/>
      <c r="AR88" s="861"/>
      <c r="AS88" s="863"/>
      <c r="AT88" s="417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849"/>
      <c r="B89" s="849"/>
      <c r="C89" s="851"/>
      <c r="D89" s="853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823"/>
      <c r="AL89" s="823"/>
      <c r="AM89" s="825"/>
      <c r="AN89" s="814"/>
      <c r="AO89" s="860"/>
      <c r="AP89" s="862"/>
      <c r="AQ89" s="862"/>
      <c r="AR89" s="862"/>
      <c r="AS89" s="864"/>
      <c r="AT89" s="417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49" customFormat="1" ht="18" customHeight="1">
      <c r="A90" s="848">
        <v>9</v>
      </c>
      <c r="B90" s="848" t="s">
        <v>199</v>
      </c>
      <c r="C90" s="850" t="s">
        <v>196</v>
      </c>
      <c r="D90" s="852" t="str">
        <f>VLOOKUP(B90,DS,3,0)</f>
        <v>Kế toán</v>
      </c>
      <c r="E90" s="58" t="s">
        <v>32</v>
      </c>
      <c r="F90" s="153">
        <v>8</v>
      </c>
      <c r="G90" s="153"/>
      <c r="H90" s="153">
        <v>8</v>
      </c>
      <c r="I90" s="153">
        <v>8</v>
      </c>
      <c r="J90" s="153">
        <v>8</v>
      </c>
      <c r="K90" s="153">
        <v>8</v>
      </c>
      <c r="L90" s="153">
        <v>8</v>
      </c>
      <c r="M90" s="153">
        <v>8</v>
      </c>
      <c r="N90" s="153"/>
      <c r="O90" s="153">
        <v>8</v>
      </c>
      <c r="P90" s="153">
        <v>8</v>
      </c>
      <c r="Q90" s="153">
        <v>8</v>
      </c>
      <c r="R90" s="153">
        <v>8</v>
      </c>
      <c r="S90" s="153">
        <v>8</v>
      </c>
      <c r="T90" s="153">
        <v>8</v>
      </c>
      <c r="U90" s="153"/>
      <c r="V90" s="153">
        <v>8</v>
      </c>
      <c r="W90" s="153">
        <v>8</v>
      </c>
      <c r="X90" s="153">
        <v>8</v>
      </c>
      <c r="Y90" s="153">
        <v>8</v>
      </c>
      <c r="Z90" s="153">
        <v>8</v>
      </c>
      <c r="AA90" s="153">
        <v>8</v>
      </c>
      <c r="AB90" s="153"/>
      <c r="AC90" s="153">
        <v>8</v>
      </c>
      <c r="AD90" s="153">
        <v>8</v>
      </c>
      <c r="AE90" s="153">
        <v>8</v>
      </c>
      <c r="AF90" s="153">
        <v>8</v>
      </c>
      <c r="AG90" s="153">
        <v>8</v>
      </c>
      <c r="AH90" s="153">
        <v>8</v>
      </c>
      <c r="AI90" s="153"/>
      <c r="AJ90" s="153">
        <v>8</v>
      </c>
      <c r="AK90" s="822">
        <f>((SUM(F90:AJ90))/8)-(SUMIF($F$6:$AJ$6,"C.Nhật",F90:AJ90)/8)</f>
        <v>26</v>
      </c>
      <c r="AL90" s="822">
        <f>SUM(F91:AI91)/8*1.5</f>
        <v>0</v>
      </c>
      <c r="AM90" s="824">
        <f>SUMIF($F$6:$AI$6,"C.Nhật",$F90:$AI91)/8*2</f>
        <v>0</v>
      </c>
      <c r="AN90" s="813">
        <f>SUM(AK90:AM91)</f>
        <v>26</v>
      </c>
      <c r="AO90" s="859">
        <v>0</v>
      </c>
      <c r="AP90" s="861"/>
      <c r="AQ90" s="861"/>
      <c r="AR90" s="861"/>
      <c r="AS90" s="863"/>
      <c r="AT90" s="417"/>
      <c r="AV90" s="133"/>
      <c r="AW90" s="133"/>
      <c r="AX90" s="133"/>
      <c r="AY90" s="133"/>
      <c r="AZ90" s="133"/>
      <c r="BA90" s="133"/>
      <c r="BB90" s="133"/>
      <c r="BC90" s="133"/>
      <c r="BD90" s="133"/>
      <c r="BE90" s="133"/>
      <c r="BF90" s="133"/>
      <c r="BG90" s="133"/>
      <c r="BH90" s="133"/>
      <c r="BI90" s="133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</row>
    <row r="91" spans="1:91" s="149" customFormat="1" ht="18" customHeight="1">
      <c r="A91" s="849"/>
      <c r="B91" s="849"/>
      <c r="C91" s="851"/>
      <c r="D91" s="853"/>
      <c r="E91" s="59" t="s">
        <v>31</v>
      </c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823"/>
      <c r="AL91" s="823"/>
      <c r="AM91" s="825"/>
      <c r="AN91" s="814"/>
      <c r="AO91" s="860"/>
      <c r="AP91" s="862"/>
      <c r="AQ91" s="862"/>
      <c r="AR91" s="862"/>
      <c r="AS91" s="864"/>
      <c r="AT91" s="417"/>
      <c r="AV91" s="133"/>
      <c r="AW91" s="133"/>
      <c r="AX91" s="133"/>
      <c r="AY91" s="133"/>
      <c r="AZ91" s="133"/>
      <c r="BA91" s="133"/>
      <c r="BB91" s="133"/>
      <c r="BC91" s="133"/>
      <c r="BD91" s="133"/>
      <c r="BE91" s="133"/>
      <c r="BF91" s="133"/>
      <c r="BG91" s="133"/>
      <c r="BH91" s="133"/>
      <c r="BI91" s="133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</row>
    <row r="92" spans="1:91" s="165" customFormat="1" ht="12.75">
      <c r="A92" s="155"/>
      <c r="B92" s="156"/>
      <c r="C92" s="157"/>
      <c r="D92" s="158"/>
      <c r="E92" s="157"/>
      <c r="F92" s="159"/>
      <c r="G92" s="159"/>
      <c r="H92" s="160"/>
      <c r="I92" s="160"/>
      <c r="J92" s="161"/>
      <c r="K92" s="159"/>
      <c r="L92" s="160"/>
      <c r="M92" s="159"/>
      <c r="N92" s="159"/>
      <c r="O92" s="159"/>
      <c r="P92" s="159"/>
      <c r="Q92" s="160"/>
      <c r="R92" s="159"/>
      <c r="S92" s="159"/>
      <c r="T92" s="161"/>
      <c r="U92" s="159"/>
      <c r="V92" s="159"/>
      <c r="W92" s="159"/>
      <c r="X92" s="156"/>
      <c r="Y92" s="159"/>
      <c r="Z92" s="159"/>
      <c r="AA92" s="159"/>
      <c r="AB92" s="159"/>
      <c r="AC92" s="159"/>
      <c r="AD92" s="160"/>
      <c r="AE92" s="159"/>
      <c r="AF92" s="159"/>
      <c r="AG92" s="159"/>
      <c r="AH92" s="159"/>
      <c r="AI92" s="159"/>
      <c r="AJ92" s="159"/>
      <c r="AK92" s="157"/>
      <c r="AL92" s="157"/>
      <c r="AM92" s="162"/>
      <c r="AN92" s="163"/>
      <c r="AO92" s="163"/>
      <c r="AP92" s="163"/>
      <c r="AQ92" s="163"/>
      <c r="AR92" s="163"/>
      <c r="AS92" s="157"/>
      <c r="AT92" s="164"/>
    </row>
    <row r="93" spans="1:91" s="165" customFormat="1" ht="12.75">
      <c r="A93" s="155"/>
      <c r="B93" s="156"/>
      <c r="C93" s="166" t="s">
        <v>14</v>
      </c>
      <c r="D93" s="158"/>
      <c r="E93" s="157"/>
      <c r="F93" s="159"/>
      <c r="G93" s="159"/>
      <c r="H93" s="160"/>
      <c r="I93" s="160"/>
      <c r="J93" s="161"/>
      <c r="K93" s="159"/>
      <c r="L93" s="160"/>
      <c r="M93" s="159"/>
      <c r="N93" s="159"/>
      <c r="O93" s="159"/>
      <c r="P93" s="159"/>
      <c r="Q93" s="160"/>
      <c r="R93" s="159"/>
      <c r="S93" s="159"/>
      <c r="T93" s="161"/>
      <c r="U93" s="159"/>
      <c r="V93" s="159"/>
      <c r="W93" s="159"/>
      <c r="X93" s="156"/>
      <c r="Y93" s="159"/>
      <c r="Z93" s="159"/>
      <c r="AA93" s="159"/>
      <c r="AB93" s="159"/>
      <c r="AC93" s="159"/>
      <c r="AD93" s="160"/>
      <c r="AE93" s="159"/>
      <c r="AF93" s="159"/>
      <c r="AG93" s="159"/>
      <c r="AH93" s="159"/>
      <c r="AI93" s="159"/>
      <c r="AJ93" s="159"/>
      <c r="AK93" s="157"/>
      <c r="AL93" s="157"/>
      <c r="AM93" s="162"/>
      <c r="AN93" s="163"/>
      <c r="AO93" s="163"/>
      <c r="AP93" s="163"/>
      <c r="AQ93" s="163"/>
      <c r="AR93" s="163"/>
      <c r="AS93" s="157"/>
      <c r="AT93" s="164"/>
    </row>
    <row r="94" spans="1:91" s="165" customFormat="1" ht="12.75">
      <c r="A94" s="167"/>
      <c r="B94" s="167"/>
      <c r="C94" s="157"/>
      <c r="D94" s="158"/>
      <c r="E94" s="157"/>
      <c r="F94" s="159"/>
      <c r="G94" s="159"/>
      <c r="H94" s="168"/>
      <c r="I94" s="168"/>
      <c r="J94" s="168"/>
      <c r="K94" s="159"/>
      <c r="L94" s="168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68"/>
      <c r="AE94" s="159"/>
      <c r="AF94" s="159"/>
      <c r="AG94" s="159"/>
      <c r="AH94" s="159"/>
      <c r="AI94" s="159"/>
      <c r="AJ94" s="159"/>
      <c r="AK94" s="157"/>
      <c r="AL94" s="157"/>
      <c r="AM94" s="162"/>
      <c r="AN94" s="169"/>
      <c r="AO94" s="169"/>
      <c r="AP94" s="169"/>
      <c r="AQ94" s="169"/>
      <c r="AR94" s="169"/>
      <c r="AS94" s="157"/>
      <c r="AT94" s="164"/>
    </row>
    <row r="95" spans="1:91" s="170" customFormat="1" ht="15" customHeight="1">
      <c r="A95" s="167"/>
      <c r="B95" s="167"/>
      <c r="C95" s="157"/>
      <c r="D95" s="158"/>
      <c r="E95" s="157"/>
      <c r="F95" s="159"/>
      <c r="G95" s="159"/>
      <c r="H95" s="168"/>
      <c r="I95" s="168"/>
      <c r="J95" s="168"/>
      <c r="K95" s="159"/>
      <c r="L95" s="168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68"/>
      <c r="AE95" s="159"/>
      <c r="AF95" s="159"/>
      <c r="AG95" s="159"/>
      <c r="AH95" s="159"/>
      <c r="AI95" s="159"/>
      <c r="AJ95" s="159"/>
      <c r="AK95" s="157"/>
      <c r="AL95" s="157"/>
      <c r="AM95" s="162"/>
      <c r="AN95" s="169"/>
      <c r="AO95" s="169"/>
      <c r="AP95" s="169"/>
      <c r="AQ95" s="169"/>
      <c r="AR95" s="169"/>
      <c r="AS95" s="157"/>
      <c r="AT95" s="157"/>
    </row>
    <row r="96" spans="1:91" s="170" customFormat="1" ht="11.25">
      <c r="A96" s="167"/>
      <c r="B96" s="157"/>
      <c r="C96" s="158"/>
      <c r="D96" s="157"/>
      <c r="E96" s="167"/>
      <c r="F96" s="159"/>
      <c r="G96" s="159"/>
      <c r="H96" s="168"/>
      <c r="I96" s="168"/>
      <c r="J96" s="168"/>
      <c r="K96" s="159"/>
      <c r="L96" s="168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68"/>
      <c r="AE96" s="159"/>
      <c r="AF96" s="159"/>
      <c r="AG96" s="159"/>
      <c r="AH96" s="159"/>
      <c r="AI96" s="159"/>
      <c r="AJ96" s="159"/>
      <c r="AK96" s="157"/>
      <c r="AL96" s="157"/>
      <c r="AM96" s="162"/>
      <c r="AN96" s="169"/>
      <c r="AO96" s="169"/>
      <c r="AP96" s="169"/>
      <c r="AQ96" s="169"/>
      <c r="AR96" s="169"/>
      <c r="AS96" s="157"/>
      <c r="AT96" s="157"/>
    </row>
    <row r="97" spans="1:46" s="170" customFormat="1" ht="11.25">
      <c r="A97" s="167"/>
      <c r="B97" s="157"/>
      <c r="C97" s="158"/>
      <c r="D97" s="157"/>
      <c r="E97" s="167"/>
      <c r="F97" s="159"/>
      <c r="G97" s="159"/>
      <c r="H97" s="168"/>
      <c r="I97" s="168"/>
      <c r="J97" s="168"/>
      <c r="K97" s="159"/>
      <c r="L97" s="168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68"/>
      <c r="AE97" s="159"/>
      <c r="AF97" s="159"/>
      <c r="AG97" s="159"/>
      <c r="AH97" s="159"/>
      <c r="AI97" s="159"/>
      <c r="AJ97" s="159"/>
      <c r="AK97" s="157"/>
      <c r="AL97" s="157"/>
      <c r="AM97" s="162"/>
      <c r="AN97" s="169"/>
      <c r="AO97" s="169"/>
      <c r="AP97" s="169"/>
      <c r="AQ97" s="169"/>
      <c r="AR97" s="169"/>
      <c r="AS97" s="157"/>
      <c r="AT97" s="157"/>
    </row>
    <row r="98" spans="1:46" s="170" customFormat="1" ht="11.25">
      <c r="A98" s="166"/>
      <c r="B98" s="166"/>
      <c r="C98" s="155"/>
      <c r="D98" s="171"/>
      <c r="E98" s="172"/>
      <c r="F98" s="161"/>
      <c r="G98" s="173"/>
      <c r="H98" s="160"/>
      <c r="I98" s="160"/>
      <c r="J98" s="160"/>
      <c r="K98" s="173"/>
      <c r="L98" s="160"/>
      <c r="M98" s="173"/>
      <c r="N98" s="173"/>
      <c r="O98" s="173"/>
      <c r="P98" s="173"/>
      <c r="Q98" s="160"/>
      <c r="R98" s="161"/>
      <c r="S98" s="173"/>
      <c r="T98" s="173"/>
      <c r="U98" s="160"/>
      <c r="V98" s="173"/>
      <c r="W98" s="173"/>
      <c r="X98" s="160"/>
      <c r="Y98" s="173"/>
      <c r="Z98" s="173"/>
      <c r="AA98" s="173"/>
      <c r="AB98" s="173"/>
      <c r="AC98" s="173"/>
      <c r="AD98" s="160"/>
      <c r="AE98" s="173"/>
      <c r="AF98" s="173"/>
      <c r="AG98" s="173"/>
      <c r="AH98" s="173"/>
      <c r="AI98" s="173"/>
      <c r="AJ98" s="173"/>
      <c r="AK98" s="172"/>
      <c r="AM98" s="174"/>
      <c r="AN98" s="166"/>
      <c r="AO98" s="166"/>
      <c r="AP98" s="166"/>
      <c r="AQ98" s="166"/>
      <c r="AR98" s="166"/>
      <c r="AS98" s="155"/>
      <c r="AT98" s="157"/>
    </row>
    <row r="99" spans="1:46" s="170" customFormat="1" ht="12.75">
      <c r="A99" s="133"/>
      <c r="B99" s="133" t="s">
        <v>0</v>
      </c>
      <c r="C99" s="133"/>
      <c r="D99" s="175"/>
      <c r="E99" s="133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K99" s="133"/>
      <c r="AL99" s="133"/>
      <c r="AM99" s="178"/>
      <c r="AN99" s="133"/>
      <c r="AO99" s="133"/>
      <c r="AP99" s="133"/>
      <c r="AQ99" s="133"/>
      <c r="AR99" s="133"/>
      <c r="AS99" s="133"/>
      <c r="AT99" s="157"/>
    </row>
    <row r="100" spans="1:46" s="170" customFormat="1" ht="12.75">
      <c r="A100" s="133"/>
      <c r="B100" s="133"/>
      <c r="C100" s="133" t="s">
        <v>46</v>
      </c>
      <c r="D100" s="175"/>
      <c r="E100" s="133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K100" s="133"/>
      <c r="AL100" s="133"/>
      <c r="AM100" s="178"/>
      <c r="AN100" s="133"/>
      <c r="AO100" s="133"/>
      <c r="AP100" s="133"/>
      <c r="AQ100" s="133"/>
      <c r="AR100" s="133"/>
      <c r="AS100" s="133"/>
      <c r="AT100" s="155"/>
    </row>
    <row r="101" spans="1:46" s="133" customFormat="1" ht="15" customHeight="1">
      <c r="C101" s="133" t="s">
        <v>47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1:46" s="133" customFormat="1" ht="15" customHeight="1">
      <c r="C102" s="133" t="s">
        <v>48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1:46" s="133" customFormat="1" ht="15" customHeight="1">
      <c r="C103" s="133" t="s">
        <v>49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50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51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52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07" spans="1:46" s="133" customFormat="1" ht="15" customHeight="1">
      <c r="C107" s="133" t="s">
        <v>53</v>
      </c>
      <c r="D107" s="175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7"/>
      <c r="AI107" s="177"/>
      <c r="AJ107" s="177"/>
      <c r="AM107" s="178"/>
    </row>
    <row r="108" spans="1:46" s="133" customFormat="1" ht="15" customHeight="1">
      <c r="C108" s="133" t="s">
        <v>54</v>
      </c>
      <c r="D108" s="175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7"/>
      <c r="AI108" s="177"/>
      <c r="AJ108" s="177"/>
      <c r="AM108" s="178"/>
    </row>
    <row r="122" ht="12.75"/>
    <row r="123" ht="12.75"/>
    <row r="124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5" name="Range1_1_1_1_2"/>
    <protectedRange password="CC78" sqref="A67:A69" name="Range1_2_1_1_1"/>
    <protectedRange password="CC78" sqref="A74:A91" name="Range1_1_1_2"/>
    <protectedRange password="CC78" sqref="C74:E91 A74:A91" name="Range1_6_1_1"/>
    <protectedRange password="CC78" sqref="B74:B87" name="Range1_4_1_1"/>
    <protectedRange password="CC78" sqref="J94:J97 Q92:Q93" name="Range1_1_1_1_1_1"/>
    <protectedRange password="CC78" sqref="J98" name="Range1_3_1_1_1_1"/>
    <protectedRange password="CC78" sqref="A35:A44 A14:A33" name="Range1_1_2_1"/>
    <protectedRange password="CC78" sqref="C35:E44 A35:A44 A14:A33 C14:E33" name="Range1_6_2_1"/>
    <protectedRange password="CC78" sqref="B35:B36 B39:B44 B31 B33 B14:B29" name="Range1_4_2_1"/>
    <protectedRange password="CC78" sqref="B37:B38" name="Range1_4_2_2"/>
    <protectedRange password="CC78" sqref="B97" name="Range1"/>
    <protectedRange password="CC78" sqref="B97" name="Range1_3"/>
    <protectedRange password="CC78" sqref="B30" name="Range1_1"/>
    <protectedRange password="CC78" sqref="B32" name="Range1_1_1"/>
  </protectedRanges>
  <mergeCells count="358">
    <mergeCell ref="AP90:AP91"/>
    <mergeCell ref="AQ90:AQ91"/>
    <mergeCell ref="AR90:AR91"/>
    <mergeCell ref="AS90:AS91"/>
    <mergeCell ref="AS88:AS89"/>
    <mergeCell ref="A90:A91"/>
    <mergeCell ref="B90:B91"/>
    <mergeCell ref="C90:C91"/>
    <mergeCell ref="D90:D91"/>
    <mergeCell ref="AK90:AK91"/>
    <mergeCell ref="AL90:AL91"/>
    <mergeCell ref="AM90:AM91"/>
    <mergeCell ref="AN90:AN91"/>
    <mergeCell ref="AO90:AO91"/>
    <mergeCell ref="AM88:AM89"/>
    <mergeCell ref="AN88:AN89"/>
    <mergeCell ref="AO88:AO89"/>
    <mergeCell ref="AP88:AP89"/>
    <mergeCell ref="AQ88:AQ89"/>
    <mergeCell ref="AR88:AR89"/>
    <mergeCell ref="AP86:AP87"/>
    <mergeCell ref="AQ86:AQ87"/>
    <mergeCell ref="AR86:AR87"/>
    <mergeCell ref="AS86:AS87"/>
    <mergeCell ref="A88:A89"/>
    <mergeCell ref="B88:B89"/>
    <mergeCell ref="C88:C89"/>
    <mergeCell ref="D88:D89"/>
    <mergeCell ref="AK88:AK89"/>
    <mergeCell ref="AL88:AL89"/>
    <mergeCell ref="A86:A87"/>
    <mergeCell ref="B86:B87"/>
    <mergeCell ref="C86:C87"/>
    <mergeCell ref="D86:D87"/>
    <mergeCell ref="AK86:AK87"/>
    <mergeCell ref="AL86:AL87"/>
    <mergeCell ref="AM86:AM87"/>
    <mergeCell ref="AN86:AN87"/>
    <mergeCell ref="AO86:AO87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4:AS85"/>
    <mergeCell ref="AM84:AM85"/>
    <mergeCell ref="AN84:AN85"/>
    <mergeCell ref="AO84:AO85"/>
    <mergeCell ref="AP84:AP85"/>
    <mergeCell ref="AQ84:AQ85"/>
    <mergeCell ref="AR84:AR85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80:AS81"/>
    <mergeCell ref="AM80:AM81"/>
    <mergeCell ref="AN80:AN81"/>
    <mergeCell ref="AO80:AO81"/>
    <mergeCell ref="AP80:AP81"/>
    <mergeCell ref="AQ80:AQ81"/>
    <mergeCell ref="AR80:AR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AT71:AT72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O74:AO75"/>
    <mergeCell ref="AN71:AN72"/>
    <mergeCell ref="AO71:AO72"/>
    <mergeCell ref="AP71:AP72"/>
    <mergeCell ref="AQ71:AQ72"/>
    <mergeCell ref="AR71:AR72"/>
    <mergeCell ref="AS71:AS72"/>
    <mergeCell ref="A71:A72"/>
    <mergeCell ref="B71:B72"/>
    <mergeCell ref="C71:C72"/>
    <mergeCell ref="D71:D72"/>
    <mergeCell ref="E71:E72"/>
    <mergeCell ref="AK71:AM71"/>
    <mergeCell ref="AP74:AP75"/>
    <mergeCell ref="AQ74:AQ75"/>
    <mergeCell ref="AO43:AO44"/>
    <mergeCell ref="AP43:AP44"/>
    <mergeCell ref="AQ43:AQ44"/>
    <mergeCell ref="AR43:AR44"/>
    <mergeCell ref="AS43:AS44"/>
    <mergeCell ref="AM67:AS67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L41:AL42"/>
    <mergeCell ref="AM41:AM42"/>
    <mergeCell ref="AN41:AN42"/>
    <mergeCell ref="AO41:AO42"/>
    <mergeCell ref="AP41:AP42"/>
    <mergeCell ref="AQ41:AQ42"/>
    <mergeCell ref="AO39:AO40"/>
    <mergeCell ref="AP39:AP40"/>
    <mergeCell ref="AQ39:AQ40"/>
    <mergeCell ref="AR39:AR40"/>
    <mergeCell ref="AS39:AS40"/>
    <mergeCell ref="A41:A42"/>
    <mergeCell ref="B41:B42"/>
    <mergeCell ref="C41:C42"/>
    <mergeCell ref="D41:D42"/>
    <mergeCell ref="AK41:AK42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R37:AR38"/>
    <mergeCell ref="AS37:AS38"/>
    <mergeCell ref="AO37:AO38"/>
    <mergeCell ref="AP37:AP38"/>
    <mergeCell ref="AQ37:AQ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R32:AR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99:AJ100 F46:AJ65 F102:AJ115 AS33 F5:AJ6 F9:AJ12 F14:AJ44 F74:AJ91">
    <cfRule type="expression" dxfId="11351" priority="194" stopIfTrue="1">
      <formula>IF(WEEKDAY(F$5)=1,TRUE,FALSE)</formula>
    </cfRule>
  </conditionalFormatting>
  <conditionalFormatting sqref="F71:AJ72 F5:AJ6 F9:AJ12">
    <cfRule type="expression" dxfId="11350" priority="193" stopIfTrue="1">
      <formula>IF(WEEKDAY(F$5)=1,TRUE,FALSE)</formula>
    </cfRule>
  </conditionalFormatting>
  <conditionalFormatting sqref="K35:P35">
    <cfRule type="expression" dxfId="11349" priority="192" stopIfTrue="1">
      <formula>IF(WEEKDAY(K$5)=1,TRUE,FALSE)</formula>
    </cfRule>
  </conditionalFormatting>
  <conditionalFormatting sqref="K37:P37">
    <cfRule type="expression" dxfId="11348" priority="191" stopIfTrue="1">
      <formula>IF(WEEKDAY(K$5)=1,TRUE,FALSE)</formula>
    </cfRule>
  </conditionalFormatting>
  <conditionalFormatting sqref="K39:P39">
    <cfRule type="expression" dxfId="11347" priority="190" stopIfTrue="1">
      <formula>IF(WEEKDAY(K$5)=1,TRUE,FALSE)</formula>
    </cfRule>
  </conditionalFormatting>
  <conditionalFormatting sqref="K41:P41">
    <cfRule type="expression" dxfId="11346" priority="189" stopIfTrue="1">
      <formula>IF(WEEKDAY(K$5)=1,TRUE,FALSE)</formula>
    </cfRule>
  </conditionalFormatting>
  <conditionalFormatting sqref="K43:P43">
    <cfRule type="expression" dxfId="11345" priority="188" stopIfTrue="1">
      <formula>IF(WEEKDAY(K$5)=1,TRUE,FALSE)</formula>
    </cfRule>
  </conditionalFormatting>
  <conditionalFormatting sqref="R43:W43">
    <cfRule type="expression" dxfId="11344" priority="187" stopIfTrue="1">
      <formula>IF(WEEKDAY(R$5)=1,TRUE,FALSE)</formula>
    </cfRule>
  </conditionalFormatting>
  <conditionalFormatting sqref="R41:W41">
    <cfRule type="expression" dxfId="11343" priority="186" stopIfTrue="1">
      <formula>IF(WEEKDAY(R$5)=1,TRUE,FALSE)</formula>
    </cfRule>
  </conditionalFormatting>
  <conditionalFormatting sqref="R39:W39">
    <cfRule type="expression" dxfId="11342" priority="185" stopIfTrue="1">
      <formula>IF(WEEKDAY(R$5)=1,TRUE,FALSE)</formula>
    </cfRule>
  </conditionalFormatting>
  <conditionalFormatting sqref="R37:W37">
    <cfRule type="expression" dxfId="11341" priority="184" stopIfTrue="1">
      <formula>IF(WEEKDAY(R$5)=1,TRUE,FALSE)</formula>
    </cfRule>
  </conditionalFormatting>
  <conditionalFormatting sqref="R35:W35">
    <cfRule type="expression" dxfId="11340" priority="183" stopIfTrue="1">
      <formula>IF(WEEKDAY(R$5)=1,TRUE,FALSE)</formula>
    </cfRule>
  </conditionalFormatting>
  <conditionalFormatting sqref="Y35:AD35">
    <cfRule type="expression" dxfId="11339" priority="182" stopIfTrue="1">
      <formula>IF(WEEKDAY(Y$5)=1,TRUE,FALSE)</formula>
    </cfRule>
  </conditionalFormatting>
  <conditionalFormatting sqref="Y37:AD37">
    <cfRule type="expression" dxfId="11338" priority="181" stopIfTrue="1">
      <formula>IF(WEEKDAY(Y$5)=1,TRUE,FALSE)</formula>
    </cfRule>
  </conditionalFormatting>
  <conditionalFormatting sqref="Y39:AD39">
    <cfRule type="expression" dxfId="11337" priority="180" stopIfTrue="1">
      <formula>IF(WEEKDAY(Y$5)=1,TRUE,FALSE)</formula>
    </cfRule>
  </conditionalFormatting>
  <conditionalFormatting sqref="Y41:AD41">
    <cfRule type="expression" dxfId="11336" priority="179" stopIfTrue="1">
      <formula>IF(WEEKDAY(Y$5)=1,TRUE,FALSE)</formula>
    </cfRule>
  </conditionalFormatting>
  <conditionalFormatting sqref="Y43:AD43">
    <cfRule type="expression" dxfId="11335" priority="178" stopIfTrue="1">
      <formula>IF(WEEKDAY(Y$5)=1,TRUE,FALSE)</formula>
    </cfRule>
  </conditionalFormatting>
  <conditionalFormatting sqref="F14:I14">
    <cfRule type="expression" dxfId="11334" priority="177" stopIfTrue="1">
      <formula>IF(WEEKDAY(F$5)=1,TRUE,FALSE)</formula>
    </cfRule>
  </conditionalFormatting>
  <conditionalFormatting sqref="F16:I16">
    <cfRule type="expression" dxfId="11333" priority="176" stopIfTrue="1">
      <formula>IF(WEEKDAY(F$5)=1,TRUE,FALSE)</formula>
    </cfRule>
  </conditionalFormatting>
  <conditionalFormatting sqref="F18:I18">
    <cfRule type="expression" dxfId="11332" priority="175" stopIfTrue="1">
      <formula>IF(WEEKDAY(F$5)=1,TRUE,FALSE)</formula>
    </cfRule>
  </conditionalFormatting>
  <conditionalFormatting sqref="F20:I20">
    <cfRule type="expression" dxfId="11331" priority="174" stopIfTrue="1">
      <formula>IF(WEEKDAY(F$5)=1,TRUE,FALSE)</formula>
    </cfRule>
  </conditionalFormatting>
  <conditionalFormatting sqref="F22:I22">
    <cfRule type="expression" dxfId="11330" priority="173" stopIfTrue="1">
      <formula>IF(WEEKDAY(F$5)=1,TRUE,FALSE)</formula>
    </cfRule>
  </conditionalFormatting>
  <conditionalFormatting sqref="F24:I24">
    <cfRule type="expression" dxfId="11329" priority="172" stopIfTrue="1">
      <formula>IF(WEEKDAY(F$5)=1,TRUE,FALSE)</formula>
    </cfRule>
  </conditionalFormatting>
  <conditionalFormatting sqref="F26:I26">
    <cfRule type="expression" dxfId="11328" priority="171" stopIfTrue="1">
      <formula>IF(WEEKDAY(F$5)=1,TRUE,FALSE)</formula>
    </cfRule>
  </conditionalFormatting>
  <conditionalFormatting sqref="F28:I28">
    <cfRule type="expression" dxfId="11327" priority="170" stopIfTrue="1">
      <formula>IF(WEEKDAY(F$5)=1,TRUE,FALSE)</formula>
    </cfRule>
  </conditionalFormatting>
  <conditionalFormatting sqref="F35:I35">
    <cfRule type="expression" dxfId="11326" priority="169" stopIfTrue="1">
      <formula>IF(WEEKDAY(F$5)=1,TRUE,FALSE)</formula>
    </cfRule>
  </conditionalFormatting>
  <conditionalFormatting sqref="F37:I37">
    <cfRule type="expression" dxfId="11325" priority="168" stopIfTrue="1">
      <formula>IF(WEEKDAY(F$5)=1,TRUE,FALSE)</formula>
    </cfRule>
  </conditionalFormatting>
  <conditionalFormatting sqref="F39:I39">
    <cfRule type="expression" dxfId="11324" priority="167" stopIfTrue="1">
      <formula>IF(WEEKDAY(F$5)=1,TRUE,FALSE)</formula>
    </cfRule>
  </conditionalFormatting>
  <conditionalFormatting sqref="F41:I41">
    <cfRule type="expression" dxfId="11323" priority="166" stopIfTrue="1">
      <formula>IF(WEEKDAY(F$5)=1,TRUE,FALSE)</formula>
    </cfRule>
  </conditionalFormatting>
  <conditionalFormatting sqref="F43:I43">
    <cfRule type="expression" dxfId="11322" priority="165" stopIfTrue="1">
      <formula>IF(WEEKDAY(F$5)=1,TRUE,FALSE)</formula>
    </cfRule>
  </conditionalFormatting>
  <conditionalFormatting sqref="F74:I74">
    <cfRule type="expression" dxfId="11321" priority="164" stopIfTrue="1">
      <formula>IF(WEEKDAY(F$5)=1,TRUE,FALSE)</formula>
    </cfRule>
  </conditionalFormatting>
  <conditionalFormatting sqref="F76:I76">
    <cfRule type="expression" dxfId="11320" priority="163" stopIfTrue="1">
      <formula>IF(WEEKDAY(F$5)=1,TRUE,FALSE)</formula>
    </cfRule>
  </conditionalFormatting>
  <conditionalFormatting sqref="F78:I78">
    <cfRule type="expression" dxfId="11319" priority="162" stopIfTrue="1">
      <formula>IF(WEEKDAY(F$5)=1,TRUE,FALSE)</formula>
    </cfRule>
  </conditionalFormatting>
  <conditionalFormatting sqref="F80:I80">
    <cfRule type="expression" dxfId="11318" priority="161" stopIfTrue="1">
      <formula>IF(WEEKDAY(F$5)=1,TRUE,FALSE)</formula>
    </cfRule>
  </conditionalFormatting>
  <conditionalFormatting sqref="F82:I82">
    <cfRule type="expression" dxfId="11317" priority="160" stopIfTrue="1">
      <formula>IF(WEEKDAY(F$5)=1,TRUE,FALSE)</formula>
    </cfRule>
  </conditionalFormatting>
  <conditionalFormatting sqref="F84:I84">
    <cfRule type="expression" dxfId="11316" priority="159" stopIfTrue="1">
      <formula>IF(WEEKDAY(F$5)=1,TRUE,FALSE)</formula>
    </cfRule>
  </conditionalFormatting>
  <conditionalFormatting sqref="F86:I86">
    <cfRule type="expression" dxfId="11315" priority="158" stopIfTrue="1">
      <formula>IF(WEEKDAY(F$5)=1,TRUE,FALSE)</formula>
    </cfRule>
  </conditionalFormatting>
  <conditionalFormatting sqref="F88:I88">
    <cfRule type="expression" dxfId="11314" priority="157" stopIfTrue="1">
      <formula>IF(WEEKDAY(F$5)=1,TRUE,FALSE)</formula>
    </cfRule>
  </conditionalFormatting>
  <conditionalFormatting sqref="F90:I90">
    <cfRule type="expression" dxfId="11313" priority="156" stopIfTrue="1">
      <formula>IF(WEEKDAY(F$5)=1,TRUE,FALSE)</formula>
    </cfRule>
  </conditionalFormatting>
  <conditionalFormatting sqref="AF14:AJ14">
    <cfRule type="expression" dxfId="11312" priority="155" stopIfTrue="1">
      <formula>IF(WEEKDAY(AF$5)=1,TRUE,FALSE)</formula>
    </cfRule>
  </conditionalFormatting>
  <conditionalFormatting sqref="AF16:AJ16">
    <cfRule type="expression" dxfId="11311" priority="154" stopIfTrue="1">
      <formula>IF(WEEKDAY(AF$5)=1,TRUE,FALSE)</formula>
    </cfRule>
  </conditionalFormatting>
  <conditionalFormatting sqref="AF18:AJ18">
    <cfRule type="expression" dxfId="11310" priority="153" stopIfTrue="1">
      <formula>IF(WEEKDAY(AF$5)=1,TRUE,FALSE)</formula>
    </cfRule>
  </conditionalFormatting>
  <conditionalFormatting sqref="AF20:AJ20">
    <cfRule type="expression" dxfId="11309" priority="152" stopIfTrue="1">
      <formula>IF(WEEKDAY(AF$5)=1,TRUE,FALSE)</formula>
    </cfRule>
  </conditionalFormatting>
  <conditionalFormatting sqref="AF22:AJ22">
    <cfRule type="expression" dxfId="11308" priority="151" stopIfTrue="1">
      <formula>IF(WEEKDAY(AF$5)=1,TRUE,FALSE)</formula>
    </cfRule>
  </conditionalFormatting>
  <conditionalFormatting sqref="AF24:AJ24">
    <cfRule type="expression" dxfId="11307" priority="150" stopIfTrue="1">
      <formula>IF(WEEKDAY(AF$5)=1,TRUE,FALSE)</formula>
    </cfRule>
  </conditionalFormatting>
  <conditionalFormatting sqref="AF26:AJ26">
    <cfRule type="expression" dxfId="11306" priority="149" stopIfTrue="1">
      <formula>IF(WEEKDAY(AF$5)=1,TRUE,FALSE)</formula>
    </cfRule>
  </conditionalFormatting>
  <conditionalFormatting sqref="AF28:AJ28">
    <cfRule type="expression" dxfId="11305" priority="148" stopIfTrue="1">
      <formula>IF(WEEKDAY(AF$5)=1,TRUE,FALSE)</formula>
    </cfRule>
  </conditionalFormatting>
  <conditionalFormatting sqref="AF35:AJ35">
    <cfRule type="expression" dxfId="11304" priority="147" stopIfTrue="1">
      <formula>IF(WEEKDAY(AF$5)=1,TRUE,FALSE)</formula>
    </cfRule>
  </conditionalFormatting>
  <conditionalFormatting sqref="AF39:AJ39">
    <cfRule type="expression" dxfId="11303" priority="146" stopIfTrue="1">
      <formula>IF(WEEKDAY(AF$5)=1,TRUE,FALSE)</formula>
    </cfRule>
  </conditionalFormatting>
  <conditionalFormatting sqref="AF41:AJ41">
    <cfRule type="expression" dxfId="11302" priority="145" stopIfTrue="1">
      <formula>IF(WEEKDAY(AF$5)=1,TRUE,FALSE)</formula>
    </cfRule>
  </conditionalFormatting>
  <conditionalFormatting sqref="AF43:AJ43">
    <cfRule type="expression" dxfId="11301" priority="144" stopIfTrue="1">
      <formula>IF(WEEKDAY(AF$5)=1,TRUE,FALSE)</formula>
    </cfRule>
  </conditionalFormatting>
  <conditionalFormatting sqref="K37:P37">
    <cfRule type="expression" dxfId="11300" priority="143" stopIfTrue="1">
      <formula>IF(WEEKDAY(K$5)=1,TRUE,FALSE)</formula>
    </cfRule>
  </conditionalFormatting>
  <conditionalFormatting sqref="R37:W37">
    <cfRule type="expression" dxfId="11299" priority="142" stopIfTrue="1">
      <formula>IF(WEEKDAY(R$5)=1,TRUE,FALSE)</formula>
    </cfRule>
  </conditionalFormatting>
  <conditionalFormatting sqref="Y37:AD37">
    <cfRule type="expression" dxfId="11298" priority="141" stopIfTrue="1">
      <formula>IF(WEEKDAY(Y$5)=1,TRUE,FALSE)</formula>
    </cfRule>
  </conditionalFormatting>
  <conditionalFormatting sqref="F37:I37">
    <cfRule type="expression" dxfId="11297" priority="140" stopIfTrue="1">
      <formula>IF(WEEKDAY(F$5)=1,TRUE,FALSE)</formula>
    </cfRule>
  </conditionalFormatting>
  <conditionalFormatting sqref="AF37:AJ37">
    <cfRule type="expression" dxfId="11296" priority="139" stopIfTrue="1">
      <formula>IF(WEEKDAY(AF$5)=1,TRUE,FALSE)</formula>
    </cfRule>
  </conditionalFormatting>
  <conditionalFormatting sqref="I30">
    <cfRule type="expression" dxfId="11295" priority="138" stopIfTrue="1">
      <formula>IF(WEEKDAY(I$5)=1,TRUE,FALSE)</formula>
    </cfRule>
  </conditionalFormatting>
  <conditionalFormatting sqref="AF30:AJ30">
    <cfRule type="expression" dxfId="11294" priority="137" stopIfTrue="1">
      <formula>IF(WEEKDAY(AF$5)=1,TRUE,FALSE)</formula>
    </cfRule>
  </conditionalFormatting>
  <conditionalFormatting sqref="I30">
    <cfRule type="expression" dxfId="11293" priority="136" stopIfTrue="1">
      <formula>IF(WEEKDAY(I$5)=1,TRUE,FALSE)</formula>
    </cfRule>
  </conditionalFormatting>
  <conditionalFormatting sqref="AF30:AJ30">
    <cfRule type="expression" dxfId="11292" priority="135" stopIfTrue="1">
      <formula>IF(WEEKDAY(AF$5)=1,TRUE,FALSE)</formula>
    </cfRule>
  </conditionalFormatting>
  <conditionalFormatting sqref="I30">
    <cfRule type="expression" dxfId="11291" priority="134" stopIfTrue="1">
      <formula>IF(WEEKDAY(I$5)=1,TRUE,FALSE)</formula>
    </cfRule>
  </conditionalFormatting>
  <conditionalFormatting sqref="AF30:AJ30">
    <cfRule type="expression" dxfId="11290" priority="133" stopIfTrue="1">
      <formula>IF(WEEKDAY(AF$5)=1,TRUE,FALSE)</formula>
    </cfRule>
  </conditionalFormatting>
  <conditionalFormatting sqref="F30:H30">
    <cfRule type="expression" dxfId="11289" priority="132" stopIfTrue="1">
      <formula>IF(WEEKDAY(F$5)=1,TRUE,FALSE)</formula>
    </cfRule>
  </conditionalFormatting>
  <conditionalFormatting sqref="F30:H30">
    <cfRule type="expression" dxfId="11288" priority="131" stopIfTrue="1">
      <formula>IF(WEEKDAY(F$5)=1,TRUE,FALSE)</formula>
    </cfRule>
  </conditionalFormatting>
  <conditionalFormatting sqref="J30:L30 N30:P30 R30:T30 V30:X30 Z30:AB30 AD30:AF30 AH30:AJ30">
    <cfRule type="expression" dxfId="11287" priority="130" stopIfTrue="1">
      <formula>IF(WEEKDAY(J$5)=1,TRUE,FALSE)</formula>
    </cfRule>
  </conditionalFormatting>
  <conditionalFormatting sqref="J30:L30 N30:P30 R30:T30 V30:X30 Z30:AB30 AD30:AF30 AH30:AJ30">
    <cfRule type="expression" dxfId="11286" priority="129" stopIfTrue="1">
      <formula>IF(WEEKDAY(J$5)=1,TRUE,FALSE)</formula>
    </cfRule>
  </conditionalFormatting>
  <conditionalFormatting sqref="I32">
    <cfRule type="expression" dxfId="11285" priority="128" stopIfTrue="1">
      <formula>IF(WEEKDAY(I$5)=1,TRUE,FALSE)</formula>
    </cfRule>
  </conditionalFormatting>
  <conditionalFormatting sqref="AF32:AJ32">
    <cfRule type="expression" dxfId="11284" priority="127" stopIfTrue="1">
      <formula>IF(WEEKDAY(AF$5)=1,TRUE,FALSE)</formula>
    </cfRule>
  </conditionalFormatting>
  <conditionalFormatting sqref="I32">
    <cfRule type="expression" dxfId="11283" priority="126" stopIfTrue="1">
      <formula>IF(WEEKDAY(I$5)=1,TRUE,FALSE)</formula>
    </cfRule>
  </conditionalFormatting>
  <conditionalFormatting sqref="AF32:AJ32">
    <cfRule type="expression" dxfId="11282" priority="125" stopIfTrue="1">
      <formula>IF(WEEKDAY(AF$5)=1,TRUE,FALSE)</formula>
    </cfRule>
  </conditionalFormatting>
  <conditionalFormatting sqref="I32">
    <cfRule type="expression" dxfId="11281" priority="124" stopIfTrue="1">
      <formula>IF(WEEKDAY(I$5)=1,TRUE,FALSE)</formula>
    </cfRule>
  </conditionalFormatting>
  <conditionalFormatting sqref="AF32:AJ32">
    <cfRule type="expression" dxfId="11280" priority="123" stopIfTrue="1">
      <formula>IF(WEEKDAY(AF$5)=1,TRUE,FALSE)</formula>
    </cfRule>
  </conditionalFormatting>
  <conditionalFormatting sqref="F32:H32">
    <cfRule type="expression" dxfId="11279" priority="122" stopIfTrue="1">
      <formula>IF(WEEKDAY(F$5)=1,TRUE,FALSE)</formula>
    </cfRule>
  </conditionalFormatting>
  <conditionalFormatting sqref="F32:H32">
    <cfRule type="expression" dxfId="11278" priority="121" stopIfTrue="1">
      <formula>IF(WEEKDAY(F$5)=1,TRUE,FALSE)</formula>
    </cfRule>
  </conditionalFormatting>
  <conditionalFormatting sqref="J32:L32 N32:P32 R32:T32 V32:X32 Z32:AB32 AD32:AF32 AH32:AJ32">
    <cfRule type="expression" dxfId="11277" priority="120" stopIfTrue="1">
      <formula>IF(WEEKDAY(J$5)=1,TRUE,FALSE)</formula>
    </cfRule>
  </conditionalFormatting>
  <conditionalFormatting sqref="J32:L32 N32:P32 R32:T32 V32:X32 Z32:AB32 AD32:AF32 AH32:AJ32">
    <cfRule type="expression" dxfId="11276" priority="119" stopIfTrue="1">
      <formula>IF(WEEKDAY(J$5)=1,TRUE,FALSE)</formula>
    </cfRule>
  </conditionalFormatting>
  <conditionalFormatting sqref="F16:I16">
    <cfRule type="expression" dxfId="11275" priority="118" stopIfTrue="1">
      <formula>IF(WEEKDAY(F$5)=1,TRUE,FALSE)</formula>
    </cfRule>
  </conditionalFormatting>
  <conditionalFormatting sqref="AF16:AJ16">
    <cfRule type="expression" dxfId="11274" priority="117" stopIfTrue="1">
      <formula>IF(WEEKDAY(AF$5)=1,TRUE,FALSE)</formula>
    </cfRule>
  </conditionalFormatting>
  <conditionalFormatting sqref="F18:I18">
    <cfRule type="expression" dxfId="11273" priority="116" stopIfTrue="1">
      <formula>IF(WEEKDAY(F$5)=1,TRUE,FALSE)</formula>
    </cfRule>
  </conditionalFormatting>
  <conditionalFormatting sqref="AF18:AJ18">
    <cfRule type="expression" dxfId="11272" priority="115" stopIfTrue="1">
      <formula>IF(WEEKDAY(AF$5)=1,TRUE,FALSE)</formula>
    </cfRule>
  </conditionalFormatting>
  <conditionalFormatting sqref="F20:I20">
    <cfRule type="expression" dxfId="11271" priority="114" stopIfTrue="1">
      <formula>IF(WEEKDAY(F$5)=1,TRUE,FALSE)</formula>
    </cfRule>
  </conditionalFormatting>
  <conditionalFormatting sqref="AF20:AJ20">
    <cfRule type="expression" dxfId="11270" priority="113" stopIfTrue="1">
      <formula>IF(WEEKDAY(AF$5)=1,TRUE,FALSE)</formula>
    </cfRule>
  </conditionalFormatting>
  <conditionalFormatting sqref="F22:I22">
    <cfRule type="expression" dxfId="11269" priority="112" stopIfTrue="1">
      <formula>IF(WEEKDAY(F$5)=1,TRUE,FALSE)</formula>
    </cfRule>
  </conditionalFormatting>
  <conditionalFormatting sqref="AF22:AJ22">
    <cfRule type="expression" dxfId="11268" priority="111" stopIfTrue="1">
      <formula>IF(WEEKDAY(AF$5)=1,TRUE,FALSE)</formula>
    </cfRule>
  </conditionalFormatting>
  <conditionalFormatting sqref="F24:I24">
    <cfRule type="expression" dxfId="11267" priority="110" stopIfTrue="1">
      <formula>IF(WEEKDAY(F$5)=1,TRUE,FALSE)</formula>
    </cfRule>
  </conditionalFormatting>
  <conditionalFormatting sqref="AF24:AJ24">
    <cfRule type="expression" dxfId="11266" priority="109" stopIfTrue="1">
      <formula>IF(WEEKDAY(AF$5)=1,TRUE,FALSE)</formula>
    </cfRule>
  </conditionalFormatting>
  <conditionalFormatting sqref="F26:I26">
    <cfRule type="expression" dxfId="11265" priority="108" stopIfTrue="1">
      <formula>IF(WEEKDAY(F$5)=1,TRUE,FALSE)</formula>
    </cfRule>
  </conditionalFormatting>
  <conditionalFormatting sqref="AF26:AJ26">
    <cfRule type="expression" dxfId="11264" priority="107" stopIfTrue="1">
      <formula>IF(WEEKDAY(AF$5)=1,TRUE,FALSE)</formula>
    </cfRule>
  </conditionalFormatting>
  <conditionalFormatting sqref="F28:I28">
    <cfRule type="expression" dxfId="11263" priority="106" stopIfTrue="1">
      <formula>IF(WEEKDAY(F$5)=1,TRUE,FALSE)</formula>
    </cfRule>
  </conditionalFormatting>
  <conditionalFormatting sqref="AF28:AJ28">
    <cfRule type="expression" dxfId="11262" priority="105" stopIfTrue="1">
      <formula>IF(WEEKDAY(AF$5)=1,TRUE,FALSE)</formula>
    </cfRule>
  </conditionalFormatting>
  <conditionalFormatting sqref="F30:I30">
    <cfRule type="expression" dxfId="11261" priority="104" stopIfTrue="1">
      <formula>IF(WEEKDAY(F$5)=1,TRUE,FALSE)</formula>
    </cfRule>
  </conditionalFormatting>
  <conditionalFormatting sqref="AF30:AJ30">
    <cfRule type="expression" dxfId="11260" priority="103" stopIfTrue="1">
      <formula>IF(WEEKDAY(AF$5)=1,TRUE,FALSE)</formula>
    </cfRule>
  </conditionalFormatting>
  <conditionalFormatting sqref="F32:I32">
    <cfRule type="expression" dxfId="11259" priority="102" stopIfTrue="1">
      <formula>IF(WEEKDAY(F$5)=1,TRUE,FALSE)</formula>
    </cfRule>
  </conditionalFormatting>
  <conditionalFormatting sqref="AF32:AJ32">
    <cfRule type="expression" dxfId="11258" priority="101" stopIfTrue="1">
      <formula>IF(WEEKDAY(AF$5)=1,TRUE,FALSE)</formula>
    </cfRule>
  </conditionalFormatting>
  <conditionalFormatting sqref="I33">
    <cfRule type="expression" dxfId="11257" priority="100" stopIfTrue="1">
      <formula>IF(WEEKDAY(I$5)=1,TRUE,FALSE)</formula>
    </cfRule>
  </conditionalFormatting>
  <conditionalFormatting sqref="AF33:AJ33">
    <cfRule type="expression" dxfId="11256" priority="99" stopIfTrue="1">
      <formula>IF(WEEKDAY(AF$5)=1,TRUE,FALSE)</formula>
    </cfRule>
  </conditionalFormatting>
  <conditionalFormatting sqref="I33">
    <cfRule type="expression" dxfId="11255" priority="98" stopIfTrue="1">
      <formula>IF(WEEKDAY(I$5)=1,TRUE,FALSE)</formula>
    </cfRule>
  </conditionalFormatting>
  <conditionalFormatting sqref="AF33:AJ33">
    <cfRule type="expression" dxfId="11254" priority="97" stopIfTrue="1">
      <formula>IF(WEEKDAY(AF$5)=1,TRUE,FALSE)</formula>
    </cfRule>
  </conditionalFormatting>
  <conditionalFormatting sqref="I33">
    <cfRule type="expression" dxfId="11253" priority="96" stopIfTrue="1">
      <formula>IF(WEEKDAY(I$5)=1,TRUE,FALSE)</formula>
    </cfRule>
  </conditionalFormatting>
  <conditionalFormatting sqref="AF33:AJ33">
    <cfRule type="expression" dxfId="11252" priority="95" stopIfTrue="1">
      <formula>IF(WEEKDAY(AF$5)=1,TRUE,FALSE)</formula>
    </cfRule>
  </conditionalFormatting>
  <conditionalFormatting sqref="F33:H33 AS33">
    <cfRule type="expression" dxfId="11251" priority="94" stopIfTrue="1">
      <formula>IF(WEEKDAY(F$5)=1,TRUE,FALSE)</formula>
    </cfRule>
  </conditionalFormatting>
  <conditionalFormatting sqref="F33:H33 AS33">
    <cfRule type="expression" dxfId="11250" priority="93" stopIfTrue="1">
      <formula>IF(WEEKDAY(F$5)=1,TRUE,FALSE)</formula>
    </cfRule>
  </conditionalFormatting>
  <conditionalFormatting sqref="J33:L33 N33:P33 R33:T33 V33:X33 Z33:AB33 AD33:AF33 AH33:AJ33">
    <cfRule type="expression" dxfId="11249" priority="92" stopIfTrue="1">
      <formula>IF(WEEKDAY(J$5)=1,TRUE,FALSE)</formula>
    </cfRule>
  </conditionalFormatting>
  <conditionalFormatting sqref="J33:L33 N33:P33 R33:T33 V33:X33 Z33:AB33 AD33:AF33 AH33:AJ33">
    <cfRule type="expression" dxfId="11248" priority="91" stopIfTrue="1">
      <formula>IF(WEEKDAY(J$5)=1,TRUE,FALSE)</formula>
    </cfRule>
  </conditionalFormatting>
  <conditionalFormatting sqref="F33:I33 AS33">
    <cfRule type="expression" dxfId="11247" priority="90" stopIfTrue="1">
      <formula>IF(WEEKDAY(F$5)=1,TRUE,FALSE)</formula>
    </cfRule>
  </conditionalFormatting>
  <conditionalFormatting sqref="AF33:AJ33">
    <cfRule type="expression" dxfId="11246" priority="89" stopIfTrue="1">
      <formula>IF(WEEKDAY(AF$5)=1,TRUE,FALSE)</formula>
    </cfRule>
  </conditionalFormatting>
  <conditionalFormatting sqref="F76:I76">
    <cfRule type="expression" dxfId="11245" priority="88" stopIfTrue="1">
      <formula>IF(WEEKDAY(F$5)=1,TRUE,FALSE)</formula>
    </cfRule>
  </conditionalFormatting>
  <conditionalFormatting sqref="F78:I78">
    <cfRule type="expression" dxfId="11244" priority="87" stopIfTrue="1">
      <formula>IF(WEEKDAY(F$5)=1,TRUE,FALSE)</formula>
    </cfRule>
  </conditionalFormatting>
  <conditionalFormatting sqref="F80:I80">
    <cfRule type="expression" dxfId="11243" priority="86" stopIfTrue="1">
      <formula>IF(WEEKDAY(F$5)=1,TRUE,FALSE)</formula>
    </cfRule>
  </conditionalFormatting>
  <conditionalFormatting sqref="F82:I82">
    <cfRule type="expression" dxfId="11242" priority="85" stopIfTrue="1">
      <formula>IF(WEEKDAY(F$5)=1,TRUE,FALSE)</formula>
    </cfRule>
  </conditionalFormatting>
  <conditionalFormatting sqref="F84:I84">
    <cfRule type="expression" dxfId="11241" priority="84" stopIfTrue="1">
      <formula>IF(WEEKDAY(F$5)=1,TRUE,FALSE)</formula>
    </cfRule>
  </conditionalFormatting>
  <conditionalFormatting sqref="F86:I86">
    <cfRule type="expression" dxfId="11240" priority="83" stopIfTrue="1">
      <formula>IF(WEEKDAY(F$5)=1,TRUE,FALSE)</formula>
    </cfRule>
  </conditionalFormatting>
  <conditionalFormatting sqref="F88:I88">
    <cfRule type="expression" dxfId="11239" priority="82" stopIfTrue="1">
      <formula>IF(WEEKDAY(F$5)=1,TRUE,FALSE)</formula>
    </cfRule>
  </conditionalFormatting>
  <conditionalFormatting sqref="F90:I90">
    <cfRule type="expression" dxfId="11238" priority="81" stopIfTrue="1">
      <formula>IF(WEEKDAY(F$5)=1,TRUE,FALSE)</formula>
    </cfRule>
  </conditionalFormatting>
  <conditionalFormatting sqref="F14:AJ14">
    <cfRule type="expression" dxfId="11237" priority="80" stopIfTrue="1">
      <formula>IF(WEEKDAY(F$5)=1,TRUE,FALSE)</formula>
    </cfRule>
  </conditionalFormatting>
  <conditionalFormatting sqref="F16:AJ16">
    <cfRule type="expression" dxfId="11236" priority="79" stopIfTrue="1">
      <formula>IF(WEEKDAY(F$5)=1,TRUE,FALSE)</formula>
    </cfRule>
  </conditionalFormatting>
  <conditionalFormatting sqref="F18:AJ18">
    <cfRule type="expression" dxfId="11235" priority="78" stopIfTrue="1">
      <formula>IF(WEEKDAY(F$5)=1,TRUE,FALSE)</formula>
    </cfRule>
  </conditionalFormatting>
  <conditionalFormatting sqref="F20:AJ20">
    <cfRule type="expression" dxfId="11234" priority="77" stopIfTrue="1">
      <formula>IF(WEEKDAY(F$5)=1,TRUE,FALSE)</formula>
    </cfRule>
  </conditionalFormatting>
  <conditionalFormatting sqref="F22:AJ22">
    <cfRule type="expression" dxfId="11233" priority="76" stopIfTrue="1">
      <formula>IF(WEEKDAY(F$5)=1,TRUE,FALSE)</formula>
    </cfRule>
  </conditionalFormatting>
  <conditionalFormatting sqref="F24:AJ24">
    <cfRule type="expression" dxfId="11232" priority="75" stopIfTrue="1">
      <formula>IF(WEEKDAY(F$5)=1,TRUE,FALSE)</formula>
    </cfRule>
  </conditionalFormatting>
  <conditionalFormatting sqref="F26:AJ26">
    <cfRule type="expression" dxfId="11231" priority="74" stopIfTrue="1">
      <formula>IF(WEEKDAY(F$5)=1,TRUE,FALSE)</formula>
    </cfRule>
  </conditionalFormatting>
  <conditionalFormatting sqref="F28:AJ28">
    <cfRule type="expression" dxfId="11230" priority="73" stopIfTrue="1">
      <formula>IF(WEEKDAY(F$5)=1,TRUE,FALSE)</formula>
    </cfRule>
  </conditionalFormatting>
  <conditionalFormatting sqref="F30:AJ30">
    <cfRule type="expression" dxfId="11229" priority="72" stopIfTrue="1">
      <formula>IF(WEEKDAY(F$5)=1,TRUE,FALSE)</formula>
    </cfRule>
  </conditionalFormatting>
  <conditionalFormatting sqref="F32:AJ32">
    <cfRule type="expression" dxfId="11228" priority="71" stopIfTrue="1">
      <formula>IF(WEEKDAY(F$5)=1,TRUE,FALSE)</formula>
    </cfRule>
  </conditionalFormatting>
  <conditionalFormatting sqref="F35:AJ35">
    <cfRule type="expression" dxfId="11227" priority="70" stopIfTrue="1">
      <formula>IF(WEEKDAY(F$5)=1,TRUE,FALSE)</formula>
    </cfRule>
  </conditionalFormatting>
  <conditionalFormatting sqref="F37:AJ37">
    <cfRule type="expression" dxfId="11226" priority="69" stopIfTrue="1">
      <formula>IF(WEEKDAY(F$5)=1,TRUE,FALSE)</formula>
    </cfRule>
  </conditionalFormatting>
  <conditionalFormatting sqref="F39:AJ39">
    <cfRule type="expression" dxfId="11225" priority="68" stopIfTrue="1">
      <formula>IF(WEEKDAY(F$5)=1,TRUE,FALSE)</formula>
    </cfRule>
  </conditionalFormatting>
  <conditionalFormatting sqref="F41:AJ41">
    <cfRule type="expression" dxfId="11224" priority="67" stopIfTrue="1">
      <formula>IF(WEEKDAY(F$5)=1,TRUE,FALSE)</formula>
    </cfRule>
  </conditionalFormatting>
  <conditionalFormatting sqref="F43:AJ43">
    <cfRule type="expression" dxfId="11223" priority="66" stopIfTrue="1">
      <formula>IF(WEEKDAY(F$5)=1,TRUE,FALSE)</formula>
    </cfRule>
  </conditionalFormatting>
  <conditionalFormatting sqref="F74:AJ74">
    <cfRule type="expression" dxfId="11222" priority="65" stopIfTrue="1">
      <formula>IF(WEEKDAY(F$5)=1,TRUE,FALSE)</formula>
    </cfRule>
  </conditionalFormatting>
  <conditionalFormatting sqref="F76:I76">
    <cfRule type="expression" dxfId="11221" priority="64" stopIfTrue="1">
      <formula>IF(WEEKDAY(F$5)=1,TRUE,FALSE)</formula>
    </cfRule>
  </conditionalFormatting>
  <conditionalFormatting sqref="F76:AJ76">
    <cfRule type="expression" dxfId="11220" priority="63" stopIfTrue="1">
      <formula>IF(WEEKDAY(F$5)=1,TRUE,FALSE)</formula>
    </cfRule>
  </conditionalFormatting>
  <conditionalFormatting sqref="F78:I78">
    <cfRule type="expression" dxfId="11219" priority="62" stopIfTrue="1">
      <formula>IF(WEEKDAY(F$5)=1,TRUE,FALSE)</formula>
    </cfRule>
  </conditionalFormatting>
  <conditionalFormatting sqref="F78:AJ78">
    <cfRule type="expression" dxfId="11218" priority="61" stopIfTrue="1">
      <formula>IF(WEEKDAY(F$5)=1,TRUE,FALSE)</formula>
    </cfRule>
  </conditionalFormatting>
  <conditionalFormatting sqref="F80:I80">
    <cfRule type="expression" dxfId="11217" priority="60" stopIfTrue="1">
      <formula>IF(WEEKDAY(F$5)=1,TRUE,FALSE)</formula>
    </cfRule>
  </conditionalFormatting>
  <conditionalFormatting sqref="F80:AJ80">
    <cfRule type="expression" dxfId="11216" priority="59" stopIfTrue="1">
      <formula>IF(WEEKDAY(F$5)=1,TRUE,FALSE)</formula>
    </cfRule>
  </conditionalFormatting>
  <conditionalFormatting sqref="F82:I82">
    <cfRule type="expression" dxfId="11215" priority="58" stopIfTrue="1">
      <formula>IF(WEEKDAY(F$5)=1,TRUE,FALSE)</formula>
    </cfRule>
  </conditionalFormatting>
  <conditionalFormatting sqref="F82:AJ82">
    <cfRule type="expression" dxfId="11214" priority="57" stopIfTrue="1">
      <formula>IF(WEEKDAY(F$5)=1,TRUE,FALSE)</formula>
    </cfRule>
  </conditionalFormatting>
  <conditionalFormatting sqref="F84:I84">
    <cfRule type="expression" dxfId="11213" priority="56" stopIfTrue="1">
      <formula>IF(WEEKDAY(F$5)=1,TRUE,FALSE)</formula>
    </cfRule>
  </conditionalFormatting>
  <conditionalFormatting sqref="F84:AJ84">
    <cfRule type="expression" dxfId="11212" priority="55" stopIfTrue="1">
      <formula>IF(WEEKDAY(F$5)=1,TRUE,FALSE)</formula>
    </cfRule>
  </conditionalFormatting>
  <conditionalFormatting sqref="F86:I86">
    <cfRule type="expression" dxfId="11211" priority="54" stopIfTrue="1">
      <formula>IF(WEEKDAY(F$5)=1,TRUE,FALSE)</formula>
    </cfRule>
  </conditionalFormatting>
  <conditionalFormatting sqref="F86:AJ86">
    <cfRule type="expression" dxfId="11210" priority="53" stopIfTrue="1">
      <formula>IF(WEEKDAY(F$5)=1,TRUE,FALSE)</formula>
    </cfRule>
  </conditionalFormatting>
  <conditionalFormatting sqref="F88:I88">
    <cfRule type="expression" dxfId="11209" priority="52" stopIfTrue="1">
      <formula>IF(WEEKDAY(F$5)=1,TRUE,FALSE)</formula>
    </cfRule>
  </conditionalFormatting>
  <conditionalFormatting sqref="F88:AJ88">
    <cfRule type="expression" dxfId="11208" priority="51" stopIfTrue="1">
      <formula>IF(WEEKDAY(F$5)=1,TRUE,FALSE)</formula>
    </cfRule>
  </conditionalFormatting>
  <conditionalFormatting sqref="F90:I90">
    <cfRule type="expression" dxfId="11207" priority="50" stopIfTrue="1">
      <formula>IF(WEEKDAY(F$5)=1,TRUE,FALSE)</formula>
    </cfRule>
  </conditionalFormatting>
  <conditionalFormatting sqref="F90:AJ90">
    <cfRule type="expression" dxfId="11206" priority="49" stopIfTrue="1">
      <formula>IF(WEEKDAY(F$5)=1,TRUE,FALSE)</formula>
    </cfRule>
  </conditionalFormatting>
  <conditionalFormatting sqref="F14:AJ14">
    <cfRule type="expression" dxfId="11205" priority="48" stopIfTrue="1">
      <formula>IF(WEEKDAY(F$5)=1,TRUE,FALSE)</formula>
    </cfRule>
  </conditionalFormatting>
  <conditionalFormatting sqref="F16:AJ16">
    <cfRule type="expression" dxfId="11204" priority="47" stopIfTrue="1">
      <formula>IF(WEEKDAY(F$5)=1,TRUE,FALSE)</formula>
    </cfRule>
  </conditionalFormatting>
  <conditionalFormatting sqref="F18:AJ18">
    <cfRule type="expression" dxfId="11203" priority="46" stopIfTrue="1">
      <formula>IF(WEEKDAY(F$5)=1,TRUE,FALSE)</formula>
    </cfRule>
  </conditionalFormatting>
  <conditionalFormatting sqref="F20:AJ20">
    <cfRule type="expression" dxfId="11202" priority="45" stopIfTrue="1">
      <formula>IF(WEEKDAY(F$5)=1,TRUE,FALSE)</formula>
    </cfRule>
  </conditionalFormatting>
  <conditionalFormatting sqref="F22:AJ22">
    <cfRule type="expression" dxfId="11201" priority="44" stopIfTrue="1">
      <formula>IF(WEEKDAY(F$5)=1,TRUE,FALSE)</formula>
    </cfRule>
  </conditionalFormatting>
  <conditionalFormatting sqref="F24:AJ24">
    <cfRule type="expression" dxfId="11200" priority="43" stopIfTrue="1">
      <formula>IF(WEEKDAY(F$5)=1,TRUE,FALSE)</formula>
    </cfRule>
  </conditionalFormatting>
  <conditionalFormatting sqref="F26:AJ26">
    <cfRule type="expression" dxfId="11199" priority="42" stopIfTrue="1">
      <formula>IF(WEEKDAY(F$5)=1,TRUE,FALSE)</formula>
    </cfRule>
  </conditionalFormatting>
  <conditionalFormatting sqref="F28:AJ28">
    <cfRule type="expression" dxfId="11198" priority="41" stopIfTrue="1">
      <formula>IF(WEEKDAY(F$5)=1,TRUE,FALSE)</formula>
    </cfRule>
  </conditionalFormatting>
  <conditionalFormatting sqref="F30:AJ30">
    <cfRule type="expression" dxfId="11197" priority="40" stopIfTrue="1">
      <formula>IF(WEEKDAY(F$5)=1,TRUE,FALSE)</formula>
    </cfRule>
  </conditionalFormatting>
  <conditionalFormatting sqref="F32:AJ32">
    <cfRule type="expression" dxfId="11196" priority="39" stopIfTrue="1">
      <formula>IF(WEEKDAY(F$5)=1,TRUE,FALSE)</formula>
    </cfRule>
  </conditionalFormatting>
  <conditionalFormatting sqref="F35:AJ35">
    <cfRule type="expression" dxfId="11195" priority="38" stopIfTrue="1">
      <formula>IF(WEEKDAY(F$5)=1,TRUE,FALSE)</formula>
    </cfRule>
  </conditionalFormatting>
  <conditionalFormatting sqref="F37:AJ37">
    <cfRule type="expression" dxfId="11194" priority="37" stopIfTrue="1">
      <formula>IF(WEEKDAY(F$5)=1,TRUE,FALSE)</formula>
    </cfRule>
  </conditionalFormatting>
  <conditionalFormatting sqref="F39:AJ39">
    <cfRule type="expression" dxfId="11193" priority="36" stopIfTrue="1">
      <formula>IF(WEEKDAY(F$5)=1,TRUE,FALSE)</formula>
    </cfRule>
  </conditionalFormatting>
  <conditionalFormatting sqref="F41:AJ41">
    <cfRule type="expression" dxfId="11192" priority="35" stopIfTrue="1">
      <formula>IF(WEEKDAY(F$5)=1,TRUE,FALSE)</formula>
    </cfRule>
  </conditionalFormatting>
  <conditionalFormatting sqref="F43:AJ43">
    <cfRule type="expression" dxfId="11191" priority="34" stopIfTrue="1">
      <formula>IF(WEEKDAY(F$5)=1,TRUE,FALSE)</formula>
    </cfRule>
  </conditionalFormatting>
  <conditionalFormatting sqref="F74:AJ74">
    <cfRule type="expression" dxfId="11190" priority="33" stopIfTrue="1">
      <formula>IF(WEEKDAY(F$5)=1,TRUE,FALSE)</formula>
    </cfRule>
  </conditionalFormatting>
  <conditionalFormatting sqref="F76:AJ76">
    <cfRule type="expression" dxfId="11189" priority="32" stopIfTrue="1">
      <formula>IF(WEEKDAY(F$5)=1,TRUE,FALSE)</formula>
    </cfRule>
  </conditionalFormatting>
  <conditionalFormatting sqref="F78:AJ78">
    <cfRule type="expression" dxfId="11188" priority="31" stopIfTrue="1">
      <formula>IF(WEEKDAY(F$5)=1,TRUE,FALSE)</formula>
    </cfRule>
  </conditionalFormatting>
  <conditionalFormatting sqref="F80:AJ80">
    <cfRule type="expression" dxfId="11187" priority="30" stopIfTrue="1">
      <formula>IF(WEEKDAY(F$5)=1,TRUE,FALSE)</formula>
    </cfRule>
  </conditionalFormatting>
  <conditionalFormatting sqref="F82:AJ82">
    <cfRule type="expression" dxfId="11186" priority="29" stopIfTrue="1">
      <formula>IF(WEEKDAY(F$5)=1,TRUE,FALSE)</formula>
    </cfRule>
  </conditionalFormatting>
  <conditionalFormatting sqref="F84:AJ84">
    <cfRule type="expression" dxfId="11185" priority="28" stopIfTrue="1">
      <formula>IF(WEEKDAY(F$5)=1,TRUE,FALSE)</formula>
    </cfRule>
  </conditionalFormatting>
  <conditionalFormatting sqref="F86:AJ86">
    <cfRule type="expression" dxfId="11184" priority="27" stopIfTrue="1">
      <formula>IF(WEEKDAY(F$5)=1,TRUE,FALSE)</formula>
    </cfRule>
  </conditionalFormatting>
  <conditionalFormatting sqref="F88:AJ88">
    <cfRule type="expression" dxfId="11183" priority="26" stopIfTrue="1">
      <formula>IF(WEEKDAY(F$5)=1,TRUE,FALSE)</formula>
    </cfRule>
  </conditionalFormatting>
  <conditionalFormatting sqref="F90:AJ90">
    <cfRule type="expression" dxfId="11182" priority="25" stopIfTrue="1">
      <formula>IF(WEEKDAY(F$5)=1,TRUE,FALSE)</formula>
    </cfRule>
  </conditionalFormatting>
  <conditionalFormatting sqref="F14:AJ14">
    <cfRule type="expression" dxfId="11181" priority="24" stopIfTrue="1">
      <formula>IF(WEEKDAY(F$5)=1,TRUE,FALSE)</formula>
    </cfRule>
  </conditionalFormatting>
  <conditionalFormatting sqref="F16:AJ16">
    <cfRule type="expression" dxfId="11180" priority="23" stopIfTrue="1">
      <formula>IF(WEEKDAY(F$5)=1,TRUE,FALSE)</formula>
    </cfRule>
  </conditionalFormatting>
  <conditionalFormatting sqref="F18:AJ18">
    <cfRule type="expression" dxfId="11179" priority="22" stopIfTrue="1">
      <formula>IF(WEEKDAY(F$5)=1,TRUE,FALSE)</formula>
    </cfRule>
  </conditionalFormatting>
  <conditionalFormatting sqref="F20:AJ20">
    <cfRule type="expression" dxfId="11178" priority="21" stopIfTrue="1">
      <formula>IF(WEEKDAY(F$5)=1,TRUE,FALSE)</formula>
    </cfRule>
  </conditionalFormatting>
  <conditionalFormatting sqref="F22:AJ22">
    <cfRule type="expression" dxfId="11177" priority="20" stopIfTrue="1">
      <formula>IF(WEEKDAY(F$5)=1,TRUE,FALSE)</formula>
    </cfRule>
  </conditionalFormatting>
  <conditionalFormatting sqref="F24:AJ24">
    <cfRule type="expression" dxfId="11176" priority="19" stopIfTrue="1">
      <formula>IF(WEEKDAY(F$5)=1,TRUE,FALSE)</formula>
    </cfRule>
  </conditionalFormatting>
  <conditionalFormatting sqref="F26:AJ26">
    <cfRule type="expression" dxfId="11175" priority="18" stopIfTrue="1">
      <formula>IF(WEEKDAY(F$5)=1,TRUE,FALSE)</formula>
    </cfRule>
  </conditionalFormatting>
  <conditionalFormatting sqref="F28:AJ28">
    <cfRule type="expression" dxfId="11174" priority="17" stopIfTrue="1">
      <formula>IF(WEEKDAY(F$5)=1,TRUE,FALSE)</formula>
    </cfRule>
  </conditionalFormatting>
  <conditionalFormatting sqref="F30:AJ30">
    <cfRule type="expression" dxfId="11173" priority="16" stopIfTrue="1">
      <formula>IF(WEEKDAY(F$5)=1,TRUE,FALSE)</formula>
    </cfRule>
  </conditionalFormatting>
  <conditionalFormatting sqref="F32:AJ32">
    <cfRule type="expression" dxfId="11172" priority="15" stopIfTrue="1">
      <formula>IF(WEEKDAY(F$5)=1,TRUE,FALSE)</formula>
    </cfRule>
  </conditionalFormatting>
  <conditionalFormatting sqref="F35:AJ35">
    <cfRule type="expression" dxfId="11171" priority="14" stopIfTrue="1">
      <formula>IF(WEEKDAY(F$5)=1,TRUE,FALSE)</formula>
    </cfRule>
  </conditionalFormatting>
  <conditionalFormatting sqref="F37:AJ37">
    <cfRule type="expression" dxfId="11170" priority="13" stopIfTrue="1">
      <formula>IF(WEEKDAY(F$5)=1,TRUE,FALSE)</formula>
    </cfRule>
  </conditionalFormatting>
  <conditionalFormatting sqref="F39:AJ39">
    <cfRule type="expression" dxfId="11169" priority="12" stopIfTrue="1">
      <formula>IF(WEEKDAY(F$5)=1,TRUE,FALSE)</formula>
    </cfRule>
  </conditionalFormatting>
  <conditionalFormatting sqref="F41:AJ41">
    <cfRule type="expression" dxfId="11168" priority="11" stopIfTrue="1">
      <formula>IF(WEEKDAY(F$5)=1,TRUE,FALSE)</formula>
    </cfRule>
  </conditionalFormatting>
  <conditionalFormatting sqref="F43:AJ43">
    <cfRule type="expression" dxfId="11167" priority="10" stopIfTrue="1">
      <formula>IF(WEEKDAY(F$5)=1,TRUE,FALSE)</formula>
    </cfRule>
  </conditionalFormatting>
  <conditionalFormatting sqref="F74:AJ74">
    <cfRule type="expression" dxfId="11166" priority="9" stopIfTrue="1">
      <formula>IF(WEEKDAY(F$5)=1,TRUE,FALSE)</formula>
    </cfRule>
  </conditionalFormatting>
  <conditionalFormatting sqref="F76:AJ76">
    <cfRule type="expression" dxfId="11165" priority="8" stopIfTrue="1">
      <formula>IF(WEEKDAY(F$5)=1,TRUE,FALSE)</formula>
    </cfRule>
  </conditionalFormatting>
  <conditionalFormatting sqref="F78:AJ78">
    <cfRule type="expression" dxfId="11164" priority="7" stopIfTrue="1">
      <formula>IF(WEEKDAY(F$5)=1,TRUE,FALSE)</formula>
    </cfRule>
  </conditionalFormatting>
  <conditionalFormatting sqref="F80:AJ80">
    <cfRule type="expression" dxfId="11163" priority="6" stopIfTrue="1">
      <formula>IF(WEEKDAY(F$5)=1,TRUE,FALSE)</formula>
    </cfRule>
  </conditionalFormatting>
  <conditionalFormatting sqref="F82:AJ82">
    <cfRule type="expression" dxfId="11162" priority="5" stopIfTrue="1">
      <formula>IF(WEEKDAY(F$5)=1,TRUE,FALSE)</formula>
    </cfRule>
  </conditionalFormatting>
  <conditionalFormatting sqref="F84:AJ84">
    <cfRule type="expression" dxfId="11161" priority="4" stopIfTrue="1">
      <formula>IF(WEEKDAY(F$5)=1,TRUE,FALSE)</formula>
    </cfRule>
  </conditionalFormatting>
  <conditionalFormatting sqref="F86:AJ86">
    <cfRule type="expression" dxfId="11160" priority="3" stopIfTrue="1">
      <formula>IF(WEEKDAY(F$5)=1,TRUE,FALSE)</formula>
    </cfRule>
  </conditionalFormatting>
  <conditionalFormatting sqref="F88:AJ88">
    <cfRule type="expression" dxfId="11159" priority="2" stopIfTrue="1">
      <formula>IF(WEEKDAY(F$5)=1,TRUE,FALSE)</formula>
    </cfRule>
  </conditionalFormatting>
  <conditionalFormatting sqref="F90:AJ90">
    <cfRule type="expression" dxfId="11158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5"/>
  <sheetViews>
    <sheetView zoomScaleNormal="70" workbookViewId="0">
      <selection activeCell="P35" sqref="P35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423"/>
      <c r="C1" s="423"/>
      <c r="D1" s="871" t="str">
        <f>"BẢNG THANH TOÁN LƯƠNG THÁNG"&amp;" "&amp;TEXT($E$4,"mm")&amp;" / "&amp;TEXT($E$4,"yyyy")</f>
        <v>BẢNG THANH TOÁN LƯƠNG THÁNG 07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423"/>
      <c r="C2" s="423"/>
      <c r="D2" s="423"/>
      <c r="E2" s="71"/>
      <c r="F2" s="423"/>
      <c r="G2" s="423"/>
      <c r="H2" s="423"/>
      <c r="I2" s="423"/>
      <c r="J2" s="72"/>
      <c r="K2" s="423"/>
      <c r="L2" s="423"/>
      <c r="M2" s="423"/>
      <c r="N2" s="423"/>
      <c r="O2" s="423"/>
      <c r="P2" s="423"/>
      <c r="Q2" s="423"/>
      <c r="R2" s="423"/>
      <c r="S2" s="423"/>
      <c r="T2" s="50"/>
      <c r="U2" s="70">
        <v>26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423"/>
      <c r="C3" s="423"/>
      <c r="D3" s="423"/>
      <c r="E3" s="71"/>
      <c r="F3" s="423"/>
      <c r="G3" s="423"/>
      <c r="H3" s="423"/>
      <c r="I3" s="423"/>
      <c r="J3" s="72"/>
      <c r="K3" s="423"/>
      <c r="L3" s="423"/>
      <c r="M3" s="423"/>
      <c r="N3" s="423"/>
      <c r="O3" s="423"/>
      <c r="P3" s="423"/>
      <c r="Q3" s="423"/>
      <c r="R3" s="423"/>
      <c r="S3" s="423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42917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421" t="s">
        <v>40</v>
      </c>
      <c r="G7" s="416" t="s">
        <v>18</v>
      </c>
      <c r="H7" s="421" t="s">
        <v>40</v>
      </c>
      <c r="I7" s="420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- 07'!$B$1:$AS$117,36,0)</f>
        <v>26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- 07'!$B$1:$AS$117,36,0)</f>
        <v>26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26</v>
      </c>
      <c r="K11" s="36">
        <f>G11+I11</f>
        <v>4056000</v>
      </c>
      <c r="L11" s="80">
        <f>+F11*15000</f>
        <v>390000</v>
      </c>
      <c r="M11" s="37">
        <f>K11+L11</f>
        <v>4446000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4020120</v>
      </c>
      <c r="R11" s="36">
        <f>VLOOKUP(B11,DS,23,0)</f>
        <v>0</v>
      </c>
      <c r="S11" s="38">
        <f>Q11-R11</f>
        <v>4020120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 - 07'!$B$1:$AS$117,36,0)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8" si="0">VLOOKUP(B13,DS,2,0)</f>
        <v>Huỳnh Thị Hường</v>
      </c>
      <c r="D13" s="103" t="str">
        <f t="shared" ref="D13:D28" si="1">VLOOKUP(B13,DS,3,0)</f>
        <v>Công nhân</v>
      </c>
      <c r="E13" s="80">
        <f t="shared" ref="E13:E28" si="2">VLOOKUP(B13,DS,4,0)</f>
        <v>3552000</v>
      </c>
      <c r="F13" s="82">
        <f>VLOOKUP(B13,'CC - 07'!$B$1:$AS$117,36,0)</f>
        <v>26</v>
      </c>
      <c r="G13" s="198">
        <f t="shared" ref="G13:G28" si="3">ROUND(E13/$U$2*F13,0)</f>
        <v>3552000</v>
      </c>
      <c r="H13" s="82">
        <f>(VLOOKUP(B13,'CC - 02'!$B$8:$AS$70,37,0)+VLOOKUP(B13,'CC - 02'!$B$8:$AS$70,38,0))</f>
        <v>0</v>
      </c>
      <c r="I13" s="198">
        <f t="shared" ref="I13:I28" si="4">ROUND(E13/$U$2*H13,0)</f>
        <v>0</v>
      </c>
      <c r="J13" s="199">
        <f t="shared" ref="J13:K28" si="5">F13+H13</f>
        <v>26</v>
      </c>
      <c r="K13" s="36">
        <f t="shared" si="5"/>
        <v>3552000</v>
      </c>
      <c r="L13" s="80">
        <f t="shared" ref="L13:L28" si="6">+F13*15000</f>
        <v>390000</v>
      </c>
      <c r="M13" s="37">
        <f t="shared" ref="M13:M28" si="7">K13+L13</f>
        <v>3942000</v>
      </c>
      <c r="N13" s="37">
        <f t="shared" ref="N13:N20" si="8">IF(VLOOKUP(B13,DS,10,0)="x",E13*$N$4,0)</f>
        <v>284160</v>
      </c>
      <c r="O13" s="37">
        <f t="shared" ref="O13:O20" si="9">IF(VLOOKUP(B13,DS,10,0)="x",E13*$O$4,0)</f>
        <v>53280</v>
      </c>
      <c r="P13" s="37">
        <f t="shared" ref="P13:P20" si="10">IF(VLOOKUP(B13,DS,10,0)="x",E13*$P$4,0)</f>
        <v>35520</v>
      </c>
      <c r="Q13" s="36">
        <f t="shared" ref="Q13:Q25" si="11">M13-SUM(N13:P13)</f>
        <v>3569040</v>
      </c>
      <c r="R13" s="36">
        <f t="shared" ref="R13:R28" si="12">VLOOKUP(B13,DS,23,0)</f>
        <v>0</v>
      </c>
      <c r="S13" s="38">
        <f t="shared" ref="S13:S28" si="13">Q13-R13</f>
        <v>3569040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- 07'!$B$1:$AS$117,36,0)</f>
        <v>26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26</v>
      </c>
      <c r="K14" s="36">
        <f t="shared" si="5"/>
        <v>3552000</v>
      </c>
      <c r="L14" s="80">
        <f t="shared" si="6"/>
        <v>390000</v>
      </c>
      <c r="M14" s="37">
        <f t="shared" si="7"/>
        <v>3942000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3569040</v>
      </c>
      <c r="R14" s="36">
        <f t="shared" si="12"/>
        <v>0</v>
      </c>
      <c r="S14" s="38">
        <f t="shared" si="13"/>
        <v>3569040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- 07'!$B$1:$AS$117,36,0)</f>
        <v>26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26</v>
      </c>
      <c r="K15" s="36">
        <f t="shared" si="5"/>
        <v>3552000</v>
      </c>
      <c r="L15" s="80">
        <f t="shared" si="6"/>
        <v>390000</v>
      </c>
      <c r="M15" s="37">
        <f t="shared" si="7"/>
        <v>3942000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3569040</v>
      </c>
      <c r="R15" s="36">
        <f t="shared" si="12"/>
        <v>0</v>
      </c>
      <c r="S15" s="38">
        <f t="shared" si="13"/>
        <v>3569040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- 07'!$B$1:$AS$117,36,0)</f>
        <v>26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26</v>
      </c>
      <c r="K16" s="36">
        <f t="shared" si="5"/>
        <v>3552000</v>
      </c>
      <c r="L16" s="80">
        <f t="shared" si="6"/>
        <v>390000</v>
      </c>
      <c r="M16" s="37">
        <f t="shared" si="7"/>
        <v>3942000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3569040</v>
      </c>
      <c r="R16" s="36">
        <f t="shared" si="12"/>
        <v>0</v>
      </c>
      <c r="S16" s="38">
        <f t="shared" si="13"/>
        <v>3569040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3" customFormat="1" ht="23.25" customHeight="1">
      <c r="A17" s="35">
        <v>7</v>
      </c>
      <c r="B17" s="126" t="s">
        <v>94</v>
      </c>
      <c r="C17" s="79" t="str">
        <f t="shared" si="0"/>
        <v>Trà Thị Soi</v>
      </c>
      <c r="D17" s="103" t="str">
        <f t="shared" si="1"/>
        <v>Công nhân</v>
      </c>
      <c r="E17" s="80">
        <f t="shared" si="2"/>
        <v>3552000</v>
      </c>
      <c r="F17" s="82">
        <f>VLOOKUP(B17,'CC - 07'!$B$1:$AS$117,36,0)</f>
        <v>26</v>
      </c>
      <c r="G17" s="198">
        <f t="shared" si="3"/>
        <v>3552000</v>
      </c>
      <c r="H17" s="82">
        <f>(VLOOKUP(B17,'CC - 02'!$B$8:$AS$70,37,0)+VLOOKUP(B17,'CC - 02'!$B$8:$AS$70,38,0))</f>
        <v>0</v>
      </c>
      <c r="I17" s="198">
        <f t="shared" si="4"/>
        <v>0</v>
      </c>
      <c r="J17" s="199">
        <f t="shared" si="5"/>
        <v>26</v>
      </c>
      <c r="K17" s="36">
        <f t="shared" si="5"/>
        <v>3552000</v>
      </c>
      <c r="L17" s="80">
        <f t="shared" si="6"/>
        <v>390000</v>
      </c>
      <c r="M17" s="37">
        <f t="shared" si="7"/>
        <v>3942000</v>
      </c>
      <c r="N17" s="37">
        <f t="shared" si="8"/>
        <v>284160</v>
      </c>
      <c r="O17" s="37">
        <f t="shared" si="9"/>
        <v>53280</v>
      </c>
      <c r="P17" s="37">
        <f t="shared" si="10"/>
        <v>35520</v>
      </c>
      <c r="Q17" s="36">
        <f t="shared" si="11"/>
        <v>3569040</v>
      </c>
      <c r="R17" s="36">
        <f t="shared" si="12"/>
        <v>0</v>
      </c>
      <c r="S17" s="38">
        <f t="shared" si="13"/>
        <v>3569040</v>
      </c>
      <c r="T17" s="36"/>
      <c r="U17" s="94"/>
      <c r="V17" s="34"/>
      <c r="W17" s="27"/>
      <c r="X17" s="4"/>
      <c r="Y17" s="4"/>
      <c r="Z17" s="4"/>
      <c r="AA17" s="3"/>
      <c r="AB17" s="3"/>
      <c r="AC17" s="3"/>
      <c r="AD17" s="3"/>
      <c r="AE17" s="3"/>
    </row>
    <row r="18" spans="1:31" s="317" customFormat="1" ht="23.25" customHeight="1">
      <c r="A18" s="35">
        <v>8</v>
      </c>
      <c r="B18" s="302" t="s">
        <v>102</v>
      </c>
      <c r="C18" s="303" t="str">
        <f t="shared" si="0"/>
        <v>Sơn Thị Trường Sa</v>
      </c>
      <c r="D18" s="304" t="str">
        <f t="shared" si="1"/>
        <v>Công nhân</v>
      </c>
      <c r="E18" s="305">
        <f t="shared" si="2"/>
        <v>3552000</v>
      </c>
      <c r="F18" s="82">
        <f>VLOOKUP(B18,'CC - 07'!$B$1:$AS$117,36,0)</f>
        <v>26</v>
      </c>
      <c r="G18" s="307">
        <f t="shared" si="3"/>
        <v>3552000</v>
      </c>
      <c r="H18" s="306">
        <f>(VLOOKUP(B18,'CC - 02'!$B$8:$AS$70,37,0)+VLOOKUP(B18,'CC - 02'!$B$8:$AS$70,38,0))</f>
        <v>0</v>
      </c>
      <c r="I18" s="307">
        <f t="shared" si="4"/>
        <v>0</v>
      </c>
      <c r="J18" s="308">
        <f t="shared" si="5"/>
        <v>26</v>
      </c>
      <c r="K18" s="309">
        <f t="shared" si="5"/>
        <v>3552000</v>
      </c>
      <c r="L18" s="305">
        <f t="shared" si="6"/>
        <v>390000</v>
      </c>
      <c r="M18" s="310">
        <f t="shared" si="7"/>
        <v>3942000</v>
      </c>
      <c r="N18" s="310">
        <f t="shared" si="8"/>
        <v>284160</v>
      </c>
      <c r="O18" s="310">
        <f t="shared" si="9"/>
        <v>53280</v>
      </c>
      <c r="P18" s="310">
        <f t="shared" si="10"/>
        <v>35520</v>
      </c>
      <c r="Q18" s="309">
        <f t="shared" si="11"/>
        <v>3569040</v>
      </c>
      <c r="R18" s="309">
        <f t="shared" si="12"/>
        <v>0</v>
      </c>
      <c r="S18" s="311">
        <f t="shared" si="13"/>
        <v>3569040</v>
      </c>
      <c r="T18" s="309"/>
      <c r="U18" s="312"/>
      <c r="V18" s="313"/>
      <c r="W18" s="314"/>
      <c r="X18" s="315"/>
      <c r="Y18" s="315"/>
      <c r="Z18" s="315"/>
      <c r="AA18" s="316"/>
      <c r="AB18" s="316"/>
      <c r="AC18" s="316"/>
      <c r="AD18" s="316"/>
      <c r="AE18" s="316"/>
    </row>
    <row r="19" spans="1:31" s="33" customFormat="1" ht="23.25" customHeight="1">
      <c r="A19" s="35">
        <v>9</v>
      </c>
      <c r="B19" s="302" t="s">
        <v>88</v>
      </c>
      <c r="C19" s="79" t="str">
        <f t="shared" si="0"/>
        <v>Huỳnh Thị Bé Tha</v>
      </c>
      <c r="D19" s="103" t="str">
        <f t="shared" si="1"/>
        <v>Công nhân</v>
      </c>
      <c r="E19" s="80">
        <v>3552000</v>
      </c>
      <c r="F19" s="82">
        <f>VLOOKUP(B19,'CC - 07'!$B$1:$AS$117,36,0)</f>
        <v>26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si="5"/>
        <v>26</v>
      </c>
      <c r="K19" s="36">
        <f t="shared" si="5"/>
        <v>3552000</v>
      </c>
      <c r="L19" s="80">
        <f t="shared" si="6"/>
        <v>390000</v>
      </c>
      <c r="M19" s="37">
        <f t="shared" si="7"/>
        <v>3942000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3569040</v>
      </c>
      <c r="R19" s="36">
        <f t="shared" si="12"/>
        <v>0</v>
      </c>
      <c r="S19" s="38">
        <f t="shared" si="13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302" t="s">
        <v>103</v>
      </c>
      <c r="C20" s="79" t="str">
        <f t="shared" si="0"/>
        <v>Lý Thị Sà Kha</v>
      </c>
      <c r="D20" s="103" t="str">
        <f t="shared" si="1"/>
        <v>Công nhân</v>
      </c>
      <c r="E20" s="80">
        <f t="shared" si="2"/>
        <v>3552000</v>
      </c>
      <c r="F20" s="82">
        <f>VLOOKUP(B20,'CC - 07'!$B$1:$AS$117,36,0)</f>
        <v>26</v>
      </c>
      <c r="G20" s="198">
        <f t="shared" si="3"/>
        <v>3552000</v>
      </c>
      <c r="H20" s="82">
        <f>(VLOOKUP(B20,'CC - 02'!$B$8:$AS$70,37,0)+VLOOKUP(B20,'CC - 02'!$B$8:$AS$70,38,0))</f>
        <v>0</v>
      </c>
      <c r="I20" s="198">
        <f t="shared" si="4"/>
        <v>0</v>
      </c>
      <c r="J20" s="199">
        <f t="shared" si="5"/>
        <v>26</v>
      </c>
      <c r="K20" s="36">
        <f t="shared" si="5"/>
        <v>3552000</v>
      </c>
      <c r="L20" s="80">
        <f t="shared" si="6"/>
        <v>390000</v>
      </c>
      <c r="M20" s="37">
        <f t="shared" si="7"/>
        <v>3942000</v>
      </c>
      <c r="N20" s="37">
        <f t="shared" si="8"/>
        <v>284160</v>
      </c>
      <c r="O20" s="37">
        <f t="shared" si="9"/>
        <v>53280</v>
      </c>
      <c r="P20" s="37">
        <f t="shared" si="10"/>
        <v>35520</v>
      </c>
      <c r="Q20" s="36">
        <f t="shared" si="11"/>
        <v>3569040</v>
      </c>
      <c r="R20" s="36">
        <f t="shared" si="12"/>
        <v>0</v>
      </c>
      <c r="S20" s="38">
        <f t="shared" si="13"/>
        <v>3569040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16" t="s">
        <v>198</v>
      </c>
      <c r="C21" s="349" t="s">
        <v>197</v>
      </c>
      <c r="D21" s="103" t="str">
        <f t="shared" si="1"/>
        <v>Công nhân</v>
      </c>
      <c r="E21" s="80">
        <f t="shared" si="2"/>
        <v>3552000</v>
      </c>
      <c r="F21" s="82">
        <f>VLOOKUP(B21,'CC - 07'!$B$1:$AS$117,36,0)</f>
        <v>26</v>
      </c>
      <c r="G21" s="198">
        <f t="shared" si="3"/>
        <v>3552000</v>
      </c>
      <c r="H21" s="82">
        <f>(VLOOKUP(B21,'CC - 03'!$B$8:$AS$67,37,0)+VLOOKUP(B21,'CC - 03'!$B$8:$AS$67,38,0))</f>
        <v>0</v>
      </c>
      <c r="I21" s="198">
        <f t="shared" si="4"/>
        <v>0</v>
      </c>
      <c r="J21" s="199">
        <f t="shared" si="5"/>
        <v>26</v>
      </c>
      <c r="K21" s="36">
        <f t="shared" si="5"/>
        <v>3552000</v>
      </c>
      <c r="L21" s="80">
        <f t="shared" si="6"/>
        <v>390000</v>
      </c>
      <c r="M21" s="37">
        <f t="shared" si="7"/>
        <v>3942000</v>
      </c>
      <c r="N21" s="37">
        <f>E21*$N$4</f>
        <v>284160</v>
      </c>
      <c r="O21" s="37">
        <f>E21*$O$4</f>
        <v>53280</v>
      </c>
      <c r="P21" s="37">
        <f>E21*$P$4</f>
        <v>35520</v>
      </c>
      <c r="Q21" s="36">
        <f t="shared" ref="Q21:Q23" si="14">M21-SUM(N21:P21)</f>
        <v>3569040</v>
      </c>
      <c r="R21" s="36">
        <f t="shared" si="12"/>
        <v>0</v>
      </c>
      <c r="S21" s="38">
        <f t="shared" si="13"/>
        <v>3569040</v>
      </c>
      <c r="T21" s="36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302" t="s">
        <v>203</v>
      </c>
      <c r="C22" s="79" t="str">
        <f t="shared" si="0"/>
        <v>Võ Văn Hữu Phước</v>
      </c>
      <c r="D22" s="103" t="str">
        <f t="shared" si="1"/>
        <v>Công nhân</v>
      </c>
      <c r="E22" s="80">
        <f t="shared" si="2"/>
        <v>3552000</v>
      </c>
      <c r="F22" s="82">
        <f>VLOOKUP(B22,'CC - 07'!$B$1:$AS$117,36,0)</f>
        <v>26</v>
      </c>
      <c r="G22" s="198">
        <f t="shared" si="3"/>
        <v>3552000</v>
      </c>
      <c r="H22" s="82">
        <f>(VLOOKUP(B22,'CC - 04'!$B$8:$AS$70,37,0)+VLOOKUP(B22,'CC - 04'!$B$8:$AS$70,38,0))</f>
        <v>0</v>
      </c>
      <c r="I22" s="198">
        <f t="shared" si="4"/>
        <v>0</v>
      </c>
      <c r="J22" s="199">
        <f t="shared" si="5"/>
        <v>26</v>
      </c>
      <c r="K22" s="36">
        <f t="shared" si="5"/>
        <v>3552000</v>
      </c>
      <c r="L22" s="80">
        <f t="shared" si="6"/>
        <v>390000</v>
      </c>
      <c r="M22" s="37">
        <f t="shared" si="7"/>
        <v>3942000</v>
      </c>
      <c r="N22" s="37">
        <v>284160</v>
      </c>
      <c r="O22" s="37">
        <v>53280</v>
      </c>
      <c r="P22" s="37">
        <v>35520</v>
      </c>
      <c r="Q22" s="36">
        <f t="shared" si="14"/>
        <v>3569040</v>
      </c>
      <c r="R22" s="36">
        <f t="shared" si="12"/>
        <v>0</v>
      </c>
      <c r="S22" s="38">
        <f t="shared" si="13"/>
        <v>3569040</v>
      </c>
      <c r="T22" s="378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33" customFormat="1" ht="23.25" customHeight="1">
      <c r="A23" s="35">
        <v>13</v>
      </c>
      <c r="B23" s="302" t="s">
        <v>202</v>
      </c>
      <c r="C23" s="79" t="str">
        <f t="shared" si="0"/>
        <v>Nguyễn Thị Diễm</v>
      </c>
      <c r="D23" s="103" t="str">
        <f t="shared" si="1"/>
        <v>Công nhân</v>
      </c>
      <c r="E23" s="80">
        <f t="shared" si="2"/>
        <v>3552000</v>
      </c>
      <c r="F23" s="82">
        <f>VLOOKUP(B23,'CC - 07'!$B$1:$AS$117,36,0)</f>
        <v>26</v>
      </c>
      <c r="G23" s="198">
        <f t="shared" si="3"/>
        <v>3552000</v>
      </c>
      <c r="H23" s="82">
        <f>(VLOOKUP(B23,'CC - 04'!$B$8:$AS$70,37,0)+VLOOKUP(B23,'CC - 04'!$B$8:$AS$70,38,0))</f>
        <v>0</v>
      </c>
      <c r="I23" s="198">
        <f t="shared" si="4"/>
        <v>0</v>
      </c>
      <c r="J23" s="199">
        <f t="shared" si="5"/>
        <v>26</v>
      </c>
      <c r="K23" s="36">
        <f t="shared" si="5"/>
        <v>3552000</v>
      </c>
      <c r="L23" s="80">
        <f t="shared" si="6"/>
        <v>390000</v>
      </c>
      <c r="M23" s="37">
        <f t="shared" si="7"/>
        <v>3942000</v>
      </c>
      <c r="N23" s="37">
        <v>284160</v>
      </c>
      <c r="O23" s="37">
        <v>53280</v>
      </c>
      <c r="P23" s="37">
        <v>35520</v>
      </c>
      <c r="Q23" s="36">
        <f t="shared" si="14"/>
        <v>3569040</v>
      </c>
      <c r="R23" s="36">
        <f t="shared" si="12"/>
        <v>0</v>
      </c>
      <c r="S23" s="38">
        <f t="shared" si="13"/>
        <v>3569040</v>
      </c>
      <c r="T23" s="378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75" customFormat="1" ht="19.5" customHeight="1">
      <c r="A24" s="35"/>
      <c r="B24" s="941" t="s">
        <v>181</v>
      </c>
      <c r="C24" s="942"/>
      <c r="D24" s="274"/>
      <c r="E24" s="274"/>
      <c r="F24" s="82">
        <f>VLOOKUP(B24,'CC - 07'!$B$1:$AS$117,36,0)</f>
        <v>0</v>
      </c>
      <c r="G24" s="274"/>
      <c r="H24" s="274"/>
      <c r="I24" s="274"/>
      <c r="J24" s="274"/>
      <c r="K24" s="274"/>
      <c r="L24" s="274"/>
      <c r="M24" s="274"/>
      <c r="N24" s="37"/>
      <c r="O24" s="37"/>
      <c r="P24" s="37"/>
      <c r="Q24" s="274"/>
      <c r="R24" s="274"/>
      <c r="S24" s="274"/>
      <c r="T24" s="274"/>
      <c r="U24" s="94"/>
      <c r="V24" s="76"/>
      <c r="W24" s="76"/>
      <c r="X24" s="77"/>
      <c r="Y24" s="77"/>
      <c r="Z24" s="77"/>
      <c r="AA24" s="78"/>
      <c r="AB24" s="78"/>
      <c r="AC24" s="78"/>
      <c r="AD24" s="78"/>
      <c r="AE24" s="78"/>
    </row>
    <row r="25" spans="1:31" s="33" customFormat="1" ht="23.25" customHeight="1">
      <c r="A25" s="35">
        <f>A23+1</f>
        <v>14</v>
      </c>
      <c r="B25" s="302" t="s">
        <v>107</v>
      </c>
      <c r="C25" s="79" t="str">
        <f t="shared" si="0"/>
        <v>Nguyễn Văn Bé Hai</v>
      </c>
      <c r="D25" s="103" t="str">
        <f t="shared" si="1"/>
        <v>Công nhân</v>
      </c>
      <c r="E25" s="80">
        <f t="shared" si="2"/>
        <v>3776000</v>
      </c>
      <c r="F25" s="82">
        <f>VLOOKUP(B25,'CC - 07'!$B$1:$AS$117,36,0)</f>
        <v>26</v>
      </c>
      <c r="G25" s="198">
        <f t="shared" si="3"/>
        <v>3776000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26</v>
      </c>
      <c r="K25" s="36">
        <f t="shared" si="5"/>
        <v>3776000</v>
      </c>
      <c r="L25" s="80">
        <f t="shared" si="6"/>
        <v>390000</v>
      </c>
      <c r="M25" s="37">
        <f t="shared" si="7"/>
        <v>4166000</v>
      </c>
      <c r="N25" s="37">
        <f t="shared" ref="N25:N28" si="15">IF(VLOOKUP(B25,DS,10,0)="x",E25*$N$4,0)</f>
        <v>302080</v>
      </c>
      <c r="O25" s="37">
        <f t="shared" ref="O25:O28" si="16">IF(VLOOKUP(B25,DS,10,0)="x",E25*$O$4,0)</f>
        <v>56640</v>
      </c>
      <c r="P25" s="37">
        <f t="shared" ref="P25:P28" si="17">IF(VLOOKUP(B25,DS,10,0)="x",E25*$P$4,0)</f>
        <v>37760</v>
      </c>
      <c r="Q25" s="36">
        <f t="shared" si="11"/>
        <v>3769520</v>
      </c>
      <c r="R25" s="36">
        <f t="shared" si="12"/>
        <v>0</v>
      </c>
      <c r="S25" s="38">
        <f t="shared" si="13"/>
        <v>3769520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302" t="s">
        <v>112</v>
      </c>
      <c r="C26" s="79" t="str">
        <f t="shared" si="0"/>
        <v>Trần Nhiên</v>
      </c>
      <c r="D26" s="103" t="str">
        <f t="shared" si="1"/>
        <v>Công nhân</v>
      </c>
      <c r="E26" s="80">
        <f t="shared" si="2"/>
        <v>3552000</v>
      </c>
      <c r="F26" s="82">
        <f>VLOOKUP(B26,'CC - 07'!$B$1:$AS$117,36,0)</f>
        <v>21</v>
      </c>
      <c r="G26" s="198">
        <f t="shared" si="3"/>
        <v>2868923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21</v>
      </c>
      <c r="K26" s="36">
        <f t="shared" si="5"/>
        <v>2868923</v>
      </c>
      <c r="L26" s="80">
        <f t="shared" si="6"/>
        <v>315000</v>
      </c>
      <c r="M26" s="37">
        <f t="shared" si="7"/>
        <v>3183923</v>
      </c>
      <c r="N26" s="37">
        <f t="shared" si="15"/>
        <v>284160</v>
      </c>
      <c r="O26" s="37">
        <f t="shared" si="16"/>
        <v>53280</v>
      </c>
      <c r="P26" s="37">
        <f t="shared" si="17"/>
        <v>35520</v>
      </c>
      <c r="Q26" s="36">
        <f t="shared" ref="Q26:Q28" si="18">M26-SUM(N26:P26)</f>
        <v>2810963</v>
      </c>
      <c r="R26" s="36">
        <f t="shared" si="12"/>
        <v>0</v>
      </c>
      <c r="S26" s="38">
        <f t="shared" si="13"/>
        <v>2810963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5">
        <f>A26+1</f>
        <v>16</v>
      </c>
      <c r="B27" s="302" t="s">
        <v>113</v>
      </c>
      <c r="C27" s="79" t="str">
        <f t="shared" si="0"/>
        <v>Thạch Giang</v>
      </c>
      <c r="D27" s="103" t="str">
        <f t="shared" si="1"/>
        <v>Công nhân</v>
      </c>
      <c r="E27" s="80">
        <f t="shared" si="2"/>
        <v>3552000</v>
      </c>
      <c r="F27" s="82">
        <f>VLOOKUP(B27,'CC - 07'!$B$1:$AS$117,36,0)</f>
        <v>26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26</v>
      </c>
      <c r="K27" s="36">
        <f t="shared" si="5"/>
        <v>3552000</v>
      </c>
      <c r="L27" s="80">
        <f t="shared" si="6"/>
        <v>390000</v>
      </c>
      <c r="M27" s="37">
        <f t="shared" si="7"/>
        <v>3942000</v>
      </c>
      <c r="N27" s="37">
        <f t="shared" si="15"/>
        <v>284160</v>
      </c>
      <c r="O27" s="37">
        <f t="shared" si="16"/>
        <v>53280</v>
      </c>
      <c r="P27" s="37">
        <f t="shared" si="17"/>
        <v>35520</v>
      </c>
      <c r="Q27" s="36">
        <f t="shared" si="18"/>
        <v>3569040</v>
      </c>
      <c r="R27" s="36">
        <f t="shared" si="12"/>
        <v>0</v>
      </c>
      <c r="S27" s="38">
        <f t="shared" si="13"/>
        <v>3569040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3" customFormat="1" ht="23.25" customHeight="1">
      <c r="A28" s="337">
        <f>A27+1</f>
        <v>17</v>
      </c>
      <c r="B28" s="302" t="s">
        <v>116</v>
      </c>
      <c r="C28" s="79" t="str">
        <f t="shared" si="0"/>
        <v>Lâm Chanh Đa Ra</v>
      </c>
      <c r="D28" s="103" t="str">
        <f t="shared" si="1"/>
        <v>Công nhân</v>
      </c>
      <c r="E28" s="80">
        <f t="shared" si="2"/>
        <v>3552000</v>
      </c>
      <c r="F28" s="82">
        <f>VLOOKUP(B28,'CC - 07'!$B$1:$AS$117,36,0)</f>
        <v>26</v>
      </c>
      <c r="G28" s="198">
        <f t="shared" si="3"/>
        <v>3552000</v>
      </c>
      <c r="H28" s="82">
        <f>(VLOOKUP(B28,'CC - 02'!$B$8:$AS$70,37,0)+VLOOKUP(B28,'CC - 02'!$B$8:$AS$70,38,0))</f>
        <v>0</v>
      </c>
      <c r="I28" s="198">
        <f t="shared" si="4"/>
        <v>0</v>
      </c>
      <c r="J28" s="199">
        <f t="shared" si="5"/>
        <v>26</v>
      </c>
      <c r="K28" s="36">
        <f t="shared" si="5"/>
        <v>3552000</v>
      </c>
      <c r="L28" s="80">
        <f t="shared" si="6"/>
        <v>390000</v>
      </c>
      <c r="M28" s="37">
        <f t="shared" si="7"/>
        <v>3942000</v>
      </c>
      <c r="N28" s="37">
        <f t="shared" si="15"/>
        <v>284160</v>
      </c>
      <c r="O28" s="37">
        <f t="shared" si="16"/>
        <v>53280</v>
      </c>
      <c r="P28" s="37">
        <f t="shared" si="17"/>
        <v>35520</v>
      </c>
      <c r="Q28" s="36">
        <f t="shared" si="18"/>
        <v>3569040</v>
      </c>
      <c r="R28" s="36">
        <f t="shared" si="12"/>
        <v>0</v>
      </c>
      <c r="S28" s="38">
        <f t="shared" si="13"/>
        <v>3569040</v>
      </c>
      <c r="T28" s="36"/>
      <c r="U28" s="94"/>
      <c r="V28" s="34"/>
      <c r="W28" s="27"/>
      <c r="X28" s="4"/>
      <c r="Y28" s="4"/>
      <c r="Z28" s="4"/>
      <c r="AA28" s="3"/>
      <c r="AB28" s="3"/>
      <c r="AC28" s="3"/>
      <c r="AD28" s="3"/>
      <c r="AE28" s="3"/>
    </row>
    <row r="29" spans="1:31" s="31" customFormat="1" ht="21" customHeight="1">
      <c r="A29" s="891" t="s">
        <v>25</v>
      </c>
      <c r="B29" s="891"/>
      <c r="C29" s="891"/>
      <c r="D29" s="891"/>
      <c r="E29" s="125">
        <f>SUM(E10:E28)</f>
        <v>61896000</v>
      </c>
      <c r="F29" s="125"/>
      <c r="G29" s="125">
        <f>SUM(G10:G28)</f>
        <v>61212923</v>
      </c>
      <c r="H29" s="125"/>
      <c r="I29" s="125">
        <f>SUM(I10:I28)</f>
        <v>0</v>
      </c>
      <c r="J29" s="25"/>
      <c r="K29" s="25">
        <f>SUM(K10:K28)</f>
        <v>61212923</v>
      </c>
      <c r="L29" s="25">
        <f t="shared" ref="L29:S29" si="19">SUM(L10:L28)</f>
        <v>6555000</v>
      </c>
      <c r="M29" s="25">
        <f t="shared" si="19"/>
        <v>67767923</v>
      </c>
      <c r="N29" s="25">
        <f t="shared" si="19"/>
        <v>4951680</v>
      </c>
      <c r="O29" s="25">
        <f t="shared" si="19"/>
        <v>928440</v>
      </c>
      <c r="P29" s="25">
        <f t="shared" si="19"/>
        <v>618960</v>
      </c>
      <c r="Q29" s="25">
        <f t="shared" si="19"/>
        <v>61268843</v>
      </c>
      <c r="R29" s="25">
        <f t="shared" si="19"/>
        <v>0</v>
      </c>
      <c r="S29" s="25">
        <f t="shared" si="19"/>
        <v>61268843</v>
      </c>
      <c r="T29" s="25"/>
      <c r="U29" s="94"/>
      <c r="V29" s="32"/>
      <c r="W29" s="32"/>
      <c r="X29" s="32"/>
      <c r="Y29" s="32"/>
      <c r="Z29" s="32"/>
    </row>
    <row r="30" spans="1:31" ht="11.25" customHeight="1">
      <c r="A30" s="7"/>
      <c r="B30" s="7"/>
      <c r="C30" s="8"/>
      <c r="D30" s="104"/>
      <c r="E30" s="84"/>
      <c r="F30" s="8"/>
      <c r="G30" s="8"/>
      <c r="H30" s="8"/>
      <c r="I30" s="8"/>
      <c r="K30" s="8"/>
      <c r="L30" s="8"/>
      <c r="M30" s="92"/>
      <c r="N30" s="8"/>
      <c r="O30" s="8"/>
      <c r="P30" s="8"/>
      <c r="Q30" s="8"/>
      <c r="R30" s="8"/>
      <c r="S30" s="8"/>
      <c r="T30" s="8"/>
      <c r="U30" s="94"/>
    </row>
    <row r="31" spans="1:31" s="33" customFormat="1" ht="11.25" customHeight="1">
      <c r="A31" s="68"/>
      <c r="B31" s="68"/>
      <c r="C31" s="68"/>
      <c r="D31" s="118"/>
      <c r="E31" s="119"/>
      <c r="F31" s="68"/>
      <c r="G31" s="68"/>
      <c r="H31" s="68"/>
      <c r="I31" s="68"/>
      <c r="J31" s="120"/>
      <c r="K31" s="119"/>
      <c r="L31" s="68"/>
      <c r="M31" s="68"/>
      <c r="N31" s="68"/>
      <c r="O31" s="68"/>
      <c r="P31" s="68"/>
      <c r="Q31" s="68"/>
      <c r="R31" s="68"/>
      <c r="S31" s="97" t="str">
        <f>"Long An, ngày  "&amp;$V$2&amp;"   tháng   "&amp;TEXT(E4,"mm")&amp;"   năm "&amp;TEXT(E4,"yyyy")</f>
        <v>Long An, ngày  30   tháng   07   năm 2017</v>
      </c>
      <c r="T31" s="68"/>
      <c r="U31" s="121"/>
      <c r="V31" s="34"/>
      <c r="W31" s="34"/>
      <c r="X31" s="34"/>
      <c r="Y31" s="34"/>
      <c r="Z31" s="34"/>
    </row>
    <row r="32" spans="1:31" s="33" customFormat="1" ht="12.75">
      <c r="A32" s="28"/>
      <c r="B32" s="28"/>
      <c r="C32" s="28" t="s">
        <v>60</v>
      </c>
      <c r="D32" s="122"/>
      <c r="E32" s="69"/>
      <c r="F32" s="121"/>
      <c r="G32" s="69"/>
      <c r="H32" s="69"/>
      <c r="I32" s="69"/>
      <c r="J32" s="123"/>
      <c r="K32" s="34"/>
      <c r="L32" s="28"/>
      <c r="M32" s="232"/>
      <c r="N32" s="19"/>
      <c r="O32" s="19"/>
      <c r="P32" s="19"/>
      <c r="Q32" s="19"/>
      <c r="S32" s="121" t="s">
        <v>22</v>
      </c>
      <c r="T32" s="121"/>
      <c r="U32" s="121"/>
      <c r="V32" s="34"/>
      <c r="W32" s="34"/>
      <c r="X32" s="34"/>
      <c r="Y32" s="34"/>
      <c r="Z32" s="34"/>
    </row>
    <row r="33" spans="1:31" ht="12">
      <c r="A33" s="7"/>
      <c r="B33" s="7"/>
      <c r="C33" s="14"/>
      <c r="E33" s="12"/>
      <c r="F33" s="11"/>
      <c r="G33" s="12"/>
      <c r="H33" s="12"/>
      <c r="I33" s="12"/>
      <c r="K33" s="6"/>
      <c r="L33" s="14"/>
      <c r="N33" s="10"/>
      <c r="O33" s="10"/>
      <c r="P33" s="10"/>
      <c r="Q33" s="10"/>
      <c r="S33" s="10"/>
      <c r="T33" s="11"/>
      <c r="U33" s="94"/>
    </row>
    <row r="34" spans="1:31" ht="12">
      <c r="C34" s="14"/>
      <c r="L34" s="14"/>
      <c r="T34" s="14"/>
      <c r="U34" s="94"/>
    </row>
    <row r="35" spans="1:31" ht="12">
      <c r="U35" s="94"/>
    </row>
    <row r="36" spans="1:31" ht="12">
      <c r="U36" s="94"/>
    </row>
    <row r="37" spans="1:31" ht="12">
      <c r="F37" s="280"/>
      <c r="U37" s="94"/>
    </row>
    <row r="38" spans="1:31" ht="12">
      <c r="U38" s="94"/>
    </row>
    <row r="39" spans="1:31" s="379" customFormat="1" ht="12">
      <c r="D39" s="380"/>
      <c r="E39" s="381"/>
      <c r="F39" s="380"/>
      <c r="G39" s="381"/>
      <c r="H39" s="381"/>
      <c r="I39" s="381"/>
      <c r="J39" s="382"/>
      <c r="T39" s="383"/>
      <c r="U39" s="384"/>
      <c r="V39" s="383"/>
      <c r="W39" s="383"/>
      <c r="X39" s="383"/>
      <c r="Y39" s="383"/>
      <c r="Z39" s="383"/>
    </row>
    <row r="40" spans="1:31" ht="12">
      <c r="U40" s="94"/>
    </row>
    <row r="41" spans="1:31" ht="12">
      <c r="U41" s="94"/>
    </row>
    <row r="42" spans="1:31" s="157" customFormat="1" ht="29.25" customHeight="1">
      <c r="A42" s="124"/>
      <c r="B42" s="422"/>
      <c r="C42" s="422"/>
      <c r="D42" s="892" t="str">
        <f>D1</f>
        <v>BẢNG THANH TOÁN LƯƠNG THÁNG 07 / 2017</v>
      </c>
      <c r="E42" s="892"/>
      <c r="F42" s="892"/>
      <c r="G42" s="892"/>
      <c r="H42" s="892"/>
      <c r="I42" s="892"/>
      <c r="J42" s="892"/>
      <c r="K42" s="892"/>
      <c r="L42" s="892"/>
      <c r="M42" s="892"/>
      <c r="N42" s="892"/>
      <c r="O42" s="892"/>
      <c r="P42" s="892"/>
      <c r="Q42" s="893"/>
      <c r="R42" s="894" t="s">
        <v>106</v>
      </c>
      <c r="S42" s="895"/>
      <c r="T42" s="896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TH!$A$1</f>
        <v>Công ty TNHH Hải sản An Lạc</v>
      </c>
      <c r="B43" s="422"/>
      <c r="C43" s="422"/>
      <c r="D43" s="422"/>
      <c r="E43" s="181"/>
      <c r="F43" s="422"/>
      <c r="G43" s="422"/>
      <c r="H43" s="422"/>
      <c r="I43" s="422"/>
      <c r="J43" s="182"/>
      <c r="K43" s="422"/>
      <c r="L43" s="422"/>
      <c r="M43" s="422"/>
      <c r="N43" s="422"/>
      <c r="O43" s="422"/>
      <c r="P43" s="422"/>
      <c r="Q43" s="422"/>
      <c r="R43" s="422"/>
      <c r="S43" s="422"/>
      <c r="T43" s="135"/>
      <c r="U43" s="94"/>
      <c r="V43" s="6"/>
      <c r="W43" s="179"/>
      <c r="X43" s="179"/>
      <c r="Y43" s="180"/>
      <c r="Z43" s="180"/>
    </row>
    <row r="44" spans="1:31" s="157" customFormat="1" ht="15" customHeight="1">
      <c r="A44" s="124" t="str">
        <f>TH!$A$2</f>
        <v>Địa chỉ: Lô A14, đường 4A, KCN Hải Sơn, Đức Hòa, Long An</v>
      </c>
      <c r="B44" s="422"/>
      <c r="C44" s="422"/>
      <c r="D44" s="422"/>
      <c r="E44" s="181"/>
      <c r="F44" s="422"/>
      <c r="G44" s="422"/>
      <c r="H44" s="422"/>
      <c r="I44" s="422"/>
      <c r="J44" s="182"/>
      <c r="K44" s="422"/>
      <c r="L44" s="422"/>
      <c r="M44" s="422"/>
      <c r="N44" s="422"/>
      <c r="O44" s="422"/>
      <c r="P44" s="422"/>
      <c r="Q44" s="422"/>
      <c r="R44" s="422"/>
      <c r="S44" s="422"/>
      <c r="T44" s="135"/>
      <c r="U44" s="94"/>
      <c r="V44" s="6"/>
      <c r="W44" s="179"/>
      <c r="X44" s="179"/>
      <c r="Y44" s="180"/>
      <c r="Z44" s="180"/>
    </row>
    <row r="45" spans="1:31" s="186" customFormat="1" ht="14.25" customHeight="1">
      <c r="A45" s="18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94"/>
      <c r="V45" s="6"/>
      <c r="W45" s="185"/>
      <c r="X45" s="185"/>
      <c r="Y45" s="185"/>
      <c r="Z45" s="185"/>
    </row>
    <row r="46" spans="1:31" s="188" customFormat="1" ht="24" customHeight="1">
      <c r="A46" s="886" t="s">
        <v>19</v>
      </c>
      <c r="B46" s="886" t="s">
        <v>20</v>
      </c>
      <c r="C46" s="888" t="s">
        <v>1</v>
      </c>
      <c r="D46" s="888" t="s">
        <v>2</v>
      </c>
      <c r="E46" s="890" t="s">
        <v>56</v>
      </c>
      <c r="F46" s="904" t="s">
        <v>26</v>
      </c>
      <c r="G46" s="910"/>
      <c r="H46" s="910"/>
      <c r="I46" s="910"/>
      <c r="J46" s="910"/>
      <c r="K46" s="905"/>
      <c r="L46" s="878" t="s">
        <v>57</v>
      </c>
      <c r="M46" s="878" t="s">
        <v>5</v>
      </c>
      <c r="N46" s="888" t="s">
        <v>6</v>
      </c>
      <c r="O46" s="888"/>
      <c r="P46" s="888"/>
      <c r="Q46" s="889" t="s">
        <v>7</v>
      </c>
      <c r="R46" s="889" t="s">
        <v>8</v>
      </c>
      <c r="S46" s="889" t="s">
        <v>9</v>
      </c>
      <c r="T46" s="902" t="s">
        <v>10</v>
      </c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3.75" customHeight="1">
      <c r="A47" s="887"/>
      <c r="B47" s="887"/>
      <c r="C47" s="888"/>
      <c r="D47" s="888"/>
      <c r="E47" s="890"/>
      <c r="F47" s="904" t="s">
        <v>59</v>
      </c>
      <c r="G47" s="905"/>
      <c r="H47" s="879" t="s">
        <v>182</v>
      </c>
      <c r="I47" s="880"/>
      <c r="J47" s="906" t="s">
        <v>27</v>
      </c>
      <c r="K47" s="889" t="s">
        <v>4</v>
      </c>
      <c r="L47" s="882"/>
      <c r="M47" s="882"/>
      <c r="N47" s="908" t="s">
        <v>12</v>
      </c>
      <c r="O47" s="889" t="s">
        <v>13</v>
      </c>
      <c r="P47" s="889" t="s">
        <v>34</v>
      </c>
      <c r="Q47" s="901"/>
      <c r="R47" s="901"/>
      <c r="S47" s="901"/>
      <c r="T47" s="903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88" customFormat="1" ht="35.25" customHeight="1">
      <c r="A48" s="887"/>
      <c r="B48" s="887"/>
      <c r="C48" s="889"/>
      <c r="D48" s="889"/>
      <c r="E48" s="890"/>
      <c r="F48" s="419" t="s">
        <v>40</v>
      </c>
      <c r="G48" s="420" t="s">
        <v>18</v>
      </c>
      <c r="H48" s="421" t="s">
        <v>40</v>
      </c>
      <c r="I48" s="420" t="s">
        <v>18</v>
      </c>
      <c r="J48" s="907"/>
      <c r="K48" s="901"/>
      <c r="L48" s="883"/>
      <c r="M48" s="883"/>
      <c r="N48" s="909"/>
      <c r="O48" s="901"/>
      <c r="P48" s="901"/>
      <c r="Q48" s="901"/>
      <c r="R48" s="901"/>
      <c r="S48" s="901"/>
      <c r="T48" s="903"/>
      <c r="U48" s="164"/>
      <c r="V48" s="187"/>
      <c r="W48" s="187"/>
      <c r="X48" s="180"/>
      <c r="Y48" s="180"/>
      <c r="Z48" s="180"/>
      <c r="AA48" s="157"/>
      <c r="AB48" s="157"/>
      <c r="AC48" s="157"/>
      <c r="AD48" s="157"/>
      <c r="AE48" s="157"/>
    </row>
    <row r="49" spans="1:31" s="193" customFormat="1" ht="12.75" customHeight="1">
      <c r="A49" s="189">
        <v>1</v>
      </c>
      <c r="B49" s="189">
        <v>2</v>
      </c>
      <c r="C49" s="189">
        <v>3</v>
      </c>
      <c r="D49" s="189">
        <v>4</v>
      </c>
      <c r="E49" s="189">
        <v>5</v>
      </c>
      <c r="F49" s="189">
        <v>7</v>
      </c>
      <c r="G49" s="189">
        <v>8</v>
      </c>
      <c r="H49" s="189">
        <v>9</v>
      </c>
      <c r="I49" s="189">
        <v>10</v>
      </c>
      <c r="J49" s="189">
        <v>13</v>
      </c>
      <c r="K49" s="189">
        <v>14</v>
      </c>
      <c r="L49" s="189">
        <v>16</v>
      </c>
      <c r="M49" s="74">
        <v>17</v>
      </c>
      <c r="N49" s="189">
        <v>24</v>
      </c>
      <c r="O49" s="189">
        <v>25</v>
      </c>
      <c r="P49" s="189">
        <v>26</v>
      </c>
      <c r="Q49" s="189">
        <v>29</v>
      </c>
      <c r="R49" s="189">
        <v>30</v>
      </c>
      <c r="S49" s="189">
        <v>31</v>
      </c>
      <c r="T49" s="189">
        <v>32</v>
      </c>
      <c r="U49" s="164"/>
      <c r="V49" s="190"/>
      <c r="W49" s="190"/>
      <c r="X49" s="191"/>
      <c r="Y49" s="191"/>
      <c r="Z49" s="191"/>
      <c r="AA49" s="192"/>
      <c r="AB49" s="192"/>
      <c r="AC49" s="192"/>
      <c r="AD49" s="192"/>
      <c r="AE49" s="192"/>
    </row>
    <row r="50" spans="1:31" s="203" customFormat="1" ht="23.25" customHeight="1">
      <c r="A50" s="194">
        <v>1</v>
      </c>
      <c r="B50" s="194" t="s">
        <v>68</v>
      </c>
      <c r="C50" s="195" t="str">
        <f t="shared" ref="C50:C56" si="20">VLOOKUP(B50,DS,2,0)</f>
        <v>Nguyễn Thiện Duy</v>
      </c>
      <c r="D50" s="196" t="str">
        <f t="shared" ref="D50:D58" si="21">VLOOKUP(B50,DS,3,0)</f>
        <v>Giám đốc</v>
      </c>
      <c r="E50" s="197">
        <f>VLOOKUP(B50,TH!$C$11:$F$56,4,0)</f>
        <v>10851000</v>
      </c>
      <c r="F50" s="82">
        <f>VLOOKUP($B50,'CC - 07'!$B$9:$AS$99,36,0)</f>
        <v>21</v>
      </c>
      <c r="G50" s="198">
        <f t="shared" ref="G50:G58" si="22">ROUND(E50/$U$2*F50,0)</f>
        <v>8764269</v>
      </c>
      <c r="H50" s="82">
        <f>(VLOOKUP($B50,'CC - 02'!$B$9:$AN$97,37,0)+(VLOOKUP($B50,'CC - 02'!$B$9:$AN$97,38,0)))</f>
        <v>0</v>
      </c>
      <c r="I50" s="198">
        <f t="shared" ref="I50:I58" si="23">ROUND(E50/$U$2*H50,0)</f>
        <v>0</v>
      </c>
      <c r="J50" s="199">
        <f t="shared" ref="J50:K58" si="24">F50+H50</f>
        <v>21</v>
      </c>
      <c r="K50" s="36">
        <f t="shared" si="24"/>
        <v>8764269</v>
      </c>
      <c r="L50" s="80">
        <f>+F50*15000</f>
        <v>315000</v>
      </c>
      <c r="M50" s="200">
        <f t="shared" ref="M50:M58" si="25">K50+SUM(L50:L50)</f>
        <v>9079269</v>
      </c>
      <c r="N50" s="37">
        <f t="shared" ref="N50:N56" si="26">IF(VLOOKUP(B50,DS,10,0)="x",E50*$N$4,0)</f>
        <v>868080</v>
      </c>
      <c r="O50" s="37">
        <f t="shared" ref="O50:O56" si="27">IF(VLOOKUP(B50,DS,10,0)="x",E50*$O$4,0)</f>
        <v>162765</v>
      </c>
      <c r="P50" s="37">
        <f t="shared" ref="P50:P56" si="28">IF(VLOOKUP(B50,DS,10,0)="x",E50*$P$4,0)</f>
        <v>108510</v>
      </c>
      <c r="Q50" s="198">
        <f t="shared" ref="Q50:Q56" si="29">M50-SUM(N50:P50)</f>
        <v>7939914</v>
      </c>
      <c r="R50" s="198">
        <f t="shared" ref="R50:R58" si="30">VLOOKUP(B50,DS,23,0)</f>
        <v>0</v>
      </c>
      <c r="S50" s="201">
        <f>Q50-R50</f>
        <v>7939914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2</v>
      </c>
      <c r="B51" s="194" t="s">
        <v>70</v>
      </c>
      <c r="C51" s="195" t="str">
        <f t="shared" si="20"/>
        <v>Nguyễn Văn Sẽ</v>
      </c>
      <c r="D51" s="196" t="str">
        <f t="shared" si="21"/>
        <v>Kỹ Thuật</v>
      </c>
      <c r="E51" s="197">
        <f>VLOOKUP(B51,TH!$C$11:$F$56,4,0)</f>
        <v>4895000</v>
      </c>
      <c r="F51" s="82">
        <f>VLOOKUP($B51,'CC - 07'!$B$9:$AS$99,36,0)</f>
        <v>26</v>
      </c>
      <c r="G51" s="198">
        <f t="shared" si="22"/>
        <v>4895000</v>
      </c>
      <c r="H51" s="82">
        <f>(VLOOKUP($B51,'CC - 02'!$B$9:$AN$97,37,0)+(VLOOKUP($B51,'CC - 02'!$B$9:$AN$97,38,0)))</f>
        <v>0</v>
      </c>
      <c r="I51" s="198">
        <f t="shared" si="23"/>
        <v>0</v>
      </c>
      <c r="J51" s="199">
        <f t="shared" si="24"/>
        <v>26</v>
      </c>
      <c r="K51" s="36">
        <f t="shared" si="24"/>
        <v>4895000</v>
      </c>
      <c r="L51" s="80">
        <f t="shared" ref="L51:L58" si="31">+F51*15000</f>
        <v>390000</v>
      </c>
      <c r="M51" s="200">
        <f t="shared" si="25"/>
        <v>5285000</v>
      </c>
      <c r="N51" s="37">
        <f t="shared" si="26"/>
        <v>391600</v>
      </c>
      <c r="O51" s="37">
        <f t="shared" si="27"/>
        <v>73425</v>
      </c>
      <c r="P51" s="37">
        <f t="shared" si="28"/>
        <v>48950</v>
      </c>
      <c r="Q51" s="198">
        <f t="shared" si="29"/>
        <v>4771025</v>
      </c>
      <c r="R51" s="198">
        <f t="shared" si="30"/>
        <v>0</v>
      </c>
      <c r="S51" s="201">
        <f t="shared" ref="S51:S58" si="32">Q51-R51</f>
        <v>4771025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3</v>
      </c>
      <c r="B52" s="194" t="s">
        <v>72</v>
      </c>
      <c r="C52" s="195" t="str">
        <f t="shared" si="20"/>
        <v>Võ Uyên Phương</v>
      </c>
      <c r="D52" s="196" t="str">
        <f t="shared" si="21"/>
        <v>Kế toán</v>
      </c>
      <c r="E52" s="197">
        <f>VLOOKUP(B52,TH!$C$11:$F$56,4,0)</f>
        <v>4895000</v>
      </c>
      <c r="F52" s="82">
        <f>VLOOKUP($B52,'CC - 07'!$B$9:$AS$99,36,0)</f>
        <v>26</v>
      </c>
      <c r="G52" s="198">
        <f t="shared" si="22"/>
        <v>4895000</v>
      </c>
      <c r="H52" s="82">
        <f>(VLOOKUP($B52,'CC - 02'!$B$9:$AN$97,37,0)+(VLOOKUP($B52,'CC - 02'!$B$9:$AN$97,38,0)))</f>
        <v>0</v>
      </c>
      <c r="I52" s="198">
        <f t="shared" si="23"/>
        <v>0</v>
      </c>
      <c r="J52" s="199">
        <f t="shared" si="24"/>
        <v>26</v>
      </c>
      <c r="K52" s="36">
        <f t="shared" si="24"/>
        <v>4895000</v>
      </c>
      <c r="L52" s="80">
        <f t="shared" si="31"/>
        <v>390000</v>
      </c>
      <c r="M52" s="200">
        <f t="shared" si="25"/>
        <v>5285000</v>
      </c>
      <c r="N52" s="37">
        <f t="shared" si="26"/>
        <v>391600</v>
      </c>
      <c r="O52" s="37">
        <f t="shared" si="27"/>
        <v>73425</v>
      </c>
      <c r="P52" s="37">
        <f t="shared" si="28"/>
        <v>48950</v>
      </c>
      <c r="Q52" s="198">
        <f t="shared" si="29"/>
        <v>4771025</v>
      </c>
      <c r="R52" s="198">
        <f t="shared" si="30"/>
        <v>0</v>
      </c>
      <c r="S52" s="201">
        <f t="shared" si="32"/>
        <v>4771025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4</v>
      </c>
      <c r="B53" s="194" t="s">
        <v>75</v>
      </c>
      <c r="C53" s="195" t="str">
        <f t="shared" si="20"/>
        <v>Lê Nguyễn Huy Cường</v>
      </c>
      <c r="D53" s="196" t="str">
        <f t="shared" si="21"/>
        <v>XNK</v>
      </c>
      <c r="E53" s="197">
        <f>VLOOKUP(B53,TH!$C$11:$F$56,4,0)</f>
        <v>4336000</v>
      </c>
      <c r="F53" s="82">
        <f>VLOOKUP($B53,'CC - 07'!$B$9:$AS$99,36,0)</f>
        <v>26</v>
      </c>
      <c r="G53" s="198">
        <f t="shared" si="22"/>
        <v>4336000</v>
      </c>
      <c r="H53" s="82">
        <f>(VLOOKUP($B53,'CC - 02'!$B$9:$AN$97,37,0)+(VLOOKUP($B53,'CC - 02'!$B$9:$AN$97,38,0)))</f>
        <v>0</v>
      </c>
      <c r="I53" s="198">
        <f t="shared" si="23"/>
        <v>0</v>
      </c>
      <c r="J53" s="199">
        <f t="shared" si="24"/>
        <v>26</v>
      </c>
      <c r="K53" s="36">
        <f t="shared" si="24"/>
        <v>4336000</v>
      </c>
      <c r="L53" s="80">
        <f t="shared" si="31"/>
        <v>390000</v>
      </c>
      <c r="M53" s="200">
        <f t="shared" si="25"/>
        <v>4726000</v>
      </c>
      <c r="N53" s="37">
        <f t="shared" si="26"/>
        <v>346880</v>
      </c>
      <c r="O53" s="37">
        <f t="shared" si="27"/>
        <v>65040</v>
      </c>
      <c r="P53" s="37">
        <f t="shared" si="28"/>
        <v>43360</v>
      </c>
      <c r="Q53" s="198">
        <f t="shared" si="29"/>
        <v>4270720</v>
      </c>
      <c r="R53" s="198">
        <f t="shared" si="30"/>
        <v>0</v>
      </c>
      <c r="S53" s="201">
        <f t="shared" si="32"/>
        <v>4270720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5</v>
      </c>
      <c r="B54" s="194" t="s">
        <v>77</v>
      </c>
      <c r="C54" s="195" t="str">
        <f t="shared" si="20"/>
        <v>Nguyễn Văn Bé Tư</v>
      </c>
      <c r="D54" s="196" t="str">
        <f t="shared" si="21"/>
        <v>Tài xế</v>
      </c>
      <c r="E54" s="197">
        <f>VLOOKUP(B54,TH!$C$11:$F$56,4,0)</f>
        <v>3776000</v>
      </c>
      <c r="F54" s="82">
        <f>VLOOKUP($B54,'CC - 07'!$B$9:$AS$99,36,0)</f>
        <v>26</v>
      </c>
      <c r="G54" s="198">
        <f t="shared" si="22"/>
        <v>3776000</v>
      </c>
      <c r="H54" s="82">
        <f>(VLOOKUP($B54,'CC - 02'!$B$9:$AN$97,37,0)+(VLOOKUP($B54,'CC - 02'!$B$9:$AN$97,38,0)))</f>
        <v>0</v>
      </c>
      <c r="I54" s="198">
        <f t="shared" si="23"/>
        <v>0</v>
      </c>
      <c r="J54" s="199">
        <f t="shared" si="24"/>
        <v>26</v>
      </c>
      <c r="K54" s="36">
        <f t="shared" si="24"/>
        <v>3776000</v>
      </c>
      <c r="L54" s="80">
        <f t="shared" si="31"/>
        <v>390000</v>
      </c>
      <c r="M54" s="200">
        <f t="shared" si="25"/>
        <v>4166000</v>
      </c>
      <c r="N54" s="37">
        <f t="shared" si="26"/>
        <v>302080</v>
      </c>
      <c r="O54" s="37">
        <f t="shared" si="27"/>
        <v>56640</v>
      </c>
      <c r="P54" s="37">
        <f t="shared" si="28"/>
        <v>37760</v>
      </c>
      <c r="Q54" s="198">
        <f t="shared" si="29"/>
        <v>3769520</v>
      </c>
      <c r="R54" s="198">
        <f t="shared" si="30"/>
        <v>0</v>
      </c>
      <c r="S54" s="201">
        <f t="shared" si="32"/>
        <v>3769520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6</v>
      </c>
      <c r="B55" s="194" t="s">
        <v>78</v>
      </c>
      <c r="C55" s="195" t="str">
        <f t="shared" si="20"/>
        <v>Dương Thanh Tuấn</v>
      </c>
      <c r="D55" s="196" t="str">
        <f t="shared" si="21"/>
        <v>Nhân sự</v>
      </c>
      <c r="E55" s="197">
        <f>VLOOKUP(B55,TH!$C$11:$F$56,4,0)</f>
        <v>4056000</v>
      </c>
      <c r="F55" s="82">
        <f>VLOOKUP($B55,'CC - 07'!$B$9:$AS$99,36,0)</f>
        <v>26</v>
      </c>
      <c r="G55" s="198">
        <f t="shared" si="22"/>
        <v>4056000</v>
      </c>
      <c r="H55" s="82">
        <f>(VLOOKUP($B55,'CC - 02'!$B$9:$AN$97,37,0)+(VLOOKUP($B55,'CC - 02'!$B$9:$AN$97,38,0)))</f>
        <v>0</v>
      </c>
      <c r="I55" s="198">
        <f t="shared" si="23"/>
        <v>0</v>
      </c>
      <c r="J55" s="199">
        <f t="shared" si="24"/>
        <v>26</v>
      </c>
      <c r="K55" s="36">
        <f t="shared" si="24"/>
        <v>4056000</v>
      </c>
      <c r="L55" s="80">
        <f t="shared" si="31"/>
        <v>390000</v>
      </c>
      <c r="M55" s="200">
        <f t="shared" si="25"/>
        <v>4446000</v>
      </c>
      <c r="N55" s="37">
        <f t="shared" si="26"/>
        <v>324480</v>
      </c>
      <c r="O55" s="37">
        <f t="shared" si="27"/>
        <v>60840</v>
      </c>
      <c r="P55" s="37">
        <f t="shared" si="28"/>
        <v>40560</v>
      </c>
      <c r="Q55" s="198">
        <f t="shared" si="29"/>
        <v>4020120</v>
      </c>
      <c r="R55" s="198">
        <f t="shared" si="30"/>
        <v>0</v>
      </c>
      <c r="S55" s="201">
        <f t="shared" si="32"/>
        <v>4020120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7</v>
      </c>
      <c r="B56" s="194" t="s">
        <v>81</v>
      </c>
      <c r="C56" s="195" t="str">
        <f t="shared" si="20"/>
        <v>Nguyễn Thiện Duyệt</v>
      </c>
      <c r="D56" s="196" t="str">
        <f t="shared" si="21"/>
        <v>XNK</v>
      </c>
      <c r="E56" s="197">
        <f>VLOOKUP(B56,TH!$C$11:$F$56,4,0)</f>
        <v>4840000</v>
      </c>
      <c r="F56" s="82">
        <f>VLOOKUP($B56,'CC - 07'!$B$9:$AS$99,36,0)</f>
        <v>26</v>
      </c>
      <c r="G56" s="198">
        <f t="shared" si="22"/>
        <v>4840000</v>
      </c>
      <c r="H56" s="82">
        <f>(VLOOKUP($B56,'CC - 02'!$B$9:$AN$97,37,0)+(VLOOKUP($B56,'CC - 02'!$B$9:$AN$97,38,0)))</f>
        <v>0</v>
      </c>
      <c r="I56" s="198">
        <f t="shared" si="23"/>
        <v>0</v>
      </c>
      <c r="J56" s="199">
        <f t="shared" si="24"/>
        <v>26</v>
      </c>
      <c r="K56" s="36">
        <f t="shared" si="24"/>
        <v>4840000</v>
      </c>
      <c r="L56" s="80">
        <f t="shared" si="31"/>
        <v>390000</v>
      </c>
      <c r="M56" s="200">
        <f t="shared" si="25"/>
        <v>5230000</v>
      </c>
      <c r="N56" s="37">
        <f t="shared" si="26"/>
        <v>387200</v>
      </c>
      <c r="O56" s="37">
        <f t="shared" si="27"/>
        <v>72600</v>
      </c>
      <c r="P56" s="37">
        <f t="shared" si="28"/>
        <v>48400</v>
      </c>
      <c r="Q56" s="198">
        <f t="shared" si="29"/>
        <v>4721800</v>
      </c>
      <c r="R56" s="198">
        <f t="shared" si="30"/>
        <v>0</v>
      </c>
      <c r="S56" s="201">
        <f t="shared" si="32"/>
        <v>4721800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8</v>
      </c>
      <c r="B57" s="194" t="s">
        <v>200</v>
      </c>
      <c r="C57" s="195" t="s">
        <v>195</v>
      </c>
      <c r="D57" s="196" t="str">
        <f t="shared" si="21"/>
        <v>Kế toán</v>
      </c>
      <c r="E57" s="197">
        <f>VLOOKUP(B57,TH!$C$11:$F$56,4,0)</f>
        <v>4362000</v>
      </c>
      <c r="F57" s="82">
        <f>VLOOKUP($B57,'CC - 07'!$B$9:$AS$99,36,0)</f>
        <v>26</v>
      </c>
      <c r="G57" s="198">
        <f t="shared" si="22"/>
        <v>4362000</v>
      </c>
      <c r="H57" s="82">
        <f>(VLOOKUP($B57,'CC - 03'!$B$9:$AN$94,37,0)+(VLOOKUP($B57,'CC - 03'!$B$9:$AN$94,38,0)))</f>
        <v>0</v>
      </c>
      <c r="I57" s="198">
        <f t="shared" si="23"/>
        <v>0</v>
      </c>
      <c r="J57" s="199">
        <f t="shared" si="24"/>
        <v>26</v>
      </c>
      <c r="K57" s="36">
        <f t="shared" si="24"/>
        <v>4362000</v>
      </c>
      <c r="L57" s="80">
        <f t="shared" si="31"/>
        <v>390000</v>
      </c>
      <c r="M57" s="200">
        <f t="shared" si="25"/>
        <v>4752000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198">
        <f t="shared" ref="Q57:Q58" si="33">M57-SUM(N57:P57)</f>
        <v>4293990</v>
      </c>
      <c r="R57" s="198">
        <f t="shared" si="30"/>
        <v>0</v>
      </c>
      <c r="S57" s="201">
        <f t="shared" si="32"/>
        <v>4293990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3" customFormat="1" ht="23.25" customHeight="1">
      <c r="A58" s="194">
        <v>9</v>
      </c>
      <c r="B58" s="194" t="s">
        <v>199</v>
      </c>
      <c r="C58" s="195" t="s">
        <v>196</v>
      </c>
      <c r="D58" s="196" t="str">
        <f t="shared" si="21"/>
        <v>Kế toán</v>
      </c>
      <c r="E58" s="197">
        <f>VLOOKUP(B58,TH!$C$11:$F$56,4,0)</f>
        <v>4362000</v>
      </c>
      <c r="F58" s="82">
        <f>VLOOKUP($B58,'CC - 07'!$B$9:$AS$99,36,0)</f>
        <v>26</v>
      </c>
      <c r="G58" s="198">
        <f t="shared" si="22"/>
        <v>4362000</v>
      </c>
      <c r="H58" s="82">
        <f>(VLOOKUP($B58,'CC - 03'!$B$9:$AN$94,37,0)+(VLOOKUP($B58,'CC - 03'!$B$9:$AN$94,38,0)))</f>
        <v>0</v>
      </c>
      <c r="I58" s="198">
        <f t="shared" si="23"/>
        <v>0</v>
      </c>
      <c r="J58" s="199">
        <f t="shared" si="24"/>
        <v>26</v>
      </c>
      <c r="K58" s="36">
        <f t="shared" si="24"/>
        <v>4362000</v>
      </c>
      <c r="L58" s="80">
        <f t="shared" si="31"/>
        <v>390000</v>
      </c>
      <c r="M58" s="200">
        <f t="shared" si="25"/>
        <v>4752000</v>
      </c>
      <c r="N58" s="37">
        <f>E58*$N$4</f>
        <v>348960</v>
      </c>
      <c r="O58" s="37">
        <f>E58*$O$4</f>
        <v>65430</v>
      </c>
      <c r="P58" s="37">
        <f>E58*$P$4</f>
        <v>43620</v>
      </c>
      <c r="Q58" s="198">
        <f t="shared" si="33"/>
        <v>4293990</v>
      </c>
      <c r="R58" s="198">
        <f t="shared" si="30"/>
        <v>0</v>
      </c>
      <c r="S58" s="201">
        <f t="shared" si="32"/>
        <v>4293990</v>
      </c>
      <c r="T58" s="198"/>
      <c r="U58" s="164"/>
      <c r="V58" s="202"/>
      <c r="W58" s="187"/>
      <c r="X58" s="180"/>
      <c r="Y58" s="180"/>
      <c r="Z58" s="180"/>
      <c r="AA58" s="157"/>
      <c r="AB58" s="157"/>
      <c r="AC58" s="157"/>
      <c r="AD58" s="157"/>
      <c r="AE58" s="157"/>
    </row>
    <row r="59" spans="1:31" s="208" customFormat="1" ht="21" customHeight="1">
      <c r="A59" s="899" t="s">
        <v>25</v>
      </c>
      <c r="B59" s="900"/>
      <c r="C59" s="900"/>
      <c r="D59" s="900"/>
      <c r="E59" s="205">
        <f>SUM(E50:E58)</f>
        <v>46373000</v>
      </c>
      <c r="F59" s="205"/>
      <c r="G59" s="205">
        <f t="shared" ref="G59:S59" si="34">SUM(G50:G58)</f>
        <v>44286269</v>
      </c>
      <c r="H59" s="205">
        <f t="shared" si="34"/>
        <v>0</v>
      </c>
      <c r="I59" s="205">
        <f t="shared" si="34"/>
        <v>0</v>
      </c>
      <c r="J59" s="205">
        <f t="shared" si="34"/>
        <v>229</v>
      </c>
      <c r="K59" s="206">
        <f t="shared" si="34"/>
        <v>44286269</v>
      </c>
      <c r="L59" s="206">
        <f t="shared" si="34"/>
        <v>3435000</v>
      </c>
      <c r="M59" s="206">
        <f t="shared" si="34"/>
        <v>47721269</v>
      </c>
      <c r="N59" s="206">
        <f t="shared" si="34"/>
        <v>3709840</v>
      </c>
      <c r="O59" s="206">
        <f t="shared" si="34"/>
        <v>695595</v>
      </c>
      <c r="P59" s="206">
        <f t="shared" si="34"/>
        <v>463730</v>
      </c>
      <c r="Q59" s="206">
        <f t="shared" si="34"/>
        <v>42852104</v>
      </c>
      <c r="R59" s="206">
        <f t="shared" si="34"/>
        <v>0</v>
      </c>
      <c r="S59" s="206">
        <f t="shared" si="34"/>
        <v>42852104</v>
      </c>
      <c r="T59" s="206"/>
      <c r="U59" s="164"/>
      <c r="V59" s="207"/>
      <c r="W59" s="207"/>
      <c r="X59" s="207"/>
      <c r="Y59" s="207"/>
      <c r="Z59" s="207"/>
    </row>
    <row r="60" spans="1:31" s="216" customFormat="1" ht="13.5" customHeight="1">
      <c r="A60" s="209"/>
      <c r="B60" s="209"/>
      <c r="C60" s="210"/>
      <c r="D60" s="211"/>
      <c r="E60" s="212"/>
      <c r="F60" s="210"/>
      <c r="G60" s="210"/>
      <c r="H60" s="210"/>
      <c r="I60" s="210"/>
      <c r="J60" s="213"/>
      <c r="K60" s="210"/>
      <c r="L60" s="210"/>
      <c r="M60" s="214"/>
      <c r="N60" s="210"/>
      <c r="O60" s="210"/>
      <c r="P60" s="210"/>
      <c r="Q60" s="210"/>
      <c r="R60" s="210"/>
      <c r="S60" s="210"/>
      <c r="T60" s="210"/>
      <c r="U60" s="164"/>
      <c r="V60" s="215"/>
      <c r="W60" s="215"/>
      <c r="X60" s="215"/>
      <c r="Y60" s="215"/>
      <c r="Z60" s="215"/>
    </row>
    <row r="61" spans="1:31" s="203" customFormat="1" ht="17.25" customHeight="1">
      <c r="A61" s="217"/>
      <c r="B61" s="217"/>
      <c r="C61" s="217"/>
      <c r="D61" s="218"/>
      <c r="E61" s="219"/>
      <c r="F61" s="217"/>
      <c r="G61" s="217"/>
      <c r="H61" s="217"/>
      <c r="I61" s="217"/>
      <c r="J61" s="220"/>
      <c r="K61" s="219"/>
      <c r="L61" s="217"/>
      <c r="M61" s="217"/>
      <c r="N61" s="217"/>
      <c r="O61" s="217"/>
      <c r="P61" s="217"/>
      <c r="Q61" s="217"/>
      <c r="R61" s="217"/>
      <c r="S61" s="221" t="str">
        <f>$S$31</f>
        <v>Long An, ngày  30   tháng   07   năm 2017</v>
      </c>
      <c r="T61" s="217"/>
      <c r="U61" s="222"/>
      <c r="V61" s="202"/>
      <c r="W61" s="202"/>
      <c r="X61" s="202"/>
      <c r="Y61" s="202"/>
      <c r="Z61" s="202"/>
    </row>
    <row r="62" spans="1:31" s="203" customFormat="1" ht="12.75">
      <c r="A62" s="223"/>
      <c r="B62" s="223"/>
      <c r="C62" s="222" t="s">
        <v>60</v>
      </c>
      <c r="D62" s="224"/>
      <c r="E62" s="183"/>
      <c r="F62" s="222"/>
      <c r="G62" s="183"/>
      <c r="H62" s="183"/>
      <c r="I62" s="183"/>
      <c r="J62" s="225"/>
      <c r="K62" s="202"/>
      <c r="L62" s="226"/>
      <c r="M62" s="233"/>
      <c r="N62" s="227"/>
      <c r="O62" s="227"/>
      <c r="P62" s="227"/>
      <c r="Q62" s="227"/>
      <c r="S62" s="227" t="s">
        <v>22</v>
      </c>
      <c r="T62" s="222"/>
      <c r="U62" s="222"/>
      <c r="V62" s="202"/>
      <c r="W62" s="202"/>
      <c r="X62" s="202"/>
      <c r="Y62" s="202"/>
      <c r="Z62" s="202"/>
    </row>
    <row r="63" spans="1:31" s="216" customFormat="1" ht="12">
      <c r="A63" s="209"/>
      <c r="B63" s="209"/>
      <c r="C63" s="228"/>
      <c r="D63" s="228"/>
      <c r="E63" s="229"/>
      <c r="F63" s="167"/>
      <c r="G63" s="229"/>
      <c r="H63" s="229"/>
      <c r="I63" s="229"/>
      <c r="J63" s="213"/>
      <c r="K63" s="215"/>
      <c r="L63" s="230"/>
      <c r="N63" s="231"/>
      <c r="O63" s="231"/>
      <c r="P63" s="231"/>
      <c r="Q63" s="231"/>
      <c r="S63" s="231"/>
      <c r="T63" s="167"/>
      <c r="U63" s="164"/>
      <c r="V63" s="215"/>
      <c r="W63" s="215"/>
      <c r="X63" s="215"/>
      <c r="Y63" s="215"/>
      <c r="Z63" s="215"/>
    </row>
    <row r="65" spans="6:6">
      <c r="F65" s="280"/>
    </row>
  </sheetData>
  <protectedRanges>
    <protectedRange password="CC78" sqref="V29:IK29 A10:B11 C5:D7 B32:C32 V5:W9 A29:A33 B29:B31 B33 A64:A94 V12:W12 Q5:T7 AF5:IK12 V24:W24 E5:I6 N5:P6 L5 Q10:S11 L48 L32 J6:K7 L7 L46 AF24:IK24 A35:A41 W35:IK41 W10:W11 C64:IK94 D29:T29 A95:IK65362 C35:T41 B35:B49 V35:V45 H47:I47 B52:B94" name="Range1"/>
    <protectedRange password="CC78" sqref="F7:H7 H48" name="Range1_4"/>
    <protectedRange password="CC78" sqref="V32:IK33 S32:T33 N32:Q33 E32:I33" name="Range1_1_1"/>
    <protectedRange password="CC78" sqref="U1 W1:IK3 V4:IK4 B4:T4 U4:U12 X5:AE12 U24 X24:AE24 B1:Q3 R2:S3 U29:U45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59 C46:D48 B62:C62 V46:W49 B63 N46:P47 Q46:T48 E46:I46 AF46:IK58 D59:T59 J47:K48 L62 W50:W58 E47:G47 B52:B61 Q50:S58 A50:A63" name="Range1_3"/>
    <protectedRange password="CC78" sqref="F48:G48" name="Range1_4_2"/>
    <protectedRange password="CC78" sqref="V62:IK63 N62:Q63 S62:T63 E62:I63" name="Range1_1_1_1"/>
    <protectedRange password="CC78" sqref="W42:IK45 X46:AE58 B45:T45 B42:Q44 R43:S44 U46:U63" name="Range1_2_2"/>
    <protectedRange password="CC78" sqref="V50:V58" name="Range1_1_2"/>
    <protectedRange password="CC78" sqref="A42" name="Range1_2_1_1_1"/>
    <protectedRange password="CC78" sqref="I48" name="Range1_4_1_1"/>
    <protectedRange password="CC78" sqref="AF25:IK28 W25:W28 B25:B28 B20 Q25:S28 B22 B18 A13:B17 W13:W23 AF13:IK23 Q13:S23 A18:A28" name="Range1_5"/>
    <protectedRange password="CC78" sqref="X25:AE28 U25:U28 U13:U23 X13:AE23" name="Range1_2_3"/>
    <protectedRange password="CC78" sqref="V25:V28 V13:V23" name="Range1_1_3"/>
    <protectedRange password="CC78" sqref="K10:K11 K25:K28 K50:K58 K13:K23" name="Range1_6"/>
    <protectedRange password="CC78" sqref="A2:A3 A43:A44" name="Range1_2_1_3"/>
    <protectedRange password="CC78" sqref="B19" name="Range1_7"/>
    <protectedRange password="CC78" sqref="B21" name="Range1_1_4"/>
    <protectedRange password="CC78" sqref="B23" name="Range1_1_5"/>
  </protectedRanges>
  <autoFilter ref="A7:AE28"/>
  <mergeCells count="47">
    <mergeCell ref="A59:D59"/>
    <mergeCell ref="T46:T48"/>
    <mergeCell ref="F47:G47"/>
    <mergeCell ref="H47:I47"/>
    <mergeCell ref="J47:J48"/>
    <mergeCell ref="K47:K48"/>
    <mergeCell ref="N47:N48"/>
    <mergeCell ref="O47:O48"/>
    <mergeCell ref="P47:P48"/>
    <mergeCell ref="L46:L48"/>
    <mergeCell ref="M46:M48"/>
    <mergeCell ref="N46:P46"/>
    <mergeCell ref="Q46:Q48"/>
    <mergeCell ref="R46:R48"/>
    <mergeCell ref="S46:S48"/>
    <mergeCell ref="A46:A48"/>
    <mergeCell ref="B46:B48"/>
    <mergeCell ref="C46:C48"/>
    <mergeCell ref="D46:D48"/>
    <mergeCell ref="E46:E48"/>
    <mergeCell ref="F46:K46"/>
    <mergeCell ref="B24:C24"/>
    <mergeCell ref="A29:D29"/>
    <mergeCell ref="D42:Q42"/>
    <mergeCell ref="F6:G6"/>
    <mergeCell ref="H6:I6"/>
    <mergeCell ref="J6:J7"/>
    <mergeCell ref="K6:K7"/>
    <mergeCell ref="R42:T42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2"/>
  <sheetViews>
    <sheetView zoomScaleNormal="115" workbookViewId="0">
      <pane xSplit="3" ySplit="6" topLeftCell="D1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E4" sqref="E4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89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08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281">
        <v>42948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42948</v>
      </c>
      <c r="G5" s="105">
        <f t="shared" ref="G5:AG5" si="0">F5+1</f>
        <v>42949</v>
      </c>
      <c r="H5" s="105">
        <f t="shared" si="0"/>
        <v>42950</v>
      </c>
      <c r="I5" s="105">
        <f t="shared" si="0"/>
        <v>42951</v>
      </c>
      <c r="J5" s="105">
        <f t="shared" si="0"/>
        <v>42952</v>
      </c>
      <c r="K5" s="105">
        <f t="shared" si="0"/>
        <v>42953</v>
      </c>
      <c r="L5" s="105">
        <f t="shared" si="0"/>
        <v>42954</v>
      </c>
      <c r="M5" s="105">
        <f t="shared" si="0"/>
        <v>42955</v>
      </c>
      <c r="N5" s="105">
        <f t="shared" si="0"/>
        <v>42956</v>
      </c>
      <c r="O5" s="105">
        <f t="shared" si="0"/>
        <v>42957</v>
      </c>
      <c r="P5" s="105">
        <f t="shared" si="0"/>
        <v>42958</v>
      </c>
      <c r="Q5" s="105">
        <f t="shared" si="0"/>
        <v>42959</v>
      </c>
      <c r="R5" s="105">
        <f t="shared" si="0"/>
        <v>42960</v>
      </c>
      <c r="S5" s="105">
        <f t="shared" si="0"/>
        <v>42961</v>
      </c>
      <c r="T5" s="105">
        <f t="shared" si="0"/>
        <v>42962</v>
      </c>
      <c r="U5" s="105">
        <f t="shared" si="0"/>
        <v>42963</v>
      </c>
      <c r="V5" s="105">
        <f t="shared" si="0"/>
        <v>42964</v>
      </c>
      <c r="W5" s="105">
        <f t="shared" si="0"/>
        <v>42965</v>
      </c>
      <c r="X5" s="105">
        <f t="shared" si="0"/>
        <v>42966</v>
      </c>
      <c r="Y5" s="105">
        <f t="shared" si="0"/>
        <v>42967</v>
      </c>
      <c r="Z5" s="105">
        <f t="shared" si="0"/>
        <v>42968</v>
      </c>
      <c r="AA5" s="105">
        <f t="shared" si="0"/>
        <v>42969</v>
      </c>
      <c r="AB5" s="105">
        <f t="shared" si="0"/>
        <v>42970</v>
      </c>
      <c r="AC5" s="105">
        <f t="shared" si="0"/>
        <v>42971</v>
      </c>
      <c r="AD5" s="105">
        <f t="shared" si="0"/>
        <v>42972</v>
      </c>
      <c r="AE5" s="105">
        <f t="shared" si="0"/>
        <v>42973</v>
      </c>
      <c r="AF5" s="105">
        <f t="shared" si="0"/>
        <v>42974</v>
      </c>
      <c r="AG5" s="105">
        <f t="shared" si="0"/>
        <v>42975</v>
      </c>
      <c r="AH5" s="105">
        <f>AG5+1</f>
        <v>42976</v>
      </c>
      <c r="AI5" s="105">
        <f>AH5+1</f>
        <v>42977</v>
      </c>
      <c r="AJ5" s="105">
        <f>AI5+1</f>
        <v>42978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T.Ba</v>
      </c>
      <c r="G6" s="263" t="str">
        <f t="shared" ref="G6:AJ6" si="1">CHOOSE(WEEKDAY(G5),"C.Nhật","T.Hai","T.Ba","T.Tư","T.Năm","T.Sáu","T.Bảy")</f>
        <v>T.Tư</v>
      </c>
      <c r="H6" s="263" t="str">
        <f t="shared" si="1"/>
        <v>T.Năm</v>
      </c>
      <c r="I6" s="263" t="str">
        <f t="shared" si="1"/>
        <v>T.Sáu</v>
      </c>
      <c r="J6" s="263" t="str">
        <f t="shared" si="1"/>
        <v>T.Bảy</v>
      </c>
      <c r="K6" s="263" t="str">
        <f t="shared" si="1"/>
        <v>C.Nhật</v>
      </c>
      <c r="L6" s="263" t="str">
        <f t="shared" si="1"/>
        <v>T.Hai</v>
      </c>
      <c r="M6" s="263" t="str">
        <f t="shared" si="1"/>
        <v>T.Ba</v>
      </c>
      <c r="N6" s="263" t="str">
        <f t="shared" si="1"/>
        <v>T.Tư</v>
      </c>
      <c r="O6" s="263" t="str">
        <f t="shared" si="1"/>
        <v>T.Năm</v>
      </c>
      <c r="P6" s="263" t="str">
        <f t="shared" si="1"/>
        <v>T.Sáu</v>
      </c>
      <c r="Q6" s="263" t="str">
        <f t="shared" si="1"/>
        <v>T.Bảy</v>
      </c>
      <c r="R6" s="263" t="str">
        <f t="shared" si="1"/>
        <v>C.Nhật</v>
      </c>
      <c r="S6" s="263" t="str">
        <f t="shared" si="1"/>
        <v>T.Hai</v>
      </c>
      <c r="T6" s="263" t="str">
        <f t="shared" si="1"/>
        <v>T.Ba</v>
      </c>
      <c r="U6" s="263" t="str">
        <f t="shared" si="1"/>
        <v>T.Tư</v>
      </c>
      <c r="V6" s="263" t="str">
        <f t="shared" si="1"/>
        <v>T.Năm</v>
      </c>
      <c r="W6" s="263" t="str">
        <f t="shared" si="1"/>
        <v>T.Sáu</v>
      </c>
      <c r="X6" s="263" t="str">
        <f t="shared" si="1"/>
        <v>T.Bảy</v>
      </c>
      <c r="Y6" s="263" t="str">
        <f t="shared" si="1"/>
        <v>C.Nhật</v>
      </c>
      <c r="Z6" s="263" t="str">
        <f t="shared" si="1"/>
        <v>T.Hai</v>
      </c>
      <c r="AA6" s="263" t="str">
        <f t="shared" si="1"/>
        <v>T.Ba</v>
      </c>
      <c r="AB6" s="263" t="str">
        <f t="shared" si="1"/>
        <v>T.Tư</v>
      </c>
      <c r="AC6" s="263" t="str">
        <f t="shared" si="1"/>
        <v>T.Năm</v>
      </c>
      <c r="AD6" s="263" t="str">
        <f t="shared" si="1"/>
        <v>T.Sáu</v>
      </c>
      <c r="AE6" s="263" t="str">
        <f t="shared" si="1"/>
        <v>T.Bảy</v>
      </c>
      <c r="AF6" s="263" t="str">
        <f t="shared" si="1"/>
        <v>C.Nhật</v>
      </c>
      <c r="AG6" s="263" t="str">
        <f t="shared" si="1"/>
        <v>T.Hai</v>
      </c>
      <c r="AH6" s="263" t="str">
        <f t="shared" si="1"/>
        <v>T.Ba</v>
      </c>
      <c r="AI6" s="263" t="str">
        <f t="shared" si="1"/>
        <v>T.Tư</v>
      </c>
      <c r="AJ6" s="263" t="str">
        <f t="shared" si="1"/>
        <v>T.Năm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69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>
        <v>8</v>
      </c>
      <c r="K9" s="153"/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>
        <v>8</v>
      </c>
      <c r="R9" s="153"/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>
        <v>8</v>
      </c>
      <c r="Y9" s="153"/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>
        <v>8</v>
      </c>
      <c r="AF9" s="153"/>
      <c r="AG9" s="153">
        <v>8</v>
      </c>
      <c r="AH9" s="153">
        <v>8</v>
      </c>
      <c r="AI9" s="153">
        <v>8</v>
      </c>
      <c r="AJ9" s="153">
        <v>8</v>
      </c>
      <c r="AK9" s="822">
        <f>((SUM(F9:AJ9))/8)-(SUMIF($F$6:$AJ$6,"C.Nhật",F9:AJ9)/8)</f>
        <v>27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27</v>
      </c>
      <c r="AO9" s="826">
        <v>0</v>
      </c>
      <c r="AP9" s="813"/>
      <c r="AQ9" s="813"/>
      <c r="AR9" s="813"/>
      <c r="AS9" s="815"/>
      <c r="AT9" s="69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69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>
        <v>8</v>
      </c>
      <c r="K11" s="153"/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>
        <v>8</v>
      </c>
      <c r="R11" s="153"/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>
        <v>8</v>
      </c>
      <c r="Y11" s="153"/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>
        <v>8</v>
      </c>
      <c r="AF11" s="153"/>
      <c r="AG11" s="153">
        <v>8</v>
      </c>
      <c r="AH11" s="153">
        <v>8</v>
      </c>
      <c r="AI11" s="153">
        <v>8</v>
      </c>
      <c r="AJ11" s="153">
        <v>8</v>
      </c>
      <c r="AK11" s="822">
        <f>((SUM(F11:AJ11))/8)-(SUMIF($F$6:$AJ$6,"C.Nhật",F11:AJ11)/8)</f>
        <v>27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27</v>
      </c>
      <c r="AO11" s="826">
        <v>0</v>
      </c>
      <c r="AP11" s="813"/>
      <c r="AQ11" s="813"/>
      <c r="AR11" s="813"/>
      <c r="AS11" s="815"/>
      <c r="AT11" s="69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69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>
        <v>8</v>
      </c>
      <c r="K14" s="153"/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>
        <v>8</v>
      </c>
      <c r="R14" s="153"/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>
        <v>8</v>
      </c>
      <c r="Y14" s="153"/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>
        <v>8</v>
      </c>
      <c r="AF14" s="153"/>
      <c r="AG14" s="153">
        <v>8</v>
      </c>
      <c r="AH14" s="153">
        <v>8</v>
      </c>
      <c r="AI14" s="153">
        <v>8</v>
      </c>
      <c r="AJ14" s="153">
        <v>8</v>
      </c>
      <c r="AK14" s="822">
        <f>((SUM(F14:AJ14))/8)-(SUMIF($F$6:$AJ$6,"C.Nhật",F14:AJ14)/8)</f>
        <v>27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27</v>
      </c>
      <c r="AO14" s="826">
        <v>0</v>
      </c>
      <c r="AP14" s="813"/>
      <c r="AQ14" s="813"/>
      <c r="AR14" s="813"/>
      <c r="AS14" s="815"/>
      <c r="AT14" s="69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69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>
        <v>8</v>
      </c>
      <c r="K16" s="153"/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>
        <v>8</v>
      </c>
      <c r="R16" s="153"/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>
        <v>8</v>
      </c>
      <c r="Y16" s="153"/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>
        <v>8</v>
      </c>
      <c r="AF16" s="153"/>
      <c r="AG16" s="153">
        <v>8</v>
      </c>
      <c r="AH16" s="153">
        <v>8</v>
      </c>
      <c r="AI16" s="153">
        <v>8</v>
      </c>
      <c r="AJ16" s="153">
        <v>8</v>
      </c>
      <c r="AK16" s="822">
        <f>((SUM(F16:AJ16))/8)-(SUMIF($F$6:$AJ$6,"C.Nhật",F16:AJ16)/8)</f>
        <v>27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27</v>
      </c>
      <c r="AO16" s="826">
        <v>0</v>
      </c>
      <c r="AP16" s="813"/>
      <c r="AQ16" s="813"/>
      <c r="AR16" s="813"/>
      <c r="AS16" s="815"/>
      <c r="AT16" s="69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8" customHeight="1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69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8" customHeight="1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>
        <v>8</v>
      </c>
      <c r="K18" s="153"/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>
        <v>8</v>
      </c>
      <c r="R18" s="153"/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>
        <v>8</v>
      </c>
      <c r="Y18" s="153"/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>
        <v>8</v>
      </c>
      <c r="AF18" s="153"/>
      <c r="AG18" s="153">
        <v>8</v>
      </c>
      <c r="AH18" s="153">
        <v>8</v>
      </c>
      <c r="AI18" s="153">
        <v>8</v>
      </c>
      <c r="AJ18" s="153">
        <v>8</v>
      </c>
      <c r="AK18" s="822">
        <f>((SUM(F18:AJ18))/8)-(SUMIF($F$6:$AJ$6,"C.Nhật",F18:AJ18)/8)</f>
        <v>27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27</v>
      </c>
      <c r="AO18" s="826">
        <v>0</v>
      </c>
      <c r="AP18" s="813"/>
      <c r="AQ18" s="813"/>
      <c r="AR18" s="813"/>
      <c r="AS18" s="815"/>
      <c r="AT18" s="69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8" customHeight="1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69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8" customHeight="1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>
        <v>8</v>
      </c>
      <c r="K20" s="153"/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>
        <v>8</v>
      </c>
      <c r="R20" s="153"/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>
        <v>8</v>
      </c>
      <c r="Y20" s="153"/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>
        <v>8</v>
      </c>
      <c r="AF20" s="153"/>
      <c r="AG20" s="153">
        <v>8</v>
      </c>
      <c r="AH20" s="153">
        <v>8</v>
      </c>
      <c r="AI20" s="153">
        <v>8</v>
      </c>
      <c r="AJ20" s="153">
        <v>8</v>
      </c>
      <c r="AK20" s="822">
        <f>((SUM(F20:AJ20))/8)-(SUMIF($F$6:$AJ$6,"C.Nhật",F20:AJ20)/8)</f>
        <v>27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27</v>
      </c>
      <c r="AO20" s="826">
        <v>0</v>
      </c>
      <c r="AP20" s="813"/>
      <c r="AQ20" s="813"/>
      <c r="AR20" s="813"/>
      <c r="AS20" s="815"/>
      <c r="AT20" s="69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21" customHeight="1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69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9.5" customHeight="1">
      <c r="A22" s="911">
        <v>7</v>
      </c>
      <c r="B22" s="911" t="s">
        <v>102</v>
      </c>
      <c r="C22" s="850" t="str">
        <f>VLOOKUP(B22,DS,2,0)</f>
        <v>Sơn Thị Trường Sa</v>
      </c>
      <c r="D22" s="852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>
        <v>8</v>
      </c>
      <c r="K22" s="153"/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>
        <v>8</v>
      </c>
      <c r="R22" s="153"/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>
        <v>8</v>
      </c>
      <c r="Y22" s="153"/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>
        <v>8</v>
      </c>
      <c r="AF22" s="153"/>
      <c r="AG22" s="153">
        <v>8</v>
      </c>
      <c r="AH22" s="153">
        <v>8</v>
      </c>
      <c r="AI22" s="153">
        <v>8</v>
      </c>
      <c r="AJ22" s="153">
        <v>8</v>
      </c>
      <c r="AK22" s="822">
        <f>((SUM(F22:AJ22))/8)-(SUMIF($F$6:$AJ$6,"C.Nhật",F22:AJ22)/8)</f>
        <v>27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27</v>
      </c>
      <c r="AO22" s="826">
        <v>0</v>
      </c>
      <c r="AP22" s="813"/>
      <c r="AQ22" s="813"/>
      <c r="AR22" s="813"/>
      <c r="AS22" s="815"/>
      <c r="AT22" s="69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20.25" customHeight="1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69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21" customHeight="1">
      <c r="A24" s="911">
        <f t="shared" ref="A24" si="4">A22+1</f>
        <v>8</v>
      </c>
      <c r="B24" s="911" t="s">
        <v>103</v>
      </c>
      <c r="C24" s="850" t="str">
        <f>VLOOKUP(B24,DS,2,0)</f>
        <v>Lý Thị Sà Kha</v>
      </c>
      <c r="D24" s="852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>
        <v>8</v>
      </c>
      <c r="K24" s="153"/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>
        <v>8</v>
      </c>
      <c r="R24" s="153"/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>
        <v>8</v>
      </c>
      <c r="Y24" s="153"/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>
        <v>8</v>
      </c>
      <c r="AF24" s="153"/>
      <c r="AG24" s="153">
        <v>8</v>
      </c>
      <c r="AH24" s="153">
        <v>8</v>
      </c>
      <c r="AI24" s="153">
        <v>8</v>
      </c>
      <c r="AJ24" s="153">
        <v>8</v>
      </c>
      <c r="AK24" s="822">
        <f>((SUM(F24:AJ24))/8)-(SUMIF($F$6:$AJ$6,"C.Nhật",F24:AJ24)/8)</f>
        <v>27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27</v>
      </c>
      <c r="AO24" s="826">
        <v>0</v>
      </c>
      <c r="AP24" s="813"/>
      <c r="AQ24" s="813"/>
      <c r="AR24" s="813"/>
      <c r="AS24" s="815"/>
      <c r="AT24" s="69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5.75" customHeight="1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69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24" customHeight="1">
      <c r="A26" s="911">
        <v>9</v>
      </c>
      <c r="B26" s="913" t="s">
        <v>88</v>
      </c>
      <c r="C26" s="850" t="str">
        <f>VLOOKUP(B26,DS,2,0)</f>
        <v>Huỳnh Thị Bé Tha</v>
      </c>
      <c r="D26" s="852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>
        <v>8</v>
      </c>
      <c r="K26" s="153"/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>
        <v>8</v>
      </c>
      <c r="R26" s="153"/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>
        <v>8</v>
      </c>
      <c r="Y26" s="153"/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>
        <v>8</v>
      </c>
      <c r="AF26" s="153"/>
      <c r="AG26" s="153">
        <v>8</v>
      </c>
      <c r="AH26" s="153">
        <v>8</v>
      </c>
      <c r="AI26" s="153">
        <v>8</v>
      </c>
      <c r="AJ26" s="153">
        <v>8</v>
      </c>
      <c r="AK26" s="822">
        <f>((SUM(F26:AJ26))/8)-(SUMIF($F$6:$AJ$6,"C.Nhật",F26:AJ26)/8)</f>
        <v>27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27</v>
      </c>
      <c r="AO26" s="826">
        <v>0</v>
      </c>
      <c r="AP26" s="813"/>
      <c r="AQ26" s="813"/>
      <c r="AR26" s="813"/>
      <c r="AS26" s="815"/>
      <c r="AT26" s="69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24" customHeight="1">
      <c r="A27" s="912"/>
      <c r="B27" s="914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827"/>
      <c r="AP27" s="814"/>
      <c r="AQ27" s="814"/>
      <c r="AR27" s="814"/>
      <c r="AS27" s="816"/>
      <c r="AT27" s="69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21" customHeight="1">
      <c r="A28" s="911">
        <v>10</v>
      </c>
      <c r="B28" s="913" t="s">
        <v>202</v>
      </c>
      <c r="C28" s="850" t="str">
        <f>VLOOKUP(B28,DS,2,0)</f>
        <v>Nguyễn Thị Diễm</v>
      </c>
      <c r="D28" s="852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>
        <v>8</v>
      </c>
      <c r="K28" s="153"/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>
        <v>8</v>
      </c>
      <c r="R28" s="153"/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>
        <v>8</v>
      </c>
      <c r="Y28" s="153"/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>
        <v>8</v>
      </c>
      <c r="AF28" s="153"/>
      <c r="AG28" s="153">
        <v>8</v>
      </c>
      <c r="AH28" s="153">
        <v>8</v>
      </c>
      <c r="AI28" s="153">
        <v>8</v>
      </c>
      <c r="AJ28" s="153">
        <v>8</v>
      </c>
      <c r="AK28" s="822">
        <f>((SUM(F28:AJ28))/8)-(SUMIF($F$6:$AJ$6,"C.Nhật",F28:AJ28)/8)</f>
        <v>27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27</v>
      </c>
      <c r="AO28" s="376"/>
      <c r="AP28" s="375"/>
      <c r="AQ28" s="375"/>
      <c r="AR28" s="813"/>
      <c r="AS28" s="377"/>
      <c r="AT28" s="69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6.5" customHeight="1">
      <c r="A29" s="912"/>
      <c r="B29" s="914"/>
      <c r="C29" s="851"/>
      <c r="D29" s="853"/>
      <c r="E29" s="59" t="s">
        <v>31</v>
      </c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823"/>
      <c r="AL29" s="823"/>
      <c r="AM29" s="825"/>
      <c r="AN29" s="814"/>
      <c r="AO29" s="376"/>
      <c r="AP29" s="375"/>
      <c r="AQ29" s="375"/>
      <c r="AR29" s="814"/>
      <c r="AS29" s="377"/>
      <c r="AT29" s="69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57" customFormat="1" ht="16.5" customHeight="1">
      <c r="A30" s="911">
        <v>11</v>
      </c>
      <c r="B30" s="943" t="s">
        <v>203</v>
      </c>
      <c r="C30" s="850" t="str">
        <f>VLOOKUP(B30,DS,2,0)</f>
        <v>Võ Văn Hữu Phước</v>
      </c>
      <c r="D30" s="852" t="str">
        <f>VLOOKUP(B30,DS,3,0)</f>
        <v>Công nhân</v>
      </c>
      <c r="E30" s="58" t="s">
        <v>32</v>
      </c>
      <c r="F30" s="153">
        <v>8</v>
      </c>
      <c r="G30" s="153">
        <v>8</v>
      </c>
      <c r="H30" s="153">
        <v>8</v>
      </c>
      <c r="I30" s="153">
        <v>8</v>
      </c>
      <c r="J30" s="153">
        <v>8</v>
      </c>
      <c r="K30" s="153"/>
      <c r="L30" s="153">
        <v>8</v>
      </c>
      <c r="M30" s="153">
        <v>8</v>
      </c>
      <c r="N30" s="153">
        <v>8</v>
      </c>
      <c r="O30" s="153">
        <v>8</v>
      </c>
      <c r="P30" s="153">
        <v>8</v>
      </c>
      <c r="Q30" s="153">
        <v>8</v>
      </c>
      <c r="R30" s="153"/>
      <c r="S30" s="153">
        <v>8</v>
      </c>
      <c r="T30" s="153">
        <v>8</v>
      </c>
      <c r="U30" s="153">
        <v>8</v>
      </c>
      <c r="V30" s="153">
        <v>8</v>
      </c>
      <c r="W30" s="153">
        <v>8</v>
      </c>
      <c r="X30" s="153">
        <v>8</v>
      </c>
      <c r="Y30" s="153"/>
      <c r="Z30" s="153">
        <v>8</v>
      </c>
      <c r="AA30" s="153">
        <v>8</v>
      </c>
      <c r="AB30" s="153">
        <v>8</v>
      </c>
      <c r="AC30" s="153">
        <v>8</v>
      </c>
      <c r="AD30" s="153">
        <v>8</v>
      </c>
      <c r="AE30" s="153">
        <v>8</v>
      </c>
      <c r="AF30" s="153"/>
      <c r="AG30" s="153">
        <v>8</v>
      </c>
      <c r="AH30" s="153">
        <v>8</v>
      </c>
      <c r="AI30" s="153">
        <v>8</v>
      </c>
      <c r="AJ30" s="153">
        <v>8</v>
      </c>
      <c r="AK30" s="822">
        <f>((SUM(F30:AJ30))/8)-(SUMIF($F$6:$AJ$6,"C.Nhật",F30:AJ30)/8)</f>
        <v>27</v>
      </c>
      <c r="AL30" s="822">
        <f>SUM(F31:AI31)/8*1.5</f>
        <v>0</v>
      </c>
      <c r="AM30" s="824">
        <f>SUMIF($F$6:$AI$6,"C.Nhật",$F30:$AI31)/8*2</f>
        <v>0</v>
      </c>
      <c r="AN30" s="813">
        <f>SUM(AK30:AM31)</f>
        <v>27</v>
      </c>
      <c r="AO30" s="376"/>
      <c r="AP30" s="375"/>
      <c r="AQ30" s="375"/>
      <c r="AR30" s="813"/>
      <c r="AS30" s="385"/>
      <c r="AT30" s="69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57" customFormat="1" ht="43.5" customHeight="1">
      <c r="A31" s="912"/>
      <c r="B31" s="944"/>
      <c r="C31" s="851"/>
      <c r="D31" s="853"/>
      <c r="E31" s="59" t="s">
        <v>31</v>
      </c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823"/>
      <c r="AL31" s="823"/>
      <c r="AM31" s="825"/>
      <c r="AN31" s="814"/>
      <c r="AO31" s="376"/>
      <c r="AP31" s="375"/>
      <c r="AQ31" s="375"/>
      <c r="AR31" s="814"/>
      <c r="AS31" s="153"/>
      <c r="AT31" s="69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269" customFormat="1" ht="32.25" customHeight="1">
      <c r="A32" s="267" t="s">
        <v>180</v>
      </c>
      <c r="B32" s="270" t="s">
        <v>181</v>
      </c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2"/>
      <c r="AT32" s="268"/>
    </row>
    <row r="33" spans="1:91" s="57" customFormat="1" ht="18" customHeight="1">
      <c r="A33" s="911">
        <f>A30+1</f>
        <v>12</v>
      </c>
      <c r="B33" s="911" t="s">
        <v>107</v>
      </c>
      <c r="C33" s="850" t="str">
        <f>VLOOKUP(B33,DS,2,0)</f>
        <v>Nguyễn Văn Bé Hai</v>
      </c>
      <c r="D33" s="852" t="str">
        <f>VLOOKUP(B33,DS,3,0)</f>
        <v>Công nhân</v>
      </c>
      <c r="E33" s="58" t="s">
        <v>32</v>
      </c>
      <c r="F33" s="153">
        <v>8</v>
      </c>
      <c r="G33" s="153">
        <v>8</v>
      </c>
      <c r="H33" s="153">
        <v>8</v>
      </c>
      <c r="I33" s="153">
        <v>8</v>
      </c>
      <c r="J33" s="153">
        <v>8</v>
      </c>
      <c r="K33" s="153"/>
      <c r="L33" s="153">
        <v>8</v>
      </c>
      <c r="M33" s="153">
        <v>8</v>
      </c>
      <c r="N33" s="153">
        <v>8</v>
      </c>
      <c r="O33" s="153">
        <v>8</v>
      </c>
      <c r="P33" s="153">
        <v>8</v>
      </c>
      <c r="Q33" s="153">
        <v>8</v>
      </c>
      <c r="R33" s="153"/>
      <c r="S33" s="153">
        <v>8</v>
      </c>
      <c r="T33" s="153">
        <v>8</v>
      </c>
      <c r="U33" s="153">
        <v>8</v>
      </c>
      <c r="V33" s="153">
        <v>8</v>
      </c>
      <c r="W33" s="153">
        <v>8</v>
      </c>
      <c r="X33" s="153">
        <v>8</v>
      </c>
      <c r="Y33" s="153"/>
      <c r="Z33" s="153">
        <v>8</v>
      </c>
      <c r="AA33" s="153">
        <v>8</v>
      </c>
      <c r="AB33" s="153">
        <v>8</v>
      </c>
      <c r="AC33" s="153">
        <v>8</v>
      </c>
      <c r="AD33" s="153">
        <v>8</v>
      </c>
      <c r="AE33" s="153">
        <v>8</v>
      </c>
      <c r="AF33" s="153"/>
      <c r="AG33" s="153">
        <v>8</v>
      </c>
      <c r="AH33" s="153">
        <v>8</v>
      </c>
      <c r="AI33" s="153">
        <v>8</v>
      </c>
      <c r="AJ33" s="153">
        <v>8</v>
      </c>
      <c r="AK33" s="822">
        <f>((SUM(F33:AJ33))/8)-(SUMIF($F$6:$AJ$6,"C.Nhật",F33:AJ33)/8)</f>
        <v>27</v>
      </c>
      <c r="AL33" s="822">
        <f>SUM(F34:AI34)/8*1.5</f>
        <v>0</v>
      </c>
      <c r="AM33" s="824">
        <f>SUMIF($F$6:$AI$6,"C.Nhật",$F33:$AI34)/8*2</f>
        <v>0</v>
      </c>
      <c r="AN33" s="813">
        <f>SUM(AK33:AM34)</f>
        <v>27</v>
      </c>
      <c r="AO33" s="826">
        <v>0</v>
      </c>
      <c r="AP33" s="813"/>
      <c r="AQ33" s="813"/>
      <c r="AR33" s="813"/>
      <c r="AS33" s="815"/>
      <c r="AT33" s="69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1" s="57" customFormat="1" ht="18" customHeight="1">
      <c r="A34" s="912"/>
      <c r="B34" s="912"/>
      <c r="C34" s="851"/>
      <c r="D34" s="853"/>
      <c r="E34" s="59" t="s">
        <v>31</v>
      </c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823"/>
      <c r="AL34" s="823"/>
      <c r="AM34" s="825"/>
      <c r="AN34" s="814"/>
      <c r="AO34" s="827"/>
      <c r="AP34" s="814"/>
      <c r="AQ34" s="814"/>
      <c r="AR34" s="814"/>
      <c r="AS34" s="816"/>
      <c r="AT34" s="69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1" s="336" customFormat="1" ht="18" customHeight="1">
      <c r="A35" s="915">
        <f>A33+1</f>
        <v>13</v>
      </c>
      <c r="B35" s="915" t="s">
        <v>198</v>
      </c>
      <c r="C35" s="917" t="s">
        <v>197</v>
      </c>
      <c r="D35" s="919" t="str">
        <f>VLOOKUP(B35,DS,3,0)</f>
        <v>Công nhân</v>
      </c>
      <c r="E35" s="326" t="s">
        <v>32</v>
      </c>
      <c r="F35" s="153">
        <v>8</v>
      </c>
      <c r="G35" s="153">
        <v>8</v>
      </c>
      <c r="H35" s="153">
        <v>8</v>
      </c>
      <c r="I35" s="153">
        <v>8</v>
      </c>
      <c r="J35" s="153">
        <v>8</v>
      </c>
      <c r="K35" s="153"/>
      <c r="L35" s="153">
        <v>8</v>
      </c>
      <c r="M35" s="153">
        <v>8</v>
      </c>
      <c r="N35" s="153">
        <v>8</v>
      </c>
      <c r="O35" s="153">
        <v>8</v>
      </c>
      <c r="P35" s="153">
        <v>8</v>
      </c>
      <c r="Q35" s="153">
        <v>8</v>
      </c>
      <c r="R35" s="153"/>
      <c r="S35" s="153">
        <v>8</v>
      </c>
      <c r="T35" s="153">
        <v>8</v>
      </c>
      <c r="U35" s="153">
        <v>8</v>
      </c>
      <c r="V35" s="153">
        <v>8</v>
      </c>
      <c r="W35" s="153">
        <v>8</v>
      </c>
      <c r="X35" s="153">
        <v>8</v>
      </c>
      <c r="Y35" s="153"/>
      <c r="Z35" s="153">
        <v>8</v>
      </c>
      <c r="AA35" s="153">
        <v>8</v>
      </c>
      <c r="AB35" s="153">
        <v>8</v>
      </c>
      <c r="AC35" s="153">
        <v>8</v>
      </c>
      <c r="AD35" s="153">
        <v>8</v>
      </c>
      <c r="AE35" s="153">
        <v>8</v>
      </c>
      <c r="AF35" s="153"/>
      <c r="AG35" s="153">
        <v>8</v>
      </c>
      <c r="AH35" s="153">
        <v>8</v>
      </c>
      <c r="AI35" s="153">
        <v>8</v>
      </c>
      <c r="AJ35" s="153">
        <v>8</v>
      </c>
      <c r="AK35" s="921">
        <f>((SUM(F35:AJ35))/8)-(SUMIF($F$6:$AJ$6,"C.Nhật",F35:AJ35)/8)</f>
        <v>27</v>
      </c>
      <c r="AL35" s="921">
        <f>SUM(F36:AI36)/8*1.5</f>
        <v>0</v>
      </c>
      <c r="AM35" s="923">
        <f>SUMIF($F$6:$AI$6,"C.Nhật",$F35:$AI36)/8*2</f>
        <v>0</v>
      </c>
      <c r="AN35" s="925">
        <f>SUM(AK35:AM36)</f>
        <v>27</v>
      </c>
      <c r="AO35" s="927">
        <v>0</v>
      </c>
      <c r="AP35" s="925"/>
      <c r="AQ35" s="925"/>
      <c r="AR35" s="925"/>
      <c r="AS35" s="929"/>
      <c r="AT35" s="334"/>
      <c r="AU35" s="335"/>
      <c r="AV35" s="335"/>
      <c r="AW35" s="335"/>
      <c r="AX35" s="335"/>
      <c r="AY35" s="335"/>
      <c r="AZ35" s="335"/>
      <c r="BA35" s="335"/>
      <c r="BB35" s="335"/>
      <c r="BC35" s="335"/>
      <c r="BD35" s="335"/>
      <c r="BE35" s="335"/>
      <c r="BF35" s="335"/>
      <c r="BG35" s="335"/>
      <c r="BH35" s="335"/>
      <c r="BI35" s="335"/>
      <c r="BJ35" s="335"/>
      <c r="BK35" s="335"/>
      <c r="BL35" s="335"/>
      <c r="BM35" s="335"/>
      <c r="BN35" s="335"/>
      <c r="BO35" s="335"/>
      <c r="BP35" s="335"/>
      <c r="BQ35" s="335"/>
      <c r="BR35" s="335"/>
      <c r="BS35" s="335"/>
      <c r="BT35" s="335"/>
      <c r="BU35" s="335"/>
      <c r="BV35" s="335"/>
      <c r="BW35" s="335"/>
      <c r="BX35" s="335"/>
      <c r="BY35" s="335"/>
      <c r="BZ35" s="335"/>
      <c r="CA35" s="335"/>
      <c r="CB35" s="335"/>
      <c r="CC35" s="335"/>
      <c r="CD35" s="335"/>
      <c r="CE35" s="335"/>
      <c r="CF35" s="335"/>
      <c r="CG35" s="335"/>
      <c r="CH35" s="335"/>
      <c r="CI35" s="335"/>
      <c r="CJ35" s="335"/>
      <c r="CK35" s="335"/>
      <c r="CL35" s="335"/>
    </row>
    <row r="36" spans="1:91" s="336" customFormat="1" ht="18" customHeight="1">
      <c r="A36" s="916"/>
      <c r="B36" s="916"/>
      <c r="C36" s="918"/>
      <c r="D36" s="920"/>
      <c r="E36" s="332" t="s">
        <v>31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922"/>
      <c r="AL36" s="922"/>
      <c r="AM36" s="924"/>
      <c r="AN36" s="926"/>
      <c r="AO36" s="928"/>
      <c r="AP36" s="926"/>
      <c r="AQ36" s="926"/>
      <c r="AR36" s="926"/>
      <c r="AS36" s="930"/>
      <c r="AT36" s="334"/>
      <c r="AU36" s="335"/>
      <c r="AV36" s="335"/>
      <c r="AW36" s="335"/>
      <c r="AX36" s="335"/>
      <c r="AY36" s="335"/>
      <c r="AZ36" s="335"/>
      <c r="BA36" s="335"/>
      <c r="BB36" s="335"/>
      <c r="BC36" s="335"/>
      <c r="BD36" s="335"/>
      <c r="BE36" s="335"/>
      <c r="BF36" s="335"/>
      <c r="BG36" s="335"/>
      <c r="BH36" s="335"/>
      <c r="BI36" s="335"/>
      <c r="BJ36" s="335"/>
      <c r="BK36" s="335"/>
      <c r="BL36" s="335"/>
      <c r="BM36" s="335"/>
      <c r="BN36" s="335"/>
      <c r="BO36" s="335"/>
      <c r="BP36" s="335"/>
      <c r="BQ36" s="335"/>
      <c r="BR36" s="335"/>
      <c r="BS36" s="335"/>
      <c r="BT36" s="335"/>
      <c r="BU36" s="335"/>
      <c r="BV36" s="335"/>
      <c r="BW36" s="335"/>
      <c r="BX36" s="335"/>
      <c r="BY36" s="335"/>
      <c r="BZ36" s="335"/>
      <c r="CA36" s="335"/>
      <c r="CB36" s="335"/>
      <c r="CC36" s="335"/>
      <c r="CD36" s="335"/>
      <c r="CE36" s="335"/>
      <c r="CF36" s="335"/>
      <c r="CG36" s="335"/>
      <c r="CH36" s="335"/>
      <c r="CI36" s="335"/>
      <c r="CJ36" s="335"/>
      <c r="CK36" s="335"/>
      <c r="CL36" s="335"/>
    </row>
    <row r="37" spans="1:91" s="428" customFormat="1" ht="18" customHeight="1">
      <c r="A37" s="911">
        <f>A35+1</f>
        <v>14</v>
      </c>
      <c r="B37" s="911" t="s">
        <v>112</v>
      </c>
      <c r="C37" s="850" t="str">
        <f>VLOOKUP(B37,DS,2,0)</f>
        <v>Trần Nhiên</v>
      </c>
      <c r="D37" s="852" t="str">
        <f>VLOOKUP(B37,DS,3,0)</f>
        <v>Công nhân</v>
      </c>
      <c r="E37" s="326" t="s">
        <v>32</v>
      </c>
      <c r="F37" s="153">
        <v>8</v>
      </c>
      <c r="G37" s="153">
        <v>8</v>
      </c>
      <c r="H37" s="153">
        <v>8</v>
      </c>
      <c r="I37" s="153">
        <v>8</v>
      </c>
      <c r="J37" s="153">
        <v>8</v>
      </c>
      <c r="K37" s="153"/>
      <c r="L37" s="153">
        <v>8</v>
      </c>
      <c r="M37" s="153">
        <v>8</v>
      </c>
      <c r="N37" s="153">
        <v>8</v>
      </c>
      <c r="O37" s="153">
        <v>8</v>
      </c>
      <c r="P37" s="153">
        <v>8</v>
      </c>
      <c r="Q37" s="153">
        <v>8</v>
      </c>
      <c r="R37" s="153"/>
      <c r="S37" s="153">
        <v>8</v>
      </c>
      <c r="T37" s="153">
        <v>8</v>
      </c>
      <c r="U37" s="153">
        <v>8</v>
      </c>
      <c r="V37" s="153">
        <v>8</v>
      </c>
      <c r="W37" s="153">
        <v>8</v>
      </c>
      <c r="X37" s="153">
        <v>8</v>
      </c>
      <c r="Y37" s="153"/>
      <c r="Z37" s="153">
        <v>8</v>
      </c>
      <c r="AA37" s="153">
        <v>8</v>
      </c>
      <c r="AB37" s="153">
        <v>8</v>
      </c>
      <c r="AC37" s="153">
        <v>8</v>
      </c>
      <c r="AD37" s="153">
        <v>8</v>
      </c>
      <c r="AE37" s="153">
        <v>8</v>
      </c>
      <c r="AF37" s="153"/>
      <c r="AG37" s="153">
        <v>8</v>
      </c>
      <c r="AH37" s="153">
        <v>8</v>
      </c>
      <c r="AI37" s="153">
        <v>8</v>
      </c>
      <c r="AJ37" s="153">
        <v>8</v>
      </c>
      <c r="AK37" s="822">
        <f>((SUM(F37:AJ37))/8)-(SUMIF($F$6:$AJ$6,"C.Nhật",F37:AJ37)/8)</f>
        <v>27</v>
      </c>
      <c r="AL37" s="822">
        <f>SUM(F38:AI38)/8*1.5</f>
        <v>0</v>
      </c>
      <c r="AM37" s="824">
        <f>SUMIF($F$6:$AI$6,"C.Nhật",$F37:$AI38)/8*2</f>
        <v>0</v>
      </c>
      <c r="AN37" s="813">
        <f>SUM(AK37:AM38)</f>
        <v>27</v>
      </c>
      <c r="AO37" s="826">
        <v>0</v>
      </c>
      <c r="AP37" s="813"/>
      <c r="AQ37" s="813"/>
      <c r="AR37" s="813"/>
      <c r="AS37" s="815"/>
      <c r="AT37" s="426"/>
      <c r="AU37" s="427"/>
      <c r="AV37" s="427"/>
      <c r="AW37" s="427"/>
      <c r="AX37" s="427"/>
      <c r="AY37" s="427"/>
      <c r="AZ37" s="427"/>
      <c r="BA37" s="427"/>
      <c r="BB37" s="427"/>
      <c r="BC37" s="427"/>
      <c r="BD37" s="427"/>
      <c r="BE37" s="427"/>
      <c r="BF37" s="427"/>
      <c r="BG37" s="427"/>
      <c r="BH37" s="427"/>
      <c r="BI37" s="427"/>
      <c r="BJ37" s="427"/>
      <c r="BK37" s="427"/>
      <c r="BL37" s="427"/>
      <c r="BM37" s="427"/>
      <c r="BN37" s="427"/>
      <c r="BO37" s="427"/>
      <c r="BP37" s="427"/>
      <c r="BQ37" s="427"/>
      <c r="BR37" s="427"/>
      <c r="BS37" s="427"/>
      <c r="BT37" s="427"/>
      <c r="BU37" s="427"/>
      <c r="BV37" s="427"/>
      <c r="BW37" s="427"/>
      <c r="BX37" s="427"/>
      <c r="BY37" s="427"/>
      <c r="BZ37" s="427"/>
      <c r="CA37" s="427"/>
      <c r="CB37" s="427"/>
      <c r="CC37" s="427"/>
      <c r="CD37" s="427"/>
      <c r="CE37" s="427"/>
      <c r="CF37" s="427"/>
      <c r="CG37" s="427"/>
      <c r="CH37" s="427"/>
      <c r="CI37" s="427"/>
      <c r="CJ37" s="427"/>
      <c r="CK37" s="427"/>
      <c r="CL37" s="427"/>
    </row>
    <row r="38" spans="1:91" s="57" customFormat="1" ht="18" customHeight="1">
      <c r="A38" s="912"/>
      <c r="B38" s="912"/>
      <c r="C38" s="851"/>
      <c r="D38" s="853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823"/>
      <c r="AL38" s="823"/>
      <c r="AM38" s="825"/>
      <c r="AN38" s="814"/>
      <c r="AO38" s="827"/>
      <c r="AP38" s="814"/>
      <c r="AQ38" s="814"/>
      <c r="AR38" s="814"/>
      <c r="AS38" s="816"/>
      <c r="AT38" s="69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911">
        <f>A37+1</f>
        <v>15</v>
      </c>
      <c r="B39" s="911" t="s">
        <v>113</v>
      </c>
      <c r="C39" s="850" t="str">
        <f>VLOOKUP(B39,DS,2,0)</f>
        <v>Thạch Giang</v>
      </c>
      <c r="D39" s="852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8</v>
      </c>
      <c r="J39" s="153">
        <v>8</v>
      </c>
      <c r="K39" s="153"/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>
        <v>8</v>
      </c>
      <c r="R39" s="153"/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>
        <v>8</v>
      </c>
      <c r="Y39" s="153"/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>
        <v>8</v>
      </c>
      <c r="AF39" s="153"/>
      <c r="AG39" s="153">
        <v>8</v>
      </c>
      <c r="AH39" s="153">
        <v>8</v>
      </c>
      <c r="AI39" s="153">
        <v>8</v>
      </c>
      <c r="AJ39" s="153">
        <v>8</v>
      </c>
      <c r="AK39" s="822">
        <f>((SUM(F39:AJ39))/8)-(SUMIF($F$6:$AJ$6,"C.Nhật",F39:AJ39)/8)</f>
        <v>27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27</v>
      </c>
      <c r="AO39" s="826">
        <v>0</v>
      </c>
      <c r="AP39" s="813"/>
      <c r="AQ39" s="813"/>
      <c r="AR39" s="813"/>
      <c r="AS39" s="815"/>
      <c r="AT39" s="69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69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57" customFormat="1" ht="18" customHeight="1">
      <c r="A41" s="911">
        <f>A39+1</f>
        <v>16</v>
      </c>
      <c r="B41" s="911" t="s">
        <v>116</v>
      </c>
      <c r="C41" s="850" t="str">
        <f>VLOOKUP(B41,DS,2,0)</f>
        <v>Lâm Chanh Đa Ra</v>
      </c>
      <c r="D41" s="852" t="str">
        <f>VLOOKUP(B41,DS,3,0)</f>
        <v>Công nhân</v>
      </c>
      <c r="E41" s="58" t="s">
        <v>32</v>
      </c>
      <c r="F41" s="153">
        <v>8</v>
      </c>
      <c r="G41" s="153">
        <v>8</v>
      </c>
      <c r="H41" s="153">
        <v>8</v>
      </c>
      <c r="I41" s="153">
        <v>8</v>
      </c>
      <c r="J41" s="153">
        <v>8</v>
      </c>
      <c r="K41" s="153"/>
      <c r="L41" s="153">
        <v>8</v>
      </c>
      <c r="M41" s="153">
        <v>8</v>
      </c>
      <c r="N41" s="153">
        <v>8</v>
      </c>
      <c r="O41" s="153">
        <v>8</v>
      </c>
      <c r="P41" s="153">
        <v>8</v>
      </c>
      <c r="Q41" s="153">
        <v>8</v>
      </c>
      <c r="R41" s="153"/>
      <c r="S41" s="153">
        <v>8</v>
      </c>
      <c r="T41" s="153">
        <v>8</v>
      </c>
      <c r="U41" s="153">
        <v>8</v>
      </c>
      <c r="V41" s="153">
        <v>8</v>
      </c>
      <c r="W41" s="153">
        <v>8</v>
      </c>
      <c r="X41" s="153">
        <v>8</v>
      </c>
      <c r="Y41" s="153"/>
      <c r="Z41" s="153">
        <v>8</v>
      </c>
      <c r="AA41" s="153">
        <v>8</v>
      </c>
      <c r="AB41" s="153">
        <v>8</v>
      </c>
      <c r="AC41" s="153">
        <v>8</v>
      </c>
      <c r="AD41" s="153">
        <v>8</v>
      </c>
      <c r="AE41" s="153">
        <v>8</v>
      </c>
      <c r="AF41" s="153"/>
      <c r="AG41" s="153">
        <v>8</v>
      </c>
      <c r="AH41" s="153">
        <v>8</v>
      </c>
      <c r="AI41" s="153">
        <v>8</v>
      </c>
      <c r="AJ41" s="153">
        <v>8</v>
      </c>
      <c r="AK41" s="822">
        <f>((SUM(F41:AJ41))/8)-(SUMIF($F$6:$AJ$6,"C.Nhật",F41:AJ41)/8)</f>
        <v>27</v>
      </c>
      <c r="AL41" s="822">
        <f>SUM(F42:AI42)/8*1.5</f>
        <v>0</v>
      </c>
      <c r="AM41" s="824">
        <f>SUMIF($F$6:$AI$6,"C.Nhật",$F41:$AI42)/8*2</f>
        <v>0</v>
      </c>
      <c r="AN41" s="813">
        <f>SUM(AK41:AM42)</f>
        <v>27</v>
      </c>
      <c r="AO41" s="826">
        <v>0</v>
      </c>
      <c r="AP41" s="813"/>
      <c r="AQ41" s="813"/>
      <c r="AR41" s="813"/>
      <c r="AS41" s="815"/>
      <c r="AT41" s="69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1" s="57" customFormat="1" ht="18" customHeight="1">
      <c r="A42" s="912"/>
      <c r="B42" s="912"/>
      <c r="C42" s="851"/>
      <c r="D42" s="853"/>
      <c r="E42" s="59" t="s">
        <v>31</v>
      </c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823"/>
      <c r="AL42" s="823"/>
      <c r="AM42" s="825"/>
      <c r="AN42" s="814"/>
      <c r="AO42" s="827"/>
      <c r="AP42" s="814"/>
      <c r="AQ42" s="814"/>
      <c r="AR42" s="814"/>
      <c r="AS42" s="816"/>
      <c r="AT42" s="69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1" s="63" customFormat="1" ht="21" customHeight="1">
      <c r="A43" s="11"/>
      <c r="B43" s="11"/>
      <c r="C43" s="13" t="s">
        <v>14</v>
      </c>
      <c r="D43" s="101"/>
      <c r="E43" s="3"/>
      <c r="F43" s="65"/>
      <c r="G43" s="65"/>
      <c r="H43" s="108"/>
      <c r="I43" s="108"/>
      <c r="J43" s="108"/>
      <c r="K43" s="65"/>
      <c r="L43" s="108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108"/>
      <c r="AE43" s="65"/>
      <c r="AF43" s="65"/>
      <c r="AG43" s="65"/>
      <c r="AH43" s="65"/>
      <c r="AI43" s="65"/>
      <c r="AJ43" s="65"/>
      <c r="AK43" s="3"/>
      <c r="AL43" s="3"/>
      <c r="AM43" s="88"/>
      <c r="AN43" s="66"/>
      <c r="AO43" s="66"/>
      <c r="AP43" s="66"/>
      <c r="AQ43" s="66"/>
      <c r="AR43" s="66"/>
      <c r="AS43" s="3"/>
      <c r="AT43" s="3"/>
    </row>
    <row r="44" spans="1:91" s="63" customFormat="1" ht="18" customHeight="1">
      <c r="A44" s="9"/>
      <c r="B44" s="9"/>
      <c r="C44" s="13"/>
      <c r="D44" s="102"/>
      <c r="E44" s="67"/>
      <c r="F44" s="107"/>
      <c r="G44" s="109"/>
      <c r="H44" s="62"/>
      <c r="I44" s="62"/>
      <c r="J44" s="62"/>
      <c r="K44" s="109"/>
      <c r="L44" s="62"/>
      <c r="M44" s="109"/>
      <c r="N44" s="109"/>
      <c r="O44" s="109"/>
      <c r="P44" s="109"/>
      <c r="Q44" s="62"/>
      <c r="R44" s="107"/>
      <c r="S44" s="109"/>
      <c r="T44" s="109"/>
      <c r="U44" s="62"/>
      <c r="V44" s="109"/>
      <c r="W44" s="109"/>
      <c r="X44" s="62"/>
      <c r="Y44" s="109"/>
      <c r="Z44" s="109"/>
      <c r="AA44" s="109"/>
      <c r="AB44" s="109"/>
      <c r="AC44" s="109"/>
      <c r="AD44" s="62"/>
      <c r="AE44" s="109"/>
      <c r="AF44" s="109"/>
      <c r="AG44" s="109"/>
      <c r="AH44" s="109"/>
      <c r="AI44" s="109"/>
      <c r="AJ44" s="109"/>
      <c r="AK44" s="67"/>
      <c r="AM44" s="89"/>
      <c r="AN44" s="9"/>
      <c r="AO44" s="9"/>
      <c r="AP44" s="9"/>
      <c r="AQ44" s="9"/>
      <c r="AR44" s="9"/>
      <c r="AS44" s="13"/>
      <c r="AT44" s="3"/>
    </row>
    <row r="45" spans="1:91" s="63" customFormat="1" ht="18" customHeight="1">
      <c r="A45" s="2"/>
      <c r="B45" s="2" t="s">
        <v>0</v>
      </c>
      <c r="C45" s="2"/>
      <c r="D45" s="689"/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3"/>
    </row>
    <row r="46" spans="1:91" s="63" customFormat="1" ht="18" customHeight="1">
      <c r="A46" s="2"/>
      <c r="B46" s="2"/>
      <c r="C46" s="2" t="s">
        <v>46</v>
      </c>
      <c r="D46" s="689"/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13"/>
    </row>
    <row r="47" spans="1:91" s="689" customFormat="1" ht="18" customHeight="1">
      <c r="A47" s="2"/>
      <c r="B47" s="2"/>
      <c r="C47" s="2" t="s">
        <v>47</v>
      </c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89" customFormat="1" ht="18" customHeight="1">
      <c r="A48" s="2"/>
      <c r="B48" s="2"/>
      <c r="C48" s="2" t="s">
        <v>48</v>
      </c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89" customFormat="1" ht="18" customHeight="1">
      <c r="A49" s="2"/>
      <c r="B49" s="2"/>
      <c r="C49" s="2" t="s">
        <v>49</v>
      </c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89" customFormat="1" ht="18" customHeight="1">
      <c r="A50" s="2"/>
      <c r="B50" s="2"/>
      <c r="C50" s="2" t="s">
        <v>50</v>
      </c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89" customFormat="1" ht="18" customHeight="1">
      <c r="A51" s="2"/>
      <c r="B51" s="2"/>
      <c r="C51" s="2" t="s">
        <v>51</v>
      </c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89" customFormat="1" ht="18" customHeight="1">
      <c r="A52" s="2"/>
      <c r="B52" s="2"/>
      <c r="C52" s="2" t="s">
        <v>52</v>
      </c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s="689" customFormat="1" ht="18" customHeight="1">
      <c r="A53" s="2"/>
      <c r="B53" s="2"/>
      <c r="C53" s="2" t="s">
        <v>53</v>
      </c>
      <c r="E53" s="2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1"/>
      <c r="AI53" s="111"/>
      <c r="AJ53" s="111"/>
      <c r="AK53" s="2"/>
      <c r="AL53" s="2"/>
      <c r="AM53" s="90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s="689" customFormat="1" ht="15" customHeight="1">
      <c r="A54" s="2"/>
      <c r="B54" s="2"/>
      <c r="C54" s="2" t="s">
        <v>54</v>
      </c>
      <c r="E54" s="2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1"/>
      <c r="AI54" s="111"/>
      <c r="AJ54" s="111"/>
      <c r="AK54" s="2"/>
      <c r="AL54" s="2"/>
      <c r="AM54" s="90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65" spans="1:91" s="133" customFormat="1" ht="20.25">
      <c r="A65" s="124"/>
      <c r="B65" s="127"/>
      <c r="C65" s="127"/>
      <c r="D65" s="128"/>
      <c r="E65" s="127"/>
      <c r="F65" s="128"/>
      <c r="G65" s="128"/>
      <c r="H65" s="128"/>
      <c r="I65" s="128"/>
      <c r="J65" s="128"/>
      <c r="K65" s="129"/>
      <c r="L65" s="129"/>
      <c r="M65" s="129"/>
      <c r="N65" s="129"/>
      <c r="O65" s="129"/>
      <c r="P65" s="129"/>
      <c r="Q65" s="129"/>
      <c r="R65" s="129"/>
      <c r="S65" s="130" t="str">
        <f>S1</f>
        <v>BẢNG CHẤM CÔNG THÁNG 08 NĂM 2017</v>
      </c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841" t="s">
        <v>106</v>
      </c>
      <c r="AN65" s="842"/>
      <c r="AO65" s="842"/>
      <c r="AP65" s="842"/>
      <c r="AQ65" s="842"/>
      <c r="AR65" s="842"/>
      <c r="AS65" s="843"/>
      <c r="AT65" s="132"/>
    </row>
    <row r="66" spans="1:91" s="133" customFormat="1" ht="20.25">
      <c r="A66" s="124" t="str">
        <f>$A$2</f>
        <v>Công ty TNHH Hải sản An Lạc</v>
      </c>
      <c r="B66" s="128"/>
      <c r="C66" s="128"/>
      <c r="D66" s="128"/>
      <c r="E66" s="128"/>
      <c r="F66" s="128"/>
      <c r="G66" s="128"/>
      <c r="H66" s="128"/>
      <c r="I66" s="128"/>
      <c r="J66" s="128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31"/>
      <c r="AL66" s="131"/>
      <c r="AM66" s="134"/>
      <c r="AN66" s="135"/>
      <c r="AO66" s="135"/>
      <c r="AP66" s="135"/>
      <c r="AQ66" s="135"/>
      <c r="AR66" s="135"/>
      <c r="AS66" s="136"/>
      <c r="AT66" s="136"/>
    </row>
    <row r="67" spans="1:91" s="133" customFormat="1" ht="21" customHeight="1">
      <c r="A67" s="124" t="str">
        <f>$A$3</f>
        <v>Địa chỉ: Lô A14, đường 4A, KCN Hải Sơn, Đức Hòa, Long An</v>
      </c>
      <c r="B67" s="137"/>
      <c r="C67" s="137"/>
      <c r="D67" s="138"/>
      <c r="E67" s="138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31"/>
      <c r="AL67" s="131"/>
      <c r="AM67" s="134"/>
      <c r="AN67" s="132"/>
      <c r="AO67" s="132"/>
      <c r="AP67" s="132"/>
      <c r="AQ67" s="132"/>
      <c r="AR67" s="132"/>
      <c r="AS67" s="139"/>
      <c r="AT67" s="139"/>
    </row>
    <row r="68" spans="1:91" s="133" customFormat="1" ht="14.25" customHeight="1">
      <c r="A68" s="140"/>
      <c r="B68" s="140"/>
      <c r="C68" s="141"/>
      <c r="D68" s="142"/>
      <c r="E68" s="143">
        <f>$E$4</f>
        <v>42948</v>
      </c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5"/>
      <c r="AI68" s="145"/>
      <c r="AJ68" s="145"/>
      <c r="AK68" s="140"/>
      <c r="AL68" s="140"/>
      <c r="AM68" s="146"/>
      <c r="AN68" s="140"/>
      <c r="AO68" s="140"/>
      <c r="AP68" s="140"/>
      <c r="AQ68" s="140"/>
      <c r="AR68" s="140"/>
      <c r="AS68" s="140"/>
      <c r="AT68" s="147"/>
    </row>
    <row r="69" spans="1:91" s="149" customFormat="1" ht="18.75" customHeight="1">
      <c r="A69" s="844" t="s">
        <v>28</v>
      </c>
      <c r="B69" s="844" t="s">
        <v>3</v>
      </c>
      <c r="C69" s="844" t="s">
        <v>1</v>
      </c>
      <c r="D69" s="846" t="s">
        <v>29</v>
      </c>
      <c r="E69" s="844" t="s">
        <v>30</v>
      </c>
      <c r="F69" s="148">
        <f>+E68</f>
        <v>42948</v>
      </c>
      <c r="G69" s="148">
        <f t="shared" ref="G69:AG69" si="5">F69+1</f>
        <v>42949</v>
      </c>
      <c r="H69" s="148">
        <f t="shared" si="5"/>
        <v>42950</v>
      </c>
      <c r="I69" s="148">
        <f t="shared" si="5"/>
        <v>42951</v>
      </c>
      <c r="J69" s="148">
        <f t="shared" si="5"/>
        <v>42952</v>
      </c>
      <c r="K69" s="148">
        <f t="shared" si="5"/>
        <v>42953</v>
      </c>
      <c r="L69" s="148">
        <f t="shared" si="5"/>
        <v>42954</v>
      </c>
      <c r="M69" s="148">
        <f t="shared" si="5"/>
        <v>42955</v>
      </c>
      <c r="N69" s="148">
        <f t="shared" si="5"/>
        <v>42956</v>
      </c>
      <c r="O69" s="148">
        <f t="shared" si="5"/>
        <v>42957</v>
      </c>
      <c r="P69" s="148">
        <f t="shared" si="5"/>
        <v>42958</v>
      </c>
      <c r="Q69" s="148">
        <f t="shared" si="5"/>
        <v>42959</v>
      </c>
      <c r="R69" s="148">
        <f t="shared" si="5"/>
        <v>42960</v>
      </c>
      <c r="S69" s="148">
        <f t="shared" si="5"/>
        <v>42961</v>
      </c>
      <c r="T69" s="148">
        <f t="shared" si="5"/>
        <v>42962</v>
      </c>
      <c r="U69" s="148">
        <f t="shared" si="5"/>
        <v>42963</v>
      </c>
      <c r="V69" s="148">
        <f t="shared" si="5"/>
        <v>42964</v>
      </c>
      <c r="W69" s="148">
        <f t="shared" si="5"/>
        <v>42965</v>
      </c>
      <c r="X69" s="148">
        <f t="shared" si="5"/>
        <v>42966</v>
      </c>
      <c r="Y69" s="148">
        <f t="shared" si="5"/>
        <v>42967</v>
      </c>
      <c r="Z69" s="148">
        <f t="shared" si="5"/>
        <v>42968</v>
      </c>
      <c r="AA69" s="148">
        <f t="shared" si="5"/>
        <v>42969</v>
      </c>
      <c r="AB69" s="148">
        <f t="shared" si="5"/>
        <v>42970</v>
      </c>
      <c r="AC69" s="148">
        <f t="shared" si="5"/>
        <v>42971</v>
      </c>
      <c r="AD69" s="148">
        <f t="shared" si="5"/>
        <v>42972</v>
      </c>
      <c r="AE69" s="148">
        <f t="shared" si="5"/>
        <v>42973</v>
      </c>
      <c r="AF69" s="148">
        <f t="shared" si="5"/>
        <v>42974</v>
      </c>
      <c r="AG69" s="148">
        <f t="shared" si="5"/>
        <v>42975</v>
      </c>
      <c r="AH69" s="148">
        <f>AG69+1</f>
        <v>42976</v>
      </c>
      <c r="AI69" s="148">
        <f>AH69+1</f>
        <v>42977</v>
      </c>
      <c r="AJ69" s="148">
        <f>AI69+1</f>
        <v>42978</v>
      </c>
      <c r="AK69" s="854" t="s">
        <v>15</v>
      </c>
      <c r="AL69" s="855"/>
      <c r="AM69" s="856"/>
      <c r="AN69" s="857" t="s">
        <v>45</v>
      </c>
      <c r="AO69" s="857" t="s">
        <v>41</v>
      </c>
      <c r="AP69" s="857" t="s">
        <v>42</v>
      </c>
      <c r="AQ69" s="857" t="s">
        <v>43</v>
      </c>
      <c r="AR69" s="857" t="s">
        <v>44</v>
      </c>
      <c r="AS69" s="846" t="s">
        <v>0</v>
      </c>
      <c r="AT69" s="847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43.5" customHeight="1">
      <c r="A70" s="845"/>
      <c r="B70" s="845"/>
      <c r="C70" s="845"/>
      <c r="D70" s="845"/>
      <c r="E70" s="845"/>
      <c r="F70" s="278" t="str">
        <f>CHOOSE(WEEKDAY(F69),"C.Nhật","T.Hai","T.Ba","T.Tư","T.Năm","T.Sáu","T.Bảy")</f>
        <v>T.Ba</v>
      </c>
      <c r="G70" s="278" t="str">
        <f t="shared" ref="G70:AI70" si="6">CHOOSE(WEEKDAY(G69),"C.Nhật","T.Hai","T.Ba","T.Tư","T.Năm","T.Sáu","T.Bảy")</f>
        <v>T.Tư</v>
      </c>
      <c r="H70" s="278" t="str">
        <f t="shared" si="6"/>
        <v>T.Năm</v>
      </c>
      <c r="I70" s="278" t="str">
        <f t="shared" si="6"/>
        <v>T.Sáu</v>
      </c>
      <c r="J70" s="278" t="str">
        <f t="shared" si="6"/>
        <v>T.Bảy</v>
      </c>
      <c r="K70" s="150" t="str">
        <f t="shared" si="6"/>
        <v>C.Nhật</v>
      </c>
      <c r="L70" s="150" t="str">
        <f t="shared" si="6"/>
        <v>T.Hai</v>
      </c>
      <c r="M70" s="150" t="str">
        <f t="shared" si="6"/>
        <v>T.Ba</v>
      </c>
      <c r="N70" s="150" t="str">
        <f t="shared" si="6"/>
        <v>T.Tư</v>
      </c>
      <c r="O70" s="150" t="str">
        <f t="shared" si="6"/>
        <v>T.Năm</v>
      </c>
      <c r="P70" s="150" t="str">
        <f t="shared" si="6"/>
        <v>T.Sáu</v>
      </c>
      <c r="Q70" s="150" t="str">
        <f t="shared" si="6"/>
        <v>T.Bảy</v>
      </c>
      <c r="R70" s="150" t="str">
        <f t="shared" si="6"/>
        <v>C.Nhật</v>
      </c>
      <c r="S70" s="150" t="str">
        <f t="shared" si="6"/>
        <v>T.Hai</v>
      </c>
      <c r="T70" s="150" t="str">
        <f t="shared" si="6"/>
        <v>T.Ba</v>
      </c>
      <c r="U70" s="150" t="str">
        <f t="shared" si="6"/>
        <v>T.Tư</v>
      </c>
      <c r="V70" s="150" t="str">
        <f t="shared" si="6"/>
        <v>T.Năm</v>
      </c>
      <c r="W70" s="150" t="str">
        <f t="shared" si="6"/>
        <v>T.Sáu</v>
      </c>
      <c r="X70" s="150" t="str">
        <f t="shared" si="6"/>
        <v>T.Bảy</v>
      </c>
      <c r="Y70" s="150" t="str">
        <f t="shared" si="6"/>
        <v>C.Nhật</v>
      </c>
      <c r="Z70" s="150" t="str">
        <f t="shared" si="6"/>
        <v>T.Hai</v>
      </c>
      <c r="AA70" s="150" t="str">
        <f t="shared" si="6"/>
        <v>T.Ba</v>
      </c>
      <c r="AB70" s="150" t="str">
        <f t="shared" si="6"/>
        <v>T.Tư</v>
      </c>
      <c r="AC70" s="150" t="str">
        <f t="shared" si="6"/>
        <v>T.Năm</v>
      </c>
      <c r="AD70" s="150" t="str">
        <f t="shared" si="6"/>
        <v>T.Sáu</v>
      </c>
      <c r="AE70" s="150" t="str">
        <f t="shared" si="6"/>
        <v>T.Bảy</v>
      </c>
      <c r="AF70" s="150" t="str">
        <f t="shared" si="6"/>
        <v>C.Nhật</v>
      </c>
      <c r="AG70" s="150" t="str">
        <f t="shared" si="6"/>
        <v>T.Hai</v>
      </c>
      <c r="AH70" s="150" t="str">
        <f t="shared" si="6"/>
        <v>T.Ba</v>
      </c>
      <c r="AI70" s="150" t="str">
        <f t="shared" si="6"/>
        <v>T.Tư</v>
      </c>
      <c r="AJ70" s="150"/>
      <c r="AK70" s="151" t="s">
        <v>16</v>
      </c>
      <c r="AL70" s="151" t="s">
        <v>31</v>
      </c>
      <c r="AM70" s="152" t="s">
        <v>17</v>
      </c>
      <c r="AN70" s="858"/>
      <c r="AO70" s="858"/>
      <c r="AP70" s="858"/>
      <c r="AQ70" s="858"/>
      <c r="AR70" s="858"/>
      <c r="AS70" s="845"/>
      <c r="AT70" s="847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2.75" customHeight="1">
      <c r="A71" s="279">
        <v>1</v>
      </c>
      <c r="B71" s="279">
        <v>2</v>
      </c>
      <c r="C71" s="279">
        <v>3</v>
      </c>
      <c r="D71" s="279">
        <v>4</v>
      </c>
      <c r="E71" s="279">
        <v>5</v>
      </c>
      <c r="F71" s="279">
        <v>6</v>
      </c>
      <c r="G71" s="279">
        <v>7</v>
      </c>
      <c r="H71" s="279">
        <v>8</v>
      </c>
      <c r="I71" s="279">
        <v>9</v>
      </c>
      <c r="J71" s="279">
        <v>10</v>
      </c>
      <c r="K71" s="279">
        <v>11</v>
      </c>
      <c r="L71" s="279">
        <v>12</v>
      </c>
      <c r="M71" s="279">
        <v>13</v>
      </c>
      <c r="N71" s="279">
        <v>14</v>
      </c>
      <c r="O71" s="279">
        <v>15</v>
      </c>
      <c r="P71" s="279">
        <v>16</v>
      </c>
      <c r="Q71" s="279">
        <v>17</v>
      </c>
      <c r="R71" s="279">
        <v>18</v>
      </c>
      <c r="S71" s="279">
        <v>19</v>
      </c>
      <c r="T71" s="279">
        <v>20</v>
      </c>
      <c r="U71" s="279">
        <v>21</v>
      </c>
      <c r="V71" s="279">
        <v>22</v>
      </c>
      <c r="W71" s="279">
        <v>23</v>
      </c>
      <c r="X71" s="279">
        <v>24</v>
      </c>
      <c r="Y71" s="279">
        <v>25</v>
      </c>
      <c r="Z71" s="279">
        <v>26</v>
      </c>
      <c r="AA71" s="279">
        <v>27</v>
      </c>
      <c r="AB71" s="279">
        <v>28</v>
      </c>
      <c r="AC71" s="279">
        <v>29</v>
      </c>
      <c r="AD71" s="279">
        <v>30</v>
      </c>
      <c r="AE71" s="279">
        <v>31</v>
      </c>
      <c r="AF71" s="279">
        <v>32</v>
      </c>
      <c r="AG71" s="279">
        <v>33</v>
      </c>
      <c r="AH71" s="279">
        <v>34</v>
      </c>
      <c r="AI71" s="279">
        <v>35</v>
      </c>
      <c r="AJ71" s="279">
        <v>36</v>
      </c>
      <c r="AK71" s="279">
        <v>37</v>
      </c>
      <c r="AL71" s="279">
        <v>38</v>
      </c>
      <c r="AM71" s="279">
        <v>39</v>
      </c>
      <c r="AN71" s="279">
        <v>40</v>
      </c>
      <c r="AO71" s="279">
        <v>41</v>
      </c>
      <c r="AP71" s="279">
        <v>42</v>
      </c>
      <c r="AQ71" s="279">
        <v>43</v>
      </c>
      <c r="AR71" s="279">
        <v>44</v>
      </c>
      <c r="AS71" s="279">
        <v>45</v>
      </c>
      <c r="AT71" s="691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848">
        <v>1</v>
      </c>
      <c r="B72" s="848" t="s">
        <v>68</v>
      </c>
      <c r="C72" s="850" t="str">
        <f>VLOOKUP(B72,DS,2,0)</f>
        <v>Nguyễn Thiện Duy</v>
      </c>
      <c r="D72" s="852" t="str">
        <f>VLOOKUP(B72,DS,3,0)</f>
        <v>Giám đốc</v>
      </c>
      <c r="E72" s="58" t="s">
        <v>32</v>
      </c>
      <c r="F72" s="153">
        <v>8</v>
      </c>
      <c r="G72" s="153">
        <v>8</v>
      </c>
      <c r="H72" s="153">
        <v>8</v>
      </c>
      <c r="I72" s="153">
        <v>8</v>
      </c>
      <c r="J72" s="153"/>
      <c r="K72" s="153"/>
      <c r="L72" s="153">
        <v>8</v>
      </c>
      <c r="M72" s="153">
        <v>8</v>
      </c>
      <c r="N72" s="153">
        <v>8</v>
      </c>
      <c r="O72" s="153">
        <v>8</v>
      </c>
      <c r="P72" s="153">
        <v>8</v>
      </c>
      <c r="Q72" s="153"/>
      <c r="R72" s="153"/>
      <c r="S72" s="153">
        <v>8</v>
      </c>
      <c r="T72" s="153">
        <v>8</v>
      </c>
      <c r="U72" s="153">
        <v>8</v>
      </c>
      <c r="V72" s="153">
        <v>8</v>
      </c>
      <c r="W72" s="153">
        <v>8</v>
      </c>
      <c r="X72" s="153"/>
      <c r="Y72" s="153"/>
      <c r="Z72" s="153">
        <v>8</v>
      </c>
      <c r="AA72" s="153">
        <v>8</v>
      </c>
      <c r="AB72" s="153">
        <v>8</v>
      </c>
      <c r="AC72" s="153">
        <v>8</v>
      </c>
      <c r="AD72" s="153">
        <v>8</v>
      </c>
      <c r="AE72" s="153"/>
      <c r="AF72" s="153"/>
      <c r="AG72" s="153">
        <v>8</v>
      </c>
      <c r="AH72" s="153">
        <v>8</v>
      </c>
      <c r="AI72" s="153">
        <v>8</v>
      </c>
      <c r="AJ72" s="153">
        <v>8</v>
      </c>
      <c r="AK72" s="822">
        <f>((SUM(F72:AJ72))/8)-(SUMIF($F$6:$AJ$6,"C.Nhật",F72:AJ72)/8)</f>
        <v>23</v>
      </c>
      <c r="AL72" s="822">
        <f>SUM(F73:AI73)/8*1.5</f>
        <v>0</v>
      </c>
      <c r="AM72" s="824">
        <f>SUMIF($F$6:$AI$6,"C.Nhật",$F72:$AI73)/8*2</f>
        <v>0</v>
      </c>
      <c r="AN72" s="813">
        <f>SUM(AK72:AM73)</f>
        <v>23</v>
      </c>
      <c r="AO72" s="859">
        <v>0</v>
      </c>
      <c r="AP72" s="861"/>
      <c r="AQ72" s="861"/>
      <c r="AR72" s="861"/>
      <c r="AS72" s="863"/>
      <c r="AT72" s="691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849"/>
      <c r="B73" s="849"/>
      <c r="C73" s="851"/>
      <c r="D73" s="853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823"/>
      <c r="AL73" s="823"/>
      <c r="AM73" s="825"/>
      <c r="AN73" s="814"/>
      <c r="AO73" s="860"/>
      <c r="AP73" s="862"/>
      <c r="AQ73" s="862"/>
      <c r="AR73" s="862"/>
      <c r="AS73" s="864"/>
      <c r="AT73" s="691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848">
        <v>2</v>
      </c>
      <c r="B74" s="848" t="s">
        <v>70</v>
      </c>
      <c r="C74" s="850" t="str">
        <f>VLOOKUP(B74,DS,2,0)</f>
        <v>Nguyễn Văn Sẽ</v>
      </c>
      <c r="D74" s="852" t="str">
        <f>VLOOKUP(B74,DS,3,0)</f>
        <v>Kỹ Thuật</v>
      </c>
      <c r="E74" s="58" t="s">
        <v>32</v>
      </c>
      <c r="F74" s="153">
        <v>8</v>
      </c>
      <c r="G74" s="153">
        <v>8</v>
      </c>
      <c r="H74" s="153">
        <v>8</v>
      </c>
      <c r="I74" s="153">
        <v>8</v>
      </c>
      <c r="J74" s="153">
        <v>8</v>
      </c>
      <c r="K74" s="153"/>
      <c r="L74" s="153">
        <v>8</v>
      </c>
      <c r="M74" s="153">
        <v>8</v>
      </c>
      <c r="N74" s="153">
        <v>8</v>
      </c>
      <c r="O74" s="153">
        <v>8</v>
      </c>
      <c r="P74" s="153">
        <v>8</v>
      </c>
      <c r="Q74" s="153">
        <v>8</v>
      </c>
      <c r="R74" s="153"/>
      <c r="S74" s="153">
        <v>8</v>
      </c>
      <c r="T74" s="153">
        <v>8</v>
      </c>
      <c r="U74" s="153">
        <v>8</v>
      </c>
      <c r="V74" s="153">
        <v>8</v>
      </c>
      <c r="W74" s="153">
        <v>8</v>
      </c>
      <c r="X74" s="153">
        <v>8</v>
      </c>
      <c r="Y74" s="153"/>
      <c r="Z74" s="153">
        <v>8</v>
      </c>
      <c r="AA74" s="153">
        <v>8</v>
      </c>
      <c r="AB74" s="153">
        <v>8</v>
      </c>
      <c r="AC74" s="153">
        <v>8</v>
      </c>
      <c r="AD74" s="153">
        <v>8</v>
      </c>
      <c r="AE74" s="153">
        <v>8</v>
      </c>
      <c r="AF74" s="153"/>
      <c r="AG74" s="153">
        <v>8</v>
      </c>
      <c r="AH74" s="153">
        <v>8</v>
      </c>
      <c r="AI74" s="153">
        <v>8</v>
      </c>
      <c r="AJ74" s="153">
        <v>8</v>
      </c>
      <c r="AK74" s="822">
        <f>((SUM(F74:AJ74))/8)-(SUMIF($F$6:$AJ$6,"C.Nhật",F74:AJ74)/8)</f>
        <v>27</v>
      </c>
      <c r="AL74" s="822">
        <f>SUM(F75:AI75)/8*1.5</f>
        <v>0</v>
      </c>
      <c r="AM74" s="824">
        <f>SUMIF($F$6:$AI$6,"C.Nhật",$F74:$AI75)/8*2</f>
        <v>0</v>
      </c>
      <c r="AN74" s="813">
        <f>SUM(AK74:AM75)</f>
        <v>27</v>
      </c>
      <c r="AO74" s="859">
        <v>0</v>
      </c>
      <c r="AP74" s="861"/>
      <c r="AQ74" s="861"/>
      <c r="AR74" s="861"/>
      <c r="AS74" s="863"/>
      <c r="AT74" s="691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849"/>
      <c r="B75" s="849"/>
      <c r="C75" s="851"/>
      <c r="D75" s="853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823"/>
      <c r="AL75" s="823"/>
      <c r="AM75" s="825"/>
      <c r="AN75" s="814"/>
      <c r="AO75" s="860"/>
      <c r="AP75" s="862"/>
      <c r="AQ75" s="862"/>
      <c r="AR75" s="862"/>
      <c r="AS75" s="864"/>
      <c r="AT75" s="691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48">
        <v>3</v>
      </c>
      <c r="B76" s="848" t="s">
        <v>72</v>
      </c>
      <c r="C76" s="850" t="str">
        <f>VLOOKUP(B76,DS,2,0)</f>
        <v>Võ Uyên Phương</v>
      </c>
      <c r="D76" s="852" t="str">
        <f>VLOOKUP(B76,DS,3,0)</f>
        <v>Kế toán</v>
      </c>
      <c r="E76" s="58" t="s">
        <v>32</v>
      </c>
      <c r="F76" s="153">
        <v>8</v>
      </c>
      <c r="G76" s="153">
        <v>8</v>
      </c>
      <c r="H76" s="153">
        <v>8</v>
      </c>
      <c r="I76" s="153">
        <v>8</v>
      </c>
      <c r="J76" s="153">
        <v>8</v>
      </c>
      <c r="K76" s="153"/>
      <c r="L76" s="153">
        <v>8</v>
      </c>
      <c r="M76" s="153">
        <v>8</v>
      </c>
      <c r="N76" s="153">
        <v>8</v>
      </c>
      <c r="O76" s="153">
        <v>8</v>
      </c>
      <c r="P76" s="153">
        <v>8</v>
      </c>
      <c r="Q76" s="153">
        <v>8</v>
      </c>
      <c r="R76" s="153"/>
      <c r="S76" s="153">
        <v>8</v>
      </c>
      <c r="T76" s="153">
        <v>8</v>
      </c>
      <c r="U76" s="153">
        <v>8</v>
      </c>
      <c r="V76" s="153">
        <v>8</v>
      </c>
      <c r="W76" s="153">
        <v>8</v>
      </c>
      <c r="X76" s="153">
        <v>8</v>
      </c>
      <c r="Y76" s="153"/>
      <c r="Z76" s="153">
        <v>8</v>
      </c>
      <c r="AA76" s="153">
        <v>8</v>
      </c>
      <c r="AB76" s="153">
        <v>8</v>
      </c>
      <c r="AC76" s="153">
        <v>8</v>
      </c>
      <c r="AD76" s="153">
        <v>8</v>
      </c>
      <c r="AE76" s="153">
        <v>8</v>
      </c>
      <c r="AF76" s="153"/>
      <c r="AG76" s="153">
        <v>8</v>
      </c>
      <c r="AH76" s="153">
        <v>8</v>
      </c>
      <c r="AI76" s="153">
        <v>8</v>
      </c>
      <c r="AJ76" s="153">
        <v>8</v>
      </c>
      <c r="AK76" s="822">
        <f>((SUM(F76:AJ76))/8)-(SUMIF($F$6:$AJ$6,"C.Nhật",F76:AJ76)/8)</f>
        <v>27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27</v>
      </c>
      <c r="AO76" s="859">
        <v>0</v>
      </c>
      <c r="AP76" s="861"/>
      <c r="AQ76" s="861"/>
      <c r="AR76" s="861"/>
      <c r="AS76" s="863"/>
      <c r="AT76" s="691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49"/>
      <c r="B77" s="849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691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4</v>
      </c>
      <c r="B78" s="848" t="s">
        <v>75</v>
      </c>
      <c r="C78" s="850" t="str">
        <f>VLOOKUP(B78,DS,2,0)</f>
        <v>Lê Nguyễn Huy Cường</v>
      </c>
      <c r="D78" s="852" t="str">
        <f>VLOOKUP(B78,DS,3,0)</f>
        <v>XNK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>
        <v>8</v>
      </c>
      <c r="K78" s="153"/>
      <c r="L78" s="153">
        <v>8</v>
      </c>
      <c r="M78" s="153">
        <v>8</v>
      </c>
      <c r="N78" s="153">
        <v>8</v>
      </c>
      <c r="O78" s="153">
        <v>8</v>
      </c>
      <c r="P78" s="153">
        <v>8</v>
      </c>
      <c r="Q78" s="153">
        <v>8</v>
      </c>
      <c r="R78" s="153"/>
      <c r="S78" s="153">
        <v>8</v>
      </c>
      <c r="T78" s="153">
        <v>8</v>
      </c>
      <c r="U78" s="153">
        <v>8</v>
      </c>
      <c r="V78" s="153">
        <v>8</v>
      </c>
      <c r="W78" s="153">
        <v>8</v>
      </c>
      <c r="X78" s="153">
        <v>8</v>
      </c>
      <c r="Y78" s="153"/>
      <c r="Z78" s="153">
        <v>8</v>
      </c>
      <c r="AA78" s="153">
        <v>8</v>
      </c>
      <c r="AB78" s="153">
        <v>8</v>
      </c>
      <c r="AC78" s="153">
        <v>8</v>
      </c>
      <c r="AD78" s="153">
        <v>8</v>
      </c>
      <c r="AE78" s="153">
        <v>8</v>
      </c>
      <c r="AF78" s="153"/>
      <c r="AG78" s="153">
        <v>8</v>
      </c>
      <c r="AH78" s="153">
        <v>8</v>
      </c>
      <c r="AI78" s="153">
        <v>8</v>
      </c>
      <c r="AJ78" s="153">
        <v>8</v>
      </c>
      <c r="AK78" s="822">
        <f>((SUM(F78:AJ78))/8)-(SUMIF($F$6:$AJ$6,"C.Nhật",F78:AJ78)/8)</f>
        <v>27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27</v>
      </c>
      <c r="AO78" s="859">
        <v>0</v>
      </c>
      <c r="AP78" s="861"/>
      <c r="AQ78" s="861"/>
      <c r="AR78" s="861"/>
      <c r="AS78" s="863"/>
      <c r="AT78" s="691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691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5</v>
      </c>
      <c r="B80" s="848" t="s">
        <v>77</v>
      </c>
      <c r="C80" s="850" t="str">
        <f>VLOOKUP(B80,DS,2,0)</f>
        <v>Nguyễn Văn Bé Tư</v>
      </c>
      <c r="D80" s="852" t="str">
        <f>VLOOKUP(B80,DS,3,0)</f>
        <v>Tài xế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>
        <v>8</v>
      </c>
      <c r="K80" s="153"/>
      <c r="L80" s="153">
        <v>8</v>
      </c>
      <c r="M80" s="153">
        <v>8</v>
      </c>
      <c r="N80" s="153">
        <v>8</v>
      </c>
      <c r="O80" s="153">
        <v>8</v>
      </c>
      <c r="P80" s="153">
        <v>8</v>
      </c>
      <c r="Q80" s="153">
        <v>8</v>
      </c>
      <c r="R80" s="153"/>
      <c r="S80" s="153">
        <v>8</v>
      </c>
      <c r="T80" s="153">
        <v>8</v>
      </c>
      <c r="U80" s="153">
        <v>8</v>
      </c>
      <c r="V80" s="153">
        <v>8</v>
      </c>
      <c r="W80" s="153">
        <v>8</v>
      </c>
      <c r="X80" s="153">
        <v>8</v>
      </c>
      <c r="Y80" s="153"/>
      <c r="Z80" s="153">
        <v>8</v>
      </c>
      <c r="AA80" s="153">
        <v>8</v>
      </c>
      <c r="AB80" s="153">
        <v>8</v>
      </c>
      <c r="AC80" s="153">
        <v>8</v>
      </c>
      <c r="AD80" s="153">
        <v>8</v>
      </c>
      <c r="AE80" s="153">
        <v>8</v>
      </c>
      <c r="AF80" s="153"/>
      <c r="AG80" s="153">
        <v>8</v>
      </c>
      <c r="AH80" s="153">
        <v>8</v>
      </c>
      <c r="AI80" s="153">
        <v>8</v>
      </c>
      <c r="AJ80" s="153">
        <v>8</v>
      </c>
      <c r="AK80" s="822">
        <f>((SUM(F80:AJ80))/8)-(SUMIF($F$6:$AJ$6,"C.Nhật",F80:AJ80)/8)</f>
        <v>27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27</v>
      </c>
      <c r="AO80" s="859">
        <v>0</v>
      </c>
      <c r="AP80" s="861"/>
      <c r="AQ80" s="861"/>
      <c r="AR80" s="861"/>
      <c r="AS80" s="863"/>
      <c r="AT80" s="691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691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6</v>
      </c>
      <c r="B82" s="848" t="s">
        <v>78</v>
      </c>
      <c r="C82" s="850" t="str">
        <f>VLOOKUP(B82,DS,2,0)</f>
        <v>Dương Thanh Tuấn</v>
      </c>
      <c r="D82" s="852" t="str">
        <f>VLOOKUP(B82,DS,3,0)</f>
        <v>Nhân sự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>
        <v>8</v>
      </c>
      <c r="K82" s="153"/>
      <c r="L82" s="153">
        <v>8</v>
      </c>
      <c r="M82" s="153">
        <v>8</v>
      </c>
      <c r="N82" s="153">
        <v>8</v>
      </c>
      <c r="O82" s="153">
        <v>8</v>
      </c>
      <c r="P82" s="153">
        <v>8</v>
      </c>
      <c r="Q82" s="153">
        <v>8</v>
      </c>
      <c r="R82" s="153"/>
      <c r="S82" s="153">
        <v>8</v>
      </c>
      <c r="T82" s="153">
        <v>8</v>
      </c>
      <c r="U82" s="153">
        <v>8</v>
      </c>
      <c r="V82" s="153">
        <v>8</v>
      </c>
      <c r="W82" s="153">
        <v>8</v>
      </c>
      <c r="X82" s="153">
        <v>8</v>
      </c>
      <c r="Y82" s="153"/>
      <c r="Z82" s="153">
        <v>8</v>
      </c>
      <c r="AA82" s="153">
        <v>8</v>
      </c>
      <c r="AB82" s="153">
        <v>8</v>
      </c>
      <c r="AC82" s="153">
        <v>8</v>
      </c>
      <c r="AD82" s="153">
        <v>8</v>
      </c>
      <c r="AE82" s="153">
        <v>8</v>
      </c>
      <c r="AF82" s="153"/>
      <c r="AG82" s="153">
        <v>8</v>
      </c>
      <c r="AH82" s="153">
        <v>8</v>
      </c>
      <c r="AI82" s="153">
        <v>8</v>
      </c>
      <c r="AJ82" s="153">
        <v>8</v>
      </c>
      <c r="AK82" s="822">
        <f>((SUM(F82:AJ82))/8)-(SUMIF($F$6:$AJ$6,"C.Nhật",F82:AJ82)/8)</f>
        <v>27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27</v>
      </c>
      <c r="AO82" s="859">
        <v>0</v>
      </c>
      <c r="AP82" s="861"/>
      <c r="AQ82" s="861"/>
      <c r="AR82" s="861"/>
      <c r="AS82" s="863"/>
      <c r="AT82" s="691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691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7</v>
      </c>
      <c r="B84" s="848" t="s">
        <v>81</v>
      </c>
      <c r="C84" s="850" t="str">
        <f>VLOOKUP(B84,DS,2,0)</f>
        <v>Nguyễn Thiện Duyệt</v>
      </c>
      <c r="D84" s="852" t="str">
        <f>VLOOKUP(B84,DS,3,0)</f>
        <v>XNK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>
        <v>8</v>
      </c>
      <c r="K84" s="153"/>
      <c r="L84" s="153">
        <v>8</v>
      </c>
      <c r="M84" s="153">
        <v>8</v>
      </c>
      <c r="N84" s="153">
        <v>8</v>
      </c>
      <c r="O84" s="153">
        <v>8</v>
      </c>
      <c r="P84" s="153">
        <v>8</v>
      </c>
      <c r="Q84" s="153">
        <v>8</v>
      </c>
      <c r="R84" s="153"/>
      <c r="S84" s="153">
        <v>8</v>
      </c>
      <c r="T84" s="153">
        <v>8</v>
      </c>
      <c r="U84" s="153">
        <v>8</v>
      </c>
      <c r="V84" s="153">
        <v>8</v>
      </c>
      <c r="W84" s="153">
        <v>8</v>
      </c>
      <c r="X84" s="153">
        <v>8</v>
      </c>
      <c r="Y84" s="153"/>
      <c r="Z84" s="153">
        <v>8</v>
      </c>
      <c r="AA84" s="153">
        <v>8</v>
      </c>
      <c r="AB84" s="153">
        <v>8</v>
      </c>
      <c r="AC84" s="153">
        <v>8</v>
      </c>
      <c r="AD84" s="153">
        <v>8</v>
      </c>
      <c r="AE84" s="153">
        <v>8</v>
      </c>
      <c r="AF84" s="153"/>
      <c r="AG84" s="153">
        <v>8</v>
      </c>
      <c r="AH84" s="153">
        <v>8</v>
      </c>
      <c r="AI84" s="153">
        <v>8</v>
      </c>
      <c r="AJ84" s="153">
        <v>8</v>
      </c>
      <c r="AK84" s="822">
        <f>((SUM(F84:AJ84))/8)-(SUMIF($F$6:$AJ$6,"C.Nhật",F84:AJ84)/8)</f>
        <v>27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27</v>
      </c>
      <c r="AO84" s="859">
        <v>0</v>
      </c>
      <c r="AP84" s="861"/>
      <c r="AQ84" s="861"/>
      <c r="AR84" s="861"/>
      <c r="AS84" s="863"/>
      <c r="AT84" s="691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691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49" customFormat="1" ht="18" customHeight="1">
      <c r="A86" s="848">
        <v>8</v>
      </c>
      <c r="B86" s="848" t="s">
        <v>200</v>
      </c>
      <c r="C86" s="850" t="s">
        <v>195</v>
      </c>
      <c r="D86" s="852" t="str">
        <f>VLOOKUP(B86,DS,3,0)</f>
        <v>Kế toán</v>
      </c>
      <c r="E86" s="58" t="s">
        <v>32</v>
      </c>
      <c r="F86" s="153">
        <v>8</v>
      </c>
      <c r="G86" s="153">
        <v>8</v>
      </c>
      <c r="H86" s="153">
        <v>8</v>
      </c>
      <c r="I86" s="153">
        <v>8</v>
      </c>
      <c r="J86" s="153">
        <v>8</v>
      </c>
      <c r="K86" s="153"/>
      <c r="L86" s="153">
        <v>8</v>
      </c>
      <c r="M86" s="153">
        <v>8</v>
      </c>
      <c r="N86" s="153">
        <v>8</v>
      </c>
      <c r="O86" s="153">
        <v>8</v>
      </c>
      <c r="P86" s="153">
        <v>8</v>
      </c>
      <c r="Q86" s="153">
        <v>8</v>
      </c>
      <c r="R86" s="153"/>
      <c r="S86" s="153">
        <v>8</v>
      </c>
      <c r="T86" s="153">
        <v>8</v>
      </c>
      <c r="U86" s="153">
        <v>8</v>
      </c>
      <c r="V86" s="153">
        <v>8</v>
      </c>
      <c r="W86" s="153">
        <v>8</v>
      </c>
      <c r="X86" s="153">
        <v>8</v>
      </c>
      <c r="Y86" s="153"/>
      <c r="Z86" s="153">
        <v>8</v>
      </c>
      <c r="AA86" s="153">
        <v>8</v>
      </c>
      <c r="AB86" s="153">
        <v>8</v>
      </c>
      <c r="AC86" s="153">
        <v>8</v>
      </c>
      <c r="AD86" s="153">
        <v>8</v>
      </c>
      <c r="AE86" s="153">
        <v>8</v>
      </c>
      <c r="AF86" s="153"/>
      <c r="AG86" s="153">
        <v>8</v>
      </c>
      <c r="AH86" s="153">
        <v>8</v>
      </c>
      <c r="AI86" s="153">
        <v>8</v>
      </c>
      <c r="AJ86" s="153">
        <v>8</v>
      </c>
      <c r="AK86" s="822">
        <f>((SUM(F86:AJ86))/8)-(SUMIF($F$6:$AJ$6,"C.Nhật",F86:AJ86)/8)</f>
        <v>27</v>
      </c>
      <c r="AL86" s="822">
        <f>SUM(F87:AI87)/8*1.5</f>
        <v>0</v>
      </c>
      <c r="AM86" s="824">
        <f>SUMIF($F$6:$AI$6,"C.Nhật",$F86:$AI87)/8*2</f>
        <v>0</v>
      </c>
      <c r="AN86" s="813">
        <f>SUM(AK86:AM87)</f>
        <v>27</v>
      </c>
      <c r="AO86" s="859">
        <v>0</v>
      </c>
      <c r="AP86" s="861"/>
      <c r="AQ86" s="861"/>
      <c r="AR86" s="861"/>
      <c r="AS86" s="863"/>
      <c r="AT86" s="691"/>
      <c r="AV86" s="133"/>
      <c r="AW86" s="133"/>
      <c r="AX86" s="133"/>
      <c r="AY86" s="133"/>
      <c r="AZ86" s="133"/>
      <c r="BA86" s="133"/>
      <c r="BB86" s="133"/>
      <c r="BC86" s="133"/>
      <c r="BD86" s="133"/>
      <c r="BE86" s="133"/>
      <c r="BF86" s="133"/>
      <c r="BG86" s="133"/>
      <c r="BH86" s="133"/>
      <c r="BI86" s="133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</row>
    <row r="87" spans="1:91" s="149" customFormat="1" ht="18" customHeight="1">
      <c r="A87" s="849"/>
      <c r="B87" s="849"/>
      <c r="C87" s="851"/>
      <c r="D87" s="853"/>
      <c r="E87" s="59" t="s">
        <v>31</v>
      </c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823"/>
      <c r="AL87" s="823"/>
      <c r="AM87" s="825"/>
      <c r="AN87" s="814"/>
      <c r="AO87" s="860"/>
      <c r="AP87" s="862"/>
      <c r="AQ87" s="862"/>
      <c r="AR87" s="862"/>
      <c r="AS87" s="864"/>
      <c r="AT87" s="691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</row>
    <row r="88" spans="1:91" s="149" customFormat="1" ht="18" customHeight="1">
      <c r="A88" s="848">
        <v>9</v>
      </c>
      <c r="B88" s="848" t="s">
        <v>199</v>
      </c>
      <c r="C88" s="850" t="s">
        <v>196</v>
      </c>
      <c r="D88" s="852" t="str">
        <f>VLOOKUP(B88,DS,3,0)</f>
        <v>Kế toán</v>
      </c>
      <c r="E88" s="58" t="s">
        <v>32</v>
      </c>
      <c r="F88" s="153">
        <v>8</v>
      </c>
      <c r="G88" s="153">
        <v>8</v>
      </c>
      <c r="H88" s="153">
        <v>8</v>
      </c>
      <c r="I88" s="153">
        <v>8</v>
      </c>
      <c r="J88" s="153">
        <v>8</v>
      </c>
      <c r="K88" s="153"/>
      <c r="L88" s="153">
        <v>8</v>
      </c>
      <c r="M88" s="153">
        <v>8</v>
      </c>
      <c r="N88" s="153">
        <v>8</v>
      </c>
      <c r="O88" s="153">
        <v>8</v>
      </c>
      <c r="P88" s="153">
        <v>8</v>
      </c>
      <c r="Q88" s="153">
        <v>8</v>
      </c>
      <c r="R88" s="153"/>
      <c r="S88" s="153">
        <v>8</v>
      </c>
      <c r="T88" s="153">
        <v>8</v>
      </c>
      <c r="U88" s="153">
        <v>8</v>
      </c>
      <c r="V88" s="153">
        <v>8</v>
      </c>
      <c r="W88" s="153">
        <v>8</v>
      </c>
      <c r="X88" s="153">
        <v>8</v>
      </c>
      <c r="Y88" s="153"/>
      <c r="Z88" s="153">
        <v>8</v>
      </c>
      <c r="AA88" s="153">
        <v>8</v>
      </c>
      <c r="AB88" s="153">
        <v>8</v>
      </c>
      <c r="AC88" s="153">
        <v>8</v>
      </c>
      <c r="AD88" s="153">
        <v>8</v>
      </c>
      <c r="AE88" s="153">
        <v>8</v>
      </c>
      <c r="AF88" s="153"/>
      <c r="AG88" s="153">
        <v>8</v>
      </c>
      <c r="AH88" s="153">
        <v>8</v>
      </c>
      <c r="AI88" s="153">
        <v>8</v>
      </c>
      <c r="AJ88" s="153">
        <v>8</v>
      </c>
      <c r="AK88" s="822">
        <f>((SUM(F88:AJ88))/8)-(SUMIF($F$6:$AJ$6,"C.Nhật",F88:AJ88)/8)</f>
        <v>27</v>
      </c>
      <c r="AL88" s="822">
        <f>SUM(F89:AI89)/8*1.5</f>
        <v>0</v>
      </c>
      <c r="AM88" s="824">
        <f>SUMIF($F$6:$AI$6,"C.Nhật",$F88:$AI89)/8*2</f>
        <v>0</v>
      </c>
      <c r="AN88" s="813">
        <f>SUM(AK88:AM89)</f>
        <v>27</v>
      </c>
      <c r="AO88" s="859">
        <v>0</v>
      </c>
      <c r="AP88" s="861"/>
      <c r="AQ88" s="861"/>
      <c r="AR88" s="861"/>
      <c r="AS88" s="863"/>
      <c r="AT88" s="691"/>
      <c r="AV88" s="133"/>
      <c r="AW88" s="133"/>
      <c r="AX88" s="133"/>
      <c r="AY88" s="133"/>
      <c r="AZ88" s="133"/>
      <c r="BA88" s="133"/>
      <c r="BB88" s="133"/>
      <c r="BC88" s="133"/>
      <c r="BD88" s="133"/>
      <c r="BE88" s="133"/>
      <c r="BF88" s="133"/>
      <c r="BG88" s="133"/>
      <c r="BH88" s="133"/>
      <c r="BI88" s="133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</row>
    <row r="89" spans="1:91" s="149" customFormat="1" ht="18" customHeight="1">
      <c r="A89" s="849"/>
      <c r="B89" s="849"/>
      <c r="C89" s="851"/>
      <c r="D89" s="853"/>
      <c r="E89" s="59" t="s">
        <v>31</v>
      </c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823"/>
      <c r="AL89" s="823"/>
      <c r="AM89" s="825"/>
      <c r="AN89" s="814"/>
      <c r="AO89" s="860"/>
      <c r="AP89" s="862"/>
      <c r="AQ89" s="862"/>
      <c r="AR89" s="862"/>
      <c r="AS89" s="864"/>
      <c r="AT89" s="691"/>
      <c r="AV89" s="133"/>
      <c r="AW89" s="133"/>
      <c r="AX89" s="133"/>
      <c r="AY89" s="133"/>
      <c r="AZ89" s="133"/>
      <c r="BA89" s="133"/>
      <c r="BB89" s="133"/>
      <c r="BC89" s="133"/>
      <c r="BD89" s="133"/>
      <c r="BE89" s="133"/>
      <c r="BF89" s="133"/>
      <c r="BG89" s="133"/>
      <c r="BH89" s="133"/>
      <c r="BI89" s="133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</row>
    <row r="90" spans="1:91" s="165" customFormat="1" ht="12.75">
      <c r="A90" s="155"/>
      <c r="B90" s="156"/>
      <c r="C90" s="157"/>
      <c r="D90" s="158"/>
      <c r="E90" s="157"/>
      <c r="F90" s="159"/>
      <c r="G90" s="159"/>
      <c r="H90" s="160"/>
      <c r="I90" s="160"/>
      <c r="J90" s="161"/>
      <c r="K90" s="159"/>
      <c r="L90" s="160"/>
      <c r="M90" s="159"/>
      <c r="N90" s="159"/>
      <c r="O90" s="159"/>
      <c r="P90" s="159"/>
      <c r="Q90" s="160"/>
      <c r="R90" s="159"/>
      <c r="S90" s="159"/>
      <c r="T90" s="161"/>
      <c r="U90" s="159"/>
      <c r="V90" s="159"/>
      <c r="W90" s="159"/>
      <c r="X90" s="156"/>
      <c r="Y90" s="159"/>
      <c r="Z90" s="159"/>
      <c r="AA90" s="159"/>
      <c r="AB90" s="159"/>
      <c r="AC90" s="159"/>
      <c r="AD90" s="160"/>
      <c r="AE90" s="159"/>
      <c r="AF90" s="159"/>
      <c r="AG90" s="159"/>
      <c r="AH90" s="159"/>
      <c r="AI90" s="159"/>
      <c r="AJ90" s="159"/>
      <c r="AK90" s="157"/>
      <c r="AL90" s="157"/>
      <c r="AM90" s="162"/>
      <c r="AN90" s="163"/>
      <c r="AO90" s="163"/>
      <c r="AP90" s="163"/>
      <c r="AQ90" s="163"/>
      <c r="AR90" s="163"/>
      <c r="AS90" s="157"/>
      <c r="AT90" s="164"/>
    </row>
    <row r="91" spans="1:91" s="165" customFormat="1" ht="12.75">
      <c r="A91" s="155"/>
      <c r="B91" s="156"/>
      <c r="C91" s="166" t="s">
        <v>14</v>
      </c>
      <c r="D91" s="158"/>
      <c r="E91" s="157"/>
      <c r="F91" s="159"/>
      <c r="G91" s="159"/>
      <c r="H91" s="160"/>
      <c r="I91" s="160"/>
      <c r="J91" s="161"/>
      <c r="K91" s="159"/>
      <c r="L91" s="160"/>
      <c r="M91" s="159"/>
      <c r="N91" s="159"/>
      <c r="O91" s="159"/>
      <c r="P91" s="159"/>
      <c r="Q91" s="160"/>
      <c r="R91" s="159"/>
      <c r="S91" s="159"/>
      <c r="T91" s="161"/>
      <c r="U91" s="159"/>
      <c r="V91" s="159"/>
      <c r="W91" s="159"/>
      <c r="X91" s="156"/>
      <c r="Y91" s="159"/>
      <c r="Z91" s="159"/>
      <c r="AA91" s="159"/>
      <c r="AB91" s="159"/>
      <c r="AC91" s="159"/>
      <c r="AD91" s="160"/>
      <c r="AE91" s="159"/>
      <c r="AF91" s="159"/>
      <c r="AG91" s="159"/>
      <c r="AH91" s="159"/>
      <c r="AI91" s="159"/>
      <c r="AJ91" s="159"/>
      <c r="AK91" s="157"/>
      <c r="AL91" s="157"/>
      <c r="AM91" s="162"/>
      <c r="AN91" s="163"/>
      <c r="AO91" s="163"/>
      <c r="AP91" s="163"/>
      <c r="AQ91" s="163"/>
      <c r="AR91" s="163"/>
      <c r="AS91" s="157"/>
      <c r="AT91" s="164"/>
    </row>
    <row r="92" spans="1:91" s="165" customFormat="1" ht="12.75">
      <c r="A92" s="167"/>
      <c r="B92" s="167"/>
      <c r="C92" s="157"/>
      <c r="D92" s="158"/>
      <c r="E92" s="157"/>
      <c r="F92" s="159"/>
      <c r="G92" s="159"/>
      <c r="H92" s="168"/>
      <c r="I92" s="168"/>
      <c r="J92" s="168"/>
      <c r="K92" s="159"/>
      <c r="L92" s="168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  <c r="AC92" s="159"/>
      <c r="AD92" s="168"/>
      <c r="AE92" s="159"/>
      <c r="AF92" s="159"/>
      <c r="AG92" s="159"/>
      <c r="AH92" s="159"/>
      <c r="AI92" s="159"/>
      <c r="AJ92" s="159"/>
      <c r="AK92" s="157"/>
      <c r="AL92" s="157"/>
      <c r="AM92" s="162"/>
      <c r="AN92" s="169"/>
      <c r="AO92" s="169"/>
      <c r="AP92" s="169"/>
      <c r="AQ92" s="169"/>
      <c r="AR92" s="169"/>
      <c r="AS92" s="157"/>
      <c r="AT92" s="164"/>
    </row>
    <row r="93" spans="1:91" s="170" customFormat="1" ht="15" customHeight="1">
      <c r="A93" s="167"/>
      <c r="B93" s="167"/>
      <c r="C93" s="157"/>
      <c r="D93" s="158"/>
      <c r="E93" s="157"/>
      <c r="F93" s="159"/>
      <c r="G93" s="159"/>
      <c r="H93" s="168"/>
      <c r="I93" s="168"/>
      <c r="J93" s="168"/>
      <c r="K93" s="159"/>
      <c r="L93" s="168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  <c r="AC93" s="159"/>
      <c r="AD93" s="168"/>
      <c r="AE93" s="159"/>
      <c r="AF93" s="159"/>
      <c r="AG93" s="159"/>
      <c r="AH93" s="159"/>
      <c r="AI93" s="159"/>
      <c r="AJ93" s="159"/>
      <c r="AK93" s="157"/>
      <c r="AL93" s="157"/>
      <c r="AM93" s="162"/>
      <c r="AN93" s="169"/>
      <c r="AO93" s="169"/>
      <c r="AP93" s="169"/>
      <c r="AQ93" s="169"/>
      <c r="AR93" s="169"/>
      <c r="AS93" s="157"/>
      <c r="AT93" s="157"/>
    </row>
    <row r="94" spans="1:91" s="170" customFormat="1" ht="11.25">
      <c r="A94" s="167"/>
      <c r="B94" s="157"/>
      <c r="C94" s="158"/>
      <c r="D94" s="157"/>
      <c r="E94" s="167"/>
      <c r="F94" s="159"/>
      <c r="G94" s="159"/>
      <c r="H94" s="168"/>
      <c r="I94" s="168"/>
      <c r="J94" s="168"/>
      <c r="K94" s="159"/>
      <c r="L94" s="168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68"/>
      <c r="AE94" s="159"/>
      <c r="AF94" s="159"/>
      <c r="AG94" s="159"/>
      <c r="AH94" s="159"/>
      <c r="AI94" s="159"/>
      <c r="AJ94" s="159"/>
      <c r="AK94" s="157"/>
      <c r="AL94" s="157"/>
      <c r="AM94" s="162"/>
      <c r="AN94" s="169"/>
      <c r="AO94" s="169"/>
      <c r="AP94" s="169"/>
      <c r="AQ94" s="169"/>
      <c r="AR94" s="169"/>
      <c r="AS94" s="157"/>
      <c r="AT94" s="157"/>
    </row>
    <row r="95" spans="1:91" s="170" customFormat="1" ht="11.25">
      <c r="A95" s="167"/>
      <c r="B95" s="157"/>
      <c r="C95" s="158"/>
      <c r="D95" s="157"/>
      <c r="E95" s="167"/>
      <c r="F95" s="159"/>
      <c r="G95" s="159"/>
      <c r="H95" s="168"/>
      <c r="I95" s="168"/>
      <c r="J95" s="168"/>
      <c r="K95" s="159"/>
      <c r="L95" s="168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68"/>
      <c r="AE95" s="159"/>
      <c r="AF95" s="159"/>
      <c r="AG95" s="159"/>
      <c r="AH95" s="159"/>
      <c r="AI95" s="159"/>
      <c r="AJ95" s="159"/>
      <c r="AK95" s="157"/>
      <c r="AL95" s="157"/>
      <c r="AM95" s="162"/>
      <c r="AN95" s="169"/>
      <c r="AO95" s="169"/>
      <c r="AP95" s="169"/>
      <c r="AQ95" s="169"/>
      <c r="AR95" s="169"/>
      <c r="AS95" s="157"/>
      <c r="AT95" s="157"/>
    </row>
    <row r="96" spans="1:91" s="170" customFormat="1" ht="11.25">
      <c r="A96" s="166"/>
      <c r="B96" s="166"/>
      <c r="C96" s="155"/>
      <c r="D96" s="171"/>
      <c r="E96" s="172"/>
      <c r="F96" s="161"/>
      <c r="G96" s="173"/>
      <c r="H96" s="160"/>
      <c r="I96" s="160"/>
      <c r="J96" s="160"/>
      <c r="K96" s="173"/>
      <c r="L96" s="160"/>
      <c r="M96" s="173"/>
      <c r="N96" s="173"/>
      <c r="O96" s="173"/>
      <c r="P96" s="173"/>
      <c r="Q96" s="160"/>
      <c r="R96" s="161"/>
      <c r="S96" s="173"/>
      <c r="T96" s="173"/>
      <c r="U96" s="160"/>
      <c r="V96" s="173"/>
      <c r="W96" s="173"/>
      <c r="X96" s="160"/>
      <c r="Y96" s="173"/>
      <c r="Z96" s="173"/>
      <c r="AA96" s="173"/>
      <c r="AB96" s="173"/>
      <c r="AC96" s="173"/>
      <c r="AD96" s="160"/>
      <c r="AE96" s="173"/>
      <c r="AF96" s="173"/>
      <c r="AG96" s="173"/>
      <c r="AH96" s="173"/>
      <c r="AI96" s="173"/>
      <c r="AJ96" s="173"/>
      <c r="AK96" s="172"/>
      <c r="AM96" s="174"/>
      <c r="AN96" s="166"/>
      <c r="AO96" s="166"/>
      <c r="AP96" s="166"/>
      <c r="AQ96" s="166"/>
      <c r="AR96" s="166"/>
      <c r="AS96" s="155"/>
      <c r="AT96" s="157"/>
    </row>
    <row r="97" spans="1:46" s="170" customFormat="1" ht="12.75">
      <c r="A97" s="133"/>
      <c r="B97" s="133" t="s">
        <v>0</v>
      </c>
      <c r="C97" s="133"/>
      <c r="D97" s="175"/>
      <c r="E97" s="133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K97" s="133"/>
      <c r="AL97" s="133"/>
      <c r="AM97" s="178"/>
      <c r="AN97" s="133"/>
      <c r="AO97" s="133"/>
      <c r="AP97" s="133"/>
      <c r="AQ97" s="133"/>
      <c r="AR97" s="133"/>
      <c r="AS97" s="133"/>
      <c r="AT97" s="157"/>
    </row>
    <row r="98" spans="1:46" s="170" customFormat="1" ht="12.75">
      <c r="A98" s="133"/>
      <c r="B98" s="133"/>
      <c r="C98" s="133" t="s">
        <v>46</v>
      </c>
      <c r="D98" s="175"/>
      <c r="E98" s="133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K98" s="133"/>
      <c r="AL98" s="133"/>
      <c r="AM98" s="178"/>
      <c r="AN98" s="133"/>
      <c r="AO98" s="133"/>
      <c r="AP98" s="133"/>
      <c r="AQ98" s="133"/>
      <c r="AR98" s="133"/>
      <c r="AS98" s="133"/>
      <c r="AT98" s="155"/>
    </row>
    <row r="99" spans="1:46" s="133" customFormat="1" ht="15" customHeight="1">
      <c r="C99" s="133" t="s">
        <v>47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1:46" s="133" customFormat="1" ht="15" customHeight="1">
      <c r="C100" s="133" t="s">
        <v>48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1:46" s="133" customFormat="1" ht="15" customHeight="1">
      <c r="C101" s="133" t="s">
        <v>49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1:46" s="133" customFormat="1" ht="15" customHeight="1">
      <c r="C102" s="133" t="s">
        <v>50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03" spans="1:46" s="133" customFormat="1" ht="15" customHeight="1">
      <c r="C103" s="133" t="s">
        <v>51</v>
      </c>
      <c r="D103" s="175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7"/>
      <c r="AI103" s="177"/>
      <c r="AJ103" s="177"/>
      <c r="AM103" s="178"/>
    </row>
    <row r="104" spans="1:46" s="133" customFormat="1" ht="15" customHeight="1">
      <c r="C104" s="133" t="s">
        <v>52</v>
      </c>
      <c r="D104" s="175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7"/>
      <c r="AI104" s="177"/>
      <c r="AJ104" s="177"/>
      <c r="AM104" s="178"/>
    </row>
    <row r="105" spans="1:46" s="133" customFormat="1" ht="15" customHeight="1">
      <c r="C105" s="133" t="s">
        <v>53</v>
      </c>
      <c r="D105" s="175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7"/>
      <c r="AI105" s="177"/>
      <c r="AJ105" s="177"/>
      <c r="AM105" s="178"/>
    </row>
    <row r="106" spans="1:46" s="133" customFormat="1" ht="15" customHeight="1">
      <c r="C106" s="133" t="s">
        <v>54</v>
      </c>
      <c r="D106" s="175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7"/>
      <c r="AI106" s="177"/>
      <c r="AJ106" s="177"/>
      <c r="AM106" s="178"/>
    </row>
    <row r="120" ht="12.75"/>
    <row r="121" ht="12.75"/>
    <row r="122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3" name="Range1_1_1_1_2"/>
    <protectedRange password="CC78" sqref="A65:A67" name="Range1_2_1_1_1"/>
    <protectedRange password="CC78" sqref="A72:A89" name="Range1_1_1_2"/>
    <protectedRange password="CC78" sqref="C72:E89 A72:A89" name="Range1_6_1_1"/>
    <protectedRange password="CC78" sqref="B72:B85" name="Range1_4_1_1"/>
    <protectedRange password="CC78" sqref="J92:J95 Q90:Q91" name="Range1_1_1_1_1_1"/>
    <protectedRange password="CC78" sqref="J96" name="Range1_3_1_1_1_1"/>
    <protectedRange password="CC78" sqref="A33:A42 A14:A31" name="Range1_1_2_1"/>
    <protectedRange password="CC78" sqref="C33:E42 A33:A42 C14:E31 A14:A31" name="Range1_6_2_1"/>
    <protectedRange password="CC78" sqref="B33:B34 B37:B42 B29 B31 B14:B27" name="Range1_4_2_1"/>
    <protectedRange password="CC78" sqref="B35:B36" name="Range1_4_2_2"/>
    <protectedRange password="CC78" sqref="B95" name="Range1"/>
    <protectedRange password="CC78" sqref="B95" name="Range1_3"/>
    <protectedRange password="CC78" sqref="B28" name="Range1_1"/>
    <protectedRange password="CC78" sqref="B30" name="Range1_1_1"/>
  </protectedRanges>
  <mergeCells count="345">
    <mergeCell ref="AP88:AP89"/>
    <mergeCell ref="AQ88:AQ89"/>
    <mergeCell ref="AR88:AR89"/>
    <mergeCell ref="AS88:AS89"/>
    <mergeCell ref="AS86:AS87"/>
    <mergeCell ref="A88:A89"/>
    <mergeCell ref="B88:B89"/>
    <mergeCell ref="C88:C89"/>
    <mergeCell ref="D88:D89"/>
    <mergeCell ref="AK88:AK89"/>
    <mergeCell ref="AL88:AL89"/>
    <mergeCell ref="AM88:AM89"/>
    <mergeCell ref="AN88:AN89"/>
    <mergeCell ref="AO88:AO89"/>
    <mergeCell ref="AM86:AM87"/>
    <mergeCell ref="AN86:AN87"/>
    <mergeCell ref="AO86:AO87"/>
    <mergeCell ref="AP86:AP87"/>
    <mergeCell ref="AQ86:AQ87"/>
    <mergeCell ref="AR86:AR87"/>
    <mergeCell ref="AP84:AP85"/>
    <mergeCell ref="AQ84:AQ85"/>
    <mergeCell ref="AR84:AR85"/>
    <mergeCell ref="AS84:AS85"/>
    <mergeCell ref="A86:A87"/>
    <mergeCell ref="B86:B87"/>
    <mergeCell ref="C86:C87"/>
    <mergeCell ref="D86:D87"/>
    <mergeCell ref="AK86:AK87"/>
    <mergeCell ref="AL86:AL87"/>
    <mergeCell ref="A84:A85"/>
    <mergeCell ref="B84:B85"/>
    <mergeCell ref="C84:C85"/>
    <mergeCell ref="D84:D85"/>
    <mergeCell ref="AK84:AK85"/>
    <mergeCell ref="AL84:AL85"/>
    <mergeCell ref="AM84:AM85"/>
    <mergeCell ref="AN84:AN85"/>
    <mergeCell ref="AO84:AO85"/>
    <mergeCell ref="AP80:AP81"/>
    <mergeCell ref="AQ80:AQ81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S82:AS83"/>
    <mergeCell ref="AM82:AM83"/>
    <mergeCell ref="AN82:AN83"/>
    <mergeCell ref="AO82:AO83"/>
    <mergeCell ref="AP82:AP83"/>
    <mergeCell ref="AQ82:AQ83"/>
    <mergeCell ref="AR82:AR83"/>
    <mergeCell ref="A80:A81"/>
    <mergeCell ref="B80:B81"/>
    <mergeCell ref="C80:C81"/>
    <mergeCell ref="D80:D81"/>
    <mergeCell ref="AK80:AK81"/>
    <mergeCell ref="AL80:AL81"/>
    <mergeCell ref="AM80:AM81"/>
    <mergeCell ref="AN80:AN81"/>
    <mergeCell ref="AO80:AO81"/>
    <mergeCell ref="AP76:AP77"/>
    <mergeCell ref="AQ76:AQ77"/>
    <mergeCell ref="AR76:AR77"/>
    <mergeCell ref="AS76:AS77"/>
    <mergeCell ref="A78:A79"/>
    <mergeCell ref="B78:B79"/>
    <mergeCell ref="C78:C79"/>
    <mergeCell ref="D78:D79"/>
    <mergeCell ref="AK78:AK79"/>
    <mergeCell ref="AL78:AL79"/>
    <mergeCell ref="AS78:AS79"/>
    <mergeCell ref="AM78:AM79"/>
    <mergeCell ref="AN78:AN79"/>
    <mergeCell ref="AO78:AO79"/>
    <mergeCell ref="AP78:AP79"/>
    <mergeCell ref="AQ78:AQ79"/>
    <mergeCell ref="AR78:AR79"/>
    <mergeCell ref="A76:A77"/>
    <mergeCell ref="B76:B77"/>
    <mergeCell ref="C76:C77"/>
    <mergeCell ref="D76:D77"/>
    <mergeCell ref="AK76:AK77"/>
    <mergeCell ref="AL76:AL77"/>
    <mergeCell ref="AM76:AM77"/>
    <mergeCell ref="AN76:AN77"/>
    <mergeCell ref="AO76:AO77"/>
    <mergeCell ref="AR72:AR73"/>
    <mergeCell ref="AS72:AS73"/>
    <mergeCell ref="A74:A75"/>
    <mergeCell ref="B74:B75"/>
    <mergeCell ref="C74:C75"/>
    <mergeCell ref="D74:D75"/>
    <mergeCell ref="AK74:AK75"/>
    <mergeCell ref="AL74:AL75"/>
    <mergeCell ref="AS74:AS75"/>
    <mergeCell ref="AM74:AM75"/>
    <mergeCell ref="AN74:AN75"/>
    <mergeCell ref="AO74:AO75"/>
    <mergeCell ref="AP74:AP75"/>
    <mergeCell ref="AQ74:AQ75"/>
    <mergeCell ref="AR74:AR75"/>
    <mergeCell ref="AT69:AT70"/>
    <mergeCell ref="A72:A73"/>
    <mergeCell ref="B72:B73"/>
    <mergeCell ref="C72:C73"/>
    <mergeCell ref="D72:D73"/>
    <mergeCell ref="AK72:AK73"/>
    <mergeCell ref="AL72:AL73"/>
    <mergeCell ref="AM72:AM73"/>
    <mergeCell ref="AN72:AN73"/>
    <mergeCell ref="AO72:AO73"/>
    <mergeCell ref="AN69:AN70"/>
    <mergeCell ref="AO69:AO70"/>
    <mergeCell ref="AP69:AP70"/>
    <mergeCell ref="AQ69:AQ70"/>
    <mergeCell ref="AR69:AR70"/>
    <mergeCell ref="AS69:AS70"/>
    <mergeCell ref="A69:A70"/>
    <mergeCell ref="B69:B70"/>
    <mergeCell ref="C69:C70"/>
    <mergeCell ref="D69:D70"/>
    <mergeCell ref="E69:E70"/>
    <mergeCell ref="AK69:AM69"/>
    <mergeCell ref="AP72:AP73"/>
    <mergeCell ref="AQ72:AQ73"/>
    <mergeCell ref="AO41:AO42"/>
    <mergeCell ref="AP41:AP42"/>
    <mergeCell ref="AQ41:AQ42"/>
    <mergeCell ref="AR41:AR42"/>
    <mergeCell ref="AS41:AS42"/>
    <mergeCell ref="AM65:AS65"/>
    <mergeCell ref="AR39:AR40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L39:AL40"/>
    <mergeCell ref="AM39:AM40"/>
    <mergeCell ref="AN39:AN40"/>
    <mergeCell ref="AO39:AO40"/>
    <mergeCell ref="AP39:AP40"/>
    <mergeCell ref="AQ39:AQ40"/>
    <mergeCell ref="AO37:AO38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L35:AL36"/>
    <mergeCell ref="AM35:AM36"/>
    <mergeCell ref="AN35:AN36"/>
    <mergeCell ref="AP33:AP34"/>
    <mergeCell ref="AQ33:AQ34"/>
    <mergeCell ref="AR33:AR34"/>
    <mergeCell ref="AS33:AS34"/>
    <mergeCell ref="A35:A36"/>
    <mergeCell ref="B35:B36"/>
    <mergeCell ref="C35:C36"/>
    <mergeCell ref="D35:D36"/>
    <mergeCell ref="AK35:AK36"/>
    <mergeCell ref="AR35:AR36"/>
    <mergeCell ref="AS35:AS36"/>
    <mergeCell ref="AO35:AO36"/>
    <mergeCell ref="AP35:AP36"/>
    <mergeCell ref="AQ35:AQ36"/>
    <mergeCell ref="A33:A34"/>
    <mergeCell ref="B33:B34"/>
    <mergeCell ref="C33:C34"/>
    <mergeCell ref="D33:D34"/>
    <mergeCell ref="AK33:AK34"/>
    <mergeCell ref="AL33:AL34"/>
    <mergeCell ref="AM33:AM34"/>
    <mergeCell ref="AN33:AN34"/>
    <mergeCell ref="AO33:AO34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R30:AR31"/>
    <mergeCell ref="AQ24:AQ25"/>
    <mergeCell ref="AR24:AR25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2:AP23"/>
    <mergeCell ref="AQ22:AQ23"/>
    <mergeCell ref="AR22:AR23"/>
    <mergeCell ref="AS22:AS23"/>
    <mergeCell ref="A24:A25"/>
    <mergeCell ref="B24:B25"/>
    <mergeCell ref="C24:C25"/>
    <mergeCell ref="D24:D25"/>
    <mergeCell ref="AK24:AK25"/>
    <mergeCell ref="AL24:AL25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S24:AS25"/>
    <mergeCell ref="AM24:AM25"/>
    <mergeCell ref="AN24:AN25"/>
    <mergeCell ref="AO24:AO25"/>
    <mergeCell ref="AP24:AP25"/>
    <mergeCell ref="AP20:AP21"/>
    <mergeCell ref="AQ20:AQ21"/>
    <mergeCell ref="AR20:AR21"/>
    <mergeCell ref="AS20:AS21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97:AJ98 F44:AJ63 F100:AJ113 AS31 F5:AJ6 F9:AJ12 F14:AJ42 F72:AJ89">
    <cfRule type="expression" dxfId="11157" priority="306" stopIfTrue="1">
      <formula>IF(WEEKDAY(F$5)=1,TRUE,FALSE)</formula>
    </cfRule>
  </conditionalFormatting>
  <conditionalFormatting sqref="F69:AJ70 F5:AJ6 F9:AJ12">
    <cfRule type="expression" dxfId="11156" priority="305" stopIfTrue="1">
      <formula>IF(WEEKDAY(F$5)=1,TRUE,FALSE)</formula>
    </cfRule>
  </conditionalFormatting>
  <conditionalFormatting sqref="K33:P33">
    <cfRule type="expression" dxfId="11155" priority="304" stopIfTrue="1">
      <formula>IF(WEEKDAY(K$5)=1,TRUE,FALSE)</formula>
    </cfRule>
  </conditionalFormatting>
  <conditionalFormatting sqref="K35:P35">
    <cfRule type="expression" dxfId="11154" priority="303" stopIfTrue="1">
      <formula>IF(WEEKDAY(K$5)=1,TRUE,FALSE)</formula>
    </cfRule>
  </conditionalFormatting>
  <conditionalFormatting sqref="K37:P37">
    <cfRule type="expression" dxfId="11153" priority="302" stopIfTrue="1">
      <formula>IF(WEEKDAY(K$5)=1,TRUE,FALSE)</formula>
    </cfRule>
  </conditionalFormatting>
  <conditionalFormatting sqref="K39:P39">
    <cfRule type="expression" dxfId="11152" priority="301" stopIfTrue="1">
      <formula>IF(WEEKDAY(K$5)=1,TRUE,FALSE)</formula>
    </cfRule>
  </conditionalFormatting>
  <conditionalFormatting sqref="K41:P41">
    <cfRule type="expression" dxfId="11151" priority="300" stopIfTrue="1">
      <formula>IF(WEEKDAY(K$5)=1,TRUE,FALSE)</formula>
    </cfRule>
  </conditionalFormatting>
  <conditionalFormatting sqref="R41:W41">
    <cfRule type="expression" dxfId="11150" priority="299" stopIfTrue="1">
      <formula>IF(WEEKDAY(R$5)=1,TRUE,FALSE)</formula>
    </cfRule>
  </conditionalFormatting>
  <conditionalFormatting sqref="R39:W39">
    <cfRule type="expression" dxfId="11149" priority="298" stopIfTrue="1">
      <formula>IF(WEEKDAY(R$5)=1,TRUE,FALSE)</formula>
    </cfRule>
  </conditionalFormatting>
  <conditionalFormatting sqref="R37:W37">
    <cfRule type="expression" dxfId="11148" priority="297" stopIfTrue="1">
      <formula>IF(WEEKDAY(R$5)=1,TRUE,FALSE)</formula>
    </cfRule>
  </conditionalFormatting>
  <conditionalFormatting sqref="R35:W35">
    <cfRule type="expression" dxfId="11147" priority="296" stopIfTrue="1">
      <formula>IF(WEEKDAY(R$5)=1,TRUE,FALSE)</formula>
    </cfRule>
  </conditionalFormatting>
  <conditionalFormatting sqref="R33:W33">
    <cfRule type="expression" dxfId="11146" priority="295" stopIfTrue="1">
      <formula>IF(WEEKDAY(R$5)=1,TRUE,FALSE)</formula>
    </cfRule>
  </conditionalFormatting>
  <conditionalFormatting sqref="Y33:AD33">
    <cfRule type="expression" dxfId="11145" priority="294" stopIfTrue="1">
      <formula>IF(WEEKDAY(Y$5)=1,TRUE,FALSE)</formula>
    </cfRule>
  </conditionalFormatting>
  <conditionalFormatting sqref="Y35:AD35">
    <cfRule type="expression" dxfId="11144" priority="293" stopIfTrue="1">
      <formula>IF(WEEKDAY(Y$5)=1,TRUE,FALSE)</formula>
    </cfRule>
  </conditionalFormatting>
  <conditionalFormatting sqref="Y37:AD37">
    <cfRule type="expression" dxfId="11143" priority="292" stopIfTrue="1">
      <formula>IF(WEEKDAY(Y$5)=1,TRUE,FALSE)</formula>
    </cfRule>
  </conditionalFormatting>
  <conditionalFormatting sqref="Y39:AD39">
    <cfRule type="expression" dxfId="11142" priority="291" stopIfTrue="1">
      <formula>IF(WEEKDAY(Y$5)=1,TRUE,FALSE)</formula>
    </cfRule>
  </conditionalFormatting>
  <conditionalFormatting sqref="Y41:AD41">
    <cfRule type="expression" dxfId="11141" priority="290" stopIfTrue="1">
      <formula>IF(WEEKDAY(Y$5)=1,TRUE,FALSE)</formula>
    </cfRule>
  </conditionalFormatting>
  <conditionalFormatting sqref="F14:I14">
    <cfRule type="expression" dxfId="11140" priority="289" stopIfTrue="1">
      <formula>IF(WEEKDAY(F$5)=1,TRUE,FALSE)</formula>
    </cfRule>
  </conditionalFormatting>
  <conditionalFormatting sqref="F16:I16">
    <cfRule type="expression" dxfId="11139" priority="288" stopIfTrue="1">
      <formula>IF(WEEKDAY(F$5)=1,TRUE,FALSE)</formula>
    </cfRule>
  </conditionalFormatting>
  <conditionalFormatting sqref="F18:I18">
    <cfRule type="expression" dxfId="11138" priority="287" stopIfTrue="1">
      <formula>IF(WEEKDAY(F$5)=1,TRUE,FALSE)</formula>
    </cfRule>
  </conditionalFormatting>
  <conditionalFormatting sqref="F20:I20">
    <cfRule type="expression" dxfId="11137" priority="286" stopIfTrue="1">
      <formula>IF(WEEKDAY(F$5)=1,TRUE,FALSE)</formula>
    </cfRule>
  </conditionalFormatting>
  <conditionalFormatting sqref="F22:I22">
    <cfRule type="expression" dxfId="11136" priority="284" stopIfTrue="1">
      <formula>IF(WEEKDAY(F$5)=1,TRUE,FALSE)</formula>
    </cfRule>
  </conditionalFormatting>
  <conditionalFormatting sqref="F24:I24">
    <cfRule type="expression" dxfId="11135" priority="283" stopIfTrue="1">
      <formula>IF(WEEKDAY(F$5)=1,TRUE,FALSE)</formula>
    </cfRule>
  </conditionalFormatting>
  <conditionalFormatting sqref="F26:I26">
    <cfRule type="expression" dxfId="11134" priority="282" stopIfTrue="1">
      <formula>IF(WEEKDAY(F$5)=1,TRUE,FALSE)</formula>
    </cfRule>
  </conditionalFormatting>
  <conditionalFormatting sqref="F33:I33">
    <cfRule type="expression" dxfId="11133" priority="281" stopIfTrue="1">
      <formula>IF(WEEKDAY(F$5)=1,TRUE,FALSE)</formula>
    </cfRule>
  </conditionalFormatting>
  <conditionalFormatting sqref="F35:I35">
    <cfRule type="expression" dxfId="11132" priority="280" stopIfTrue="1">
      <formula>IF(WEEKDAY(F$5)=1,TRUE,FALSE)</formula>
    </cfRule>
  </conditionalFormatting>
  <conditionalFormatting sqref="F37:I37">
    <cfRule type="expression" dxfId="11131" priority="279" stopIfTrue="1">
      <formula>IF(WEEKDAY(F$5)=1,TRUE,FALSE)</formula>
    </cfRule>
  </conditionalFormatting>
  <conditionalFormatting sqref="F39:I39">
    <cfRule type="expression" dxfId="11130" priority="278" stopIfTrue="1">
      <formula>IF(WEEKDAY(F$5)=1,TRUE,FALSE)</formula>
    </cfRule>
  </conditionalFormatting>
  <conditionalFormatting sqref="F41:I41">
    <cfRule type="expression" dxfId="11129" priority="277" stopIfTrue="1">
      <formula>IF(WEEKDAY(F$5)=1,TRUE,FALSE)</formula>
    </cfRule>
  </conditionalFormatting>
  <conditionalFormatting sqref="F72:I72">
    <cfRule type="expression" dxfId="11128" priority="276" stopIfTrue="1">
      <formula>IF(WEEKDAY(F$5)=1,TRUE,FALSE)</formula>
    </cfRule>
  </conditionalFormatting>
  <conditionalFormatting sqref="F74:I74">
    <cfRule type="expression" dxfId="11127" priority="275" stopIfTrue="1">
      <formula>IF(WEEKDAY(F$5)=1,TRUE,FALSE)</formula>
    </cfRule>
  </conditionalFormatting>
  <conditionalFormatting sqref="F76:I76">
    <cfRule type="expression" dxfId="11126" priority="274" stopIfTrue="1">
      <formula>IF(WEEKDAY(F$5)=1,TRUE,FALSE)</formula>
    </cfRule>
  </conditionalFormatting>
  <conditionalFormatting sqref="F78:I78">
    <cfRule type="expression" dxfId="11125" priority="273" stopIfTrue="1">
      <formula>IF(WEEKDAY(F$5)=1,TRUE,FALSE)</formula>
    </cfRule>
  </conditionalFormatting>
  <conditionalFormatting sqref="F80:I80">
    <cfRule type="expression" dxfId="11124" priority="272" stopIfTrue="1">
      <formula>IF(WEEKDAY(F$5)=1,TRUE,FALSE)</formula>
    </cfRule>
  </conditionalFormatting>
  <conditionalFormatting sqref="F82:I82">
    <cfRule type="expression" dxfId="11123" priority="271" stopIfTrue="1">
      <formula>IF(WEEKDAY(F$5)=1,TRUE,FALSE)</formula>
    </cfRule>
  </conditionalFormatting>
  <conditionalFormatting sqref="F84:I84">
    <cfRule type="expression" dxfId="11122" priority="270" stopIfTrue="1">
      <formula>IF(WEEKDAY(F$5)=1,TRUE,FALSE)</formula>
    </cfRule>
  </conditionalFormatting>
  <conditionalFormatting sqref="F86:I86">
    <cfRule type="expression" dxfId="11121" priority="269" stopIfTrue="1">
      <formula>IF(WEEKDAY(F$5)=1,TRUE,FALSE)</formula>
    </cfRule>
  </conditionalFormatting>
  <conditionalFormatting sqref="F88:I88">
    <cfRule type="expression" dxfId="11120" priority="268" stopIfTrue="1">
      <formula>IF(WEEKDAY(F$5)=1,TRUE,FALSE)</formula>
    </cfRule>
  </conditionalFormatting>
  <conditionalFormatting sqref="AF14:AJ14">
    <cfRule type="expression" dxfId="11119" priority="267" stopIfTrue="1">
      <formula>IF(WEEKDAY(AF$5)=1,TRUE,FALSE)</formula>
    </cfRule>
  </conditionalFormatting>
  <conditionalFormatting sqref="AF16:AJ16">
    <cfRule type="expression" dxfId="11118" priority="266" stopIfTrue="1">
      <formula>IF(WEEKDAY(AF$5)=1,TRUE,FALSE)</formula>
    </cfRule>
  </conditionalFormatting>
  <conditionalFormatting sqref="AF18:AJ18">
    <cfRule type="expression" dxfId="11117" priority="265" stopIfTrue="1">
      <formula>IF(WEEKDAY(AF$5)=1,TRUE,FALSE)</formula>
    </cfRule>
  </conditionalFormatting>
  <conditionalFormatting sqref="AF20:AJ20">
    <cfRule type="expression" dxfId="11116" priority="264" stopIfTrue="1">
      <formula>IF(WEEKDAY(AF$5)=1,TRUE,FALSE)</formula>
    </cfRule>
  </conditionalFormatting>
  <conditionalFormatting sqref="AF22:AJ22">
    <cfRule type="expression" dxfId="11115" priority="262" stopIfTrue="1">
      <formula>IF(WEEKDAY(AF$5)=1,TRUE,FALSE)</formula>
    </cfRule>
  </conditionalFormatting>
  <conditionalFormatting sqref="AF24:AJ24">
    <cfRule type="expression" dxfId="11114" priority="261" stopIfTrue="1">
      <formula>IF(WEEKDAY(AF$5)=1,TRUE,FALSE)</formula>
    </cfRule>
  </conditionalFormatting>
  <conditionalFormatting sqref="AF26:AJ26">
    <cfRule type="expression" dxfId="11113" priority="260" stopIfTrue="1">
      <formula>IF(WEEKDAY(AF$5)=1,TRUE,FALSE)</formula>
    </cfRule>
  </conditionalFormatting>
  <conditionalFormatting sqref="AF33:AJ33">
    <cfRule type="expression" dxfId="11112" priority="259" stopIfTrue="1">
      <formula>IF(WEEKDAY(AF$5)=1,TRUE,FALSE)</formula>
    </cfRule>
  </conditionalFormatting>
  <conditionalFormatting sqref="AF37:AJ37">
    <cfRule type="expression" dxfId="11111" priority="258" stopIfTrue="1">
      <formula>IF(WEEKDAY(AF$5)=1,TRUE,FALSE)</formula>
    </cfRule>
  </conditionalFormatting>
  <conditionalFormatting sqref="AF39:AJ39">
    <cfRule type="expression" dxfId="11110" priority="257" stopIfTrue="1">
      <formula>IF(WEEKDAY(AF$5)=1,TRUE,FALSE)</formula>
    </cfRule>
  </conditionalFormatting>
  <conditionalFormatting sqref="AF41:AJ41">
    <cfRule type="expression" dxfId="11109" priority="256" stopIfTrue="1">
      <formula>IF(WEEKDAY(AF$5)=1,TRUE,FALSE)</formula>
    </cfRule>
  </conditionalFormatting>
  <conditionalFormatting sqref="K35:P35">
    <cfRule type="expression" dxfId="11108" priority="255" stopIfTrue="1">
      <formula>IF(WEEKDAY(K$5)=1,TRUE,FALSE)</formula>
    </cfRule>
  </conditionalFormatting>
  <conditionalFormatting sqref="R35:W35">
    <cfRule type="expression" dxfId="11107" priority="254" stopIfTrue="1">
      <formula>IF(WEEKDAY(R$5)=1,TRUE,FALSE)</formula>
    </cfRule>
  </conditionalFormatting>
  <conditionalFormatting sqref="Y35:AD35">
    <cfRule type="expression" dxfId="11106" priority="253" stopIfTrue="1">
      <formula>IF(WEEKDAY(Y$5)=1,TRUE,FALSE)</formula>
    </cfRule>
  </conditionalFormatting>
  <conditionalFormatting sqref="F35:I35">
    <cfRule type="expression" dxfId="11105" priority="252" stopIfTrue="1">
      <formula>IF(WEEKDAY(F$5)=1,TRUE,FALSE)</formula>
    </cfRule>
  </conditionalFormatting>
  <conditionalFormatting sqref="AF35:AJ35">
    <cfRule type="expression" dxfId="11104" priority="251" stopIfTrue="1">
      <formula>IF(WEEKDAY(AF$5)=1,TRUE,FALSE)</formula>
    </cfRule>
  </conditionalFormatting>
  <conditionalFormatting sqref="I28">
    <cfRule type="expression" dxfId="11103" priority="250" stopIfTrue="1">
      <formula>IF(WEEKDAY(I$5)=1,TRUE,FALSE)</formula>
    </cfRule>
  </conditionalFormatting>
  <conditionalFormatting sqref="AF28:AJ28">
    <cfRule type="expression" dxfId="11102" priority="249" stopIfTrue="1">
      <formula>IF(WEEKDAY(AF$5)=1,TRUE,FALSE)</formula>
    </cfRule>
  </conditionalFormatting>
  <conditionalFormatting sqref="I28">
    <cfRule type="expression" dxfId="11101" priority="248" stopIfTrue="1">
      <formula>IF(WEEKDAY(I$5)=1,TRUE,FALSE)</formula>
    </cfRule>
  </conditionalFormatting>
  <conditionalFormatting sqref="AF28:AJ28">
    <cfRule type="expression" dxfId="11100" priority="247" stopIfTrue="1">
      <formula>IF(WEEKDAY(AF$5)=1,TRUE,FALSE)</formula>
    </cfRule>
  </conditionalFormatting>
  <conditionalFormatting sqref="I28">
    <cfRule type="expression" dxfId="11099" priority="246" stopIfTrue="1">
      <formula>IF(WEEKDAY(I$5)=1,TRUE,FALSE)</formula>
    </cfRule>
  </conditionalFormatting>
  <conditionalFormatting sqref="AF28:AJ28">
    <cfRule type="expression" dxfId="11098" priority="245" stopIfTrue="1">
      <formula>IF(WEEKDAY(AF$5)=1,TRUE,FALSE)</formula>
    </cfRule>
  </conditionalFormatting>
  <conditionalFormatting sqref="F28:H28">
    <cfRule type="expression" dxfId="11097" priority="244" stopIfTrue="1">
      <formula>IF(WEEKDAY(F$5)=1,TRUE,FALSE)</formula>
    </cfRule>
  </conditionalFormatting>
  <conditionalFormatting sqref="F28:H28">
    <cfRule type="expression" dxfId="11096" priority="243" stopIfTrue="1">
      <formula>IF(WEEKDAY(F$5)=1,TRUE,FALSE)</formula>
    </cfRule>
  </conditionalFormatting>
  <conditionalFormatting sqref="J28:L28 N28:P28 R28:T28 V28:X28 Z28:AB28 AD28:AF28 AH28:AJ28">
    <cfRule type="expression" dxfId="11095" priority="242" stopIfTrue="1">
      <formula>IF(WEEKDAY(J$5)=1,TRUE,FALSE)</formula>
    </cfRule>
  </conditionalFormatting>
  <conditionalFormatting sqref="J28:L28 N28:P28 R28:T28 V28:X28 Z28:AB28 AD28:AF28 AH28:AJ28">
    <cfRule type="expression" dxfId="11094" priority="241" stopIfTrue="1">
      <formula>IF(WEEKDAY(J$5)=1,TRUE,FALSE)</formula>
    </cfRule>
  </conditionalFormatting>
  <conditionalFormatting sqref="I30">
    <cfRule type="expression" dxfId="11093" priority="240" stopIfTrue="1">
      <formula>IF(WEEKDAY(I$5)=1,TRUE,FALSE)</formula>
    </cfRule>
  </conditionalFormatting>
  <conditionalFormatting sqref="AF30:AJ30">
    <cfRule type="expression" dxfId="11092" priority="239" stopIfTrue="1">
      <formula>IF(WEEKDAY(AF$5)=1,TRUE,FALSE)</formula>
    </cfRule>
  </conditionalFormatting>
  <conditionalFormatting sqref="I30">
    <cfRule type="expression" dxfId="11091" priority="238" stopIfTrue="1">
      <formula>IF(WEEKDAY(I$5)=1,TRUE,FALSE)</formula>
    </cfRule>
  </conditionalFormatting>
  <conditionalFormatting sqref="AF30:AJ30">
    <cfRule type="expression" dxfId="11090" priority="237" stopIfTrue="1">
      <formula>IF(WEEKDAY(AF$5)=1,TRUE,FALSE)</formula>
    </cfRule>
  </conditionalFormatting>
  <conditionalFormatting sqref="I30">
    <cfRule type="expression" dxfId="11089" priority="236" stopIfTrue="1">
      <formula>IF(WEEKDAY(I$5)=1,TRUE,FALSE)</formula>
    </cfRule>
  </conditionalFormatting>
  <conditionalFormatting sqref="AF30:AJ30">
    <cfRule type="expression" dxfId="11088" priority="235" stopIfTrue="1">
      <formula>IF(WEEKDAY(AF$5)=1,TRUE,FALSE)</formula>
    </cfRule>
  </conditionalFormatting>
  <conditionalFormatting sqref="F30:H30">
    <cfRule type="expression" dxfId="11087" priority="234" stopIfTrue="1">
      <formula>IF(WEEKDAY(F$5)=1,TRUE,FALSE)</formula>
    </cfRule>
  </conditionalFormatting>
  <conditionalFormatting sqref="F30:H30">
    <cfRule type="expression" dxfId="11086" priority="233" stopIfTrue="1">
      <formula>IF(WEEKDAY(F$5)=1,TRUE,FALSE)</formula>
    </cfRule>
  </conditionalFormatting>
  <conditionalFormatting sqref="J30:L30 N30:P30 R30:T30 V30:X30 Z30:AB30 AD30:AF30 AH30:AJ30">
    <cfRule type="expression" dxfId="11085" priority="232" stopIfTrue="1">
      <formula>IF(WEEKDAY(J$5)=1,TRUE,FALSE)</formula>
    </cfRule>
  </conditionalFormatting>
  <conditionalFormatting sqref="J30:L30 N30:P30 R30:T30 V30:X30 Z30:AB30 AD30:AF30 AH30:AJ30">
    <cfRule type="expression" dxfId="11084" priority="231" stopIfTrue="1">
      <formula>IF(WEEKDAY(J$5)=1,TRUE,FALSE)</formula>
    </cfRule>
  </conditionalFormatting>
  <conditionalFormatting sqref="F16:I16">
    <cfRule type="expression" dxfId="11083" priority="230" stopIfTrue="1">
      <formula>IF(WEEKDAY(F$5)=1,TRUE,FALSE)</formula>
    </cfRule>
  </conditionalFormatting>
  <conditionalFormatting sqref="AF16:AJ16">
    <cfRule type="expression" dxfId="11082" priority="229" stopIfTrue="1">
      <formula>IF(WEEKDAY(AF$5)=1,TRUE,FALSE)</formula>
    </cfRule>
  </conditionalFormatting>
  <conditionalFormatting sqref="F18:I18">
    <cfRule type="expression" dxfId="11081" priority="228" stopIfTrue="1">
      <formula>IF(WEEKDAY(F$5)=1,TRUE,FALSE)</formula>
    </cfRule>
  </conditionalFormatting>
  <conditionalFormatting sqref="AF18:AJ18">
    <cfRule type="expression" dxfId="11080" priority="227" stopIfTrue="1">
      <formula>IF(WEEKDAY(AF$5)=1,TRUE,FALSE)</formula>
    </cfRule>
  </conditionalFormatting>
  <conditionalFormatting sqref="F20:I20">
    <cfRule type="expression" dxfId="11079" priority="226" stopIfTrue="1">
      <formula>IF(WEEKDAY(F$5)=1,TRUE,FALSE)</formula>
    </cfRule>
  </conditionalFormatting>
  <conditionalFormatting sqref="AF20:AJ20">
    <cfRule type="expression" dxfId="11078" priority="225" stopIfTrue="1">
      <formula>IF(WEEKDAY(AF$5)=1,TRUE,FALSE)</formula>
    </cfRule>
  </conditionalFormatting>
  <conditionalFormatting sqref="F22:I22">
    <cfRule type="expression" dxfId="11077" priority="222" stopIfTrue="1">
      <formula>IF(WEEKDAY(F$5)=1,TRUE,FALSE)</formula>
    </cfRule>
  </conditionalFormatting>
  <conditionalFormatting sqref="AF22:AJ22">
    <cfRule type="expression" dxfId="11076" priority="221" stopIfTrue="1">
      <formula>IF(WEEKDAY(AF$5)=1,TRUE,FALSE)</formula>
    </cfRule>
  </conditionalFormatting>
  <conditionalFormatting sqref="F24:I24">
    <cfRule type="expression" dxfId="11075" priority="220" stopIfTrue="1">
      <formula>IF(WEEKDAY(F$5)=1,TRUE,FALSE)</formula>
    </cfRule>
  </conditionalFormatting>
  <conditionalFormatting sqref="AF24:AJ24">
    <cfRule type="expression" dxfId="11074" priority="219" stopIfTrue="1">
      <formula>IF(WEEKDAY(AF$5)=1,TRUE,FALSE)</formula>
    </cfRule>
  </conditionalFormatting>
  <conditionalFormatting sqref="F26:I26">
    <cfRule type="expression" dxfId="11073" priority="218" stopIfTrue="1">
      <formula>IF(WEEKDAY(F$5)=1,TRUE,FALSE)</formula>
    </cfRule>
  </conditionalFormatting>
  <conditionalFormatting sqref="AF26:AJ26">
    <cfRule type="expression" dxfId="11072" priority="217" stopIfTrue="1">
      <formula>IF(WEEKDAY(AF$5)=1,TRUE,FALSE)</formula>
    </cfRule>
  </conditionalFormatting>
  <conditionalFormatting sqref="F28:I28">
    <cfRule type="expression" dxfId="11071" priority="216" stopIfTrue="1">
      <formula>IF(WEEKDAY(F$5)=1,TRUE,FALSE)</formula>
    </cfRule>
  </conditionalFormatting>
  <conditionalFormatting sqref="AF28:AJ28">
    <cfRule type="expression" dxfId="11070" priority="215" stopIfTrue="1">
      <formula>IF(WEEKDAY(AF$5)=1,TRUE,FALSE)</formula>
    </cfRule>
  </conditionalFormatting>
  <conditionalFormatting sqref="F30:I30">
    <cfRule type="expression" dxfId="11069" priority="214" stopIfTrue="1">
      <formula>IF(WEEKDAY(F$5)=1,TRUE,FALSE)</formula>
    </cfRule>
  </conditionalFormatting>
  <conditionalFormatting sqref="AF30:AJ30">
    <cfRule type="expression" dxfId="11068" priority="213" stopIfTrue="1">
      <formula>IF(WEEKDAY(AF$5)=1,TRUE,FALSE)</formula>
    </cfRule>
  </conditionalFormatting>
  <conditionalFormatting sqref="I31">
    <cfRule type="expression" dxfId="11067" priority="212" stopIfTrue="1">
      <formula>IF(WEEKDAY(I$5)=1,TRUE,FALSE)</formula>
    </cfRule>
  </conditionalFormatting>
  <conditionalFormatting sqref="AF31:AJ31">
    <cfRule type="expression" dxfId="11066" priority="211" stopIfTrue="1">
      <formula>IF(WEEKDAY(AF$5)=1,TRUE,FALSE)</formula>
    </cfRule>
  </conditionalFormatting>
  <conditionalFormatting sqref="I31">
    <cfRule type="expression" dxfId="11065" priority="210" stopIfTrue="1">
      <formula>IF(WEEKDAY(I$5)=1,TRUE,FALSE)</formula>
    </cfRule>
  </conditionalFormatting>
  <conditionalFormatting sqref="AF31:AJ31">
    <cfRule type="expression" dxfId="11064" priority="209" stopIfTrue="1">
      <formula>IF(WEEKDAY(AF$5)=1,TRUE,FALSE)</formula>
    </cfRule>
  </conditionalFormatting>
  <conditionalFormatting sqref="I31">
    <cfRule type="expression" dxfId="11063" priority="208" stopIfTrue="1">
      <formula>IF(WEEKDAY(I$5)=1,TRUE,FALSE)</formula>
    </cfRule>
  </conditionalFormatting>
  <conditionalFormatting sqref="AF31:AJ31">
    <cfRule type="expression" dxfId="11062" priority="207" stopIfTrue="1">
      <formula>IF(WEEKDAY(AF$5)=1,TRUE,FALSE)</formula>
    </cfRule>
  </conditionalFormatting>
  <conditionalFormatting sqref="F31:H31 AS31">
    <cfRule type="expression" dxfId="11061" priority="206" stopIfTrue="1">
      <formula>IF(WEEKDAY(F$5)=1,TRUE,FALSE)</formula>
    </cfRule>
  </conditionalFormatting>
  <conditionalFormatting sqref="F31:H31 AS31">
    <cfRule type="expression" dxfId="11060" priority="205" stopIfTrue="1">
      <formula>IF(WEEKDAY(F$5)=1,TRUE,FALSE)</formula>
    </cfRule>
  </conditionalFormatting>
  <conditionalFormatting sqref="J31:L31 N31:P31 R31:T31 V31:X31 Z31:AB31 AD31:AF31 AH31:AJ31">
    <cfRule type="expression" dxfId="11059" priority="204" stopIfTrue="1">
      <formula>IF(WEEKDAY(J$5)=1,TRUE,FALSE)</formula>
    </cfRule>
  </conditionalFormatting>
  <conditionalFormatting sqref="J31:L31 N31:P31 R31:T31 V31:X31 Z31:AB31 AD31:AF31 AH31:AJ31">
    <cfRule type="expression" dxfId="11058" priority="203" stopIfTrue="1">
      <formula>IF(WEEKDAY(J$5)=1,TRUE,FALSE)</formula>
    </cfRule>
  </conditionalFormatting>
  <conditionalFormatting sqref="F31:I31 AS31">
    <cfRule type="expression" dxfId="11057" priority="202" stopIfTrue="1">
      <formula>IF(WEEKDAY(F$5)=1,TRUE,FALSE)</formula>
    </cfRule>
  </conditionalFormatting>
  <conditionalFormatting sqref="AF31:AJ31">
    <cfRule type="expression" dxfId="11056" priority="201" stopIfTrue="1">
      <formula>IF(WEEKDAY(AF$5)=1,TRUE,FALSE)</formula>
    </cfRule>
  </conditionalFormatting>
  <conditionalFormatting sqref="F74:I74">
    <cfRule type="expression" dxfId="11055" priority="200" stopIfTrue="1">
      <formula>IF(WEEKDAY(F$5)=1,TRUE,FALSE)</formula>
    </cfRule>
  </conditionalFormatting>
  <conditionalFormatting sqref="F76:I76">
    <cfRule type="expression" dxfId="11054" priority="199" stopIfTrue="1">
      <formula>IF(WEEKDAY(F$5)=1,TRUE,FALSE)</formula>
    </cfRule>
  </conditionalFormatting>
  <conditionalFormatting sqref="F78:I78">
    <cfRule type="expression" dxfId="11053" priority="198" stopIfTrue="1">
      <formula>IF(WEEKDAY(F$5)=1,TRUE,FALSE)</formula>
    </cfRule>
  </conditionalFormatting>
  <conditionalFormatting sqref="F80:I80">
    <cfRule type="expression" dxfId="11052" priority="197" stopIfTrue="1">
      <formula>IF(WEEKDAY(F$5)=1,TRUE,FALSE)</formula>
    </cfRule>
  </conditionalFormatting>
  <conditionalFormatting sqref="F82:I82">
    <cfRule type="expression" dxfId="11051" priority="196" stopIfTrue="1">
      <formula>IF(WEEKDAY(F$5)=1,TRUE,FALSE)</formula>
    </cfRule>
  </conditionalFormatting>
  <conditionalFormatting sqref="F84:I84">
    <cfRule type="expression" dxfId="11050" priority="195" stopIfTrue="1">
      <formula>IF(WEEKDAY(F$5)=1,TRUE,FALSE)</formula>
    </cfRule>
  </conditionalFormatting>
  <conditionalFormatting sqref="F86:I86">
    <cfRule type="expression" dxfId="11049" priority="194" stopIfTrue="1">
      <formula>IF(WEEKDAY(F$5)=1,TRUE,FALSE)</formula>
    </cfRule>
  </conditionalFormatting>
  <conditionalFormatting sqref="F88:I88">
    <cfRule type="expression" dxfId="11048" priority="193" stopIfTrue="1">
      <formula>IF(WEEKDAY(F$5)=1,TRUE,FALSE)</formula>
    </cfRule>
  </conditionalFormatting>
  <conditionalFormatting sqref="F14:AJ14">
    <cfRule type="expression" dxfId="11047" priority="192" stopIfTrue="1">
      <formula>IF(WEEKDAY(F$5)=1,TRUE,FALSE)</formula>
    </cfRule>
  </conditionalFormatting>
  <conditionalFormatting sqref="F16:AJ16">
    <cfRule type="expression" dxfId="11046" priority="191" stopIfTrue="1">
      <formula>IF(WEEKDAY(F$5)=1,TRUE,FALSE)</formula>
    </cfRule>
  </conditionalFormatting>
  <conditionalFormatting sqref="F18:AJ18">
    <cfRule type="expression" dxfId="11045" priority="190" stopIfTrue="1">
      <formula>IF(WEEKDAY(F$5)=1,TRUE,FALSE)</formula>
    </cfRule>
  </conditionalFormatting>
  <conditionalFormatting sqref="F20:AJ20">
    <cfRule type="expression" dxfId="11044" priority="189" stopIfTrue="1">
      <formula>IF(WEEKDAY(F$5)=1,TRUE,FALSE)</formula>
    </cfRule>
  </conditionalFormatting>
  <conditionalFormatting sqref="F22:AJ22">
    <cfRule type="expression" dxfId="11043" priority="187" stopIfTrue="1">
      <formula>IF(WEEKDAY(F$5)=1,TRUE,FALSE)</formula>
    </cfRule>
  </conditionalFormatting>
  <conditionalFormatting sqref="F24:AJ24">
    <cfRule type="expression" dxfId="11042" priority="186" stopIfTrue="1">
      <formula>IF(WEEKDAY(F$5)=1,TRUE,FALSE)</formula>
    </cfRule>
  </conditionalFormatting>
  <conditionalFormatting sqref="F26:AJ26">
    <cfRule type="expression" dxfId="11041" priority="185" stopIfTrue="1">
      <formula>IF(WEEKDAY(F$5)=1,TRUE,FALSE)</formula>
    </cfRule>
  </conditionalFormatting>
  <conditionalFormatting sqref="F28:AJ28">
    <cfRule type="expression" dxfId="11040" priority="184" stopIfTrue="1">
      <formula>IF(WEEKDAY(F$5)=1,TRUE,FALSE)</formula>
    </cfRule>
  </conditionalFormatting>
  <conditionalFormatting sqref="F30:AJ30">
    <cfRule type="expression" dxfId="11039" priority="183" stopIfTrue="1">
      <formula>IF(WEEKDAY(F$5)=1,TRUE,FALSE)</formula>
    </cfRule>
  </conditionalFormatting>
  <conditionalFormatting sqref="F33:AJ33">
    <cfRule type="expression" dxfId="11038" priority="182" stopIfTrue="1">
      <formula>IF(WEEKDAY(F$5)=1,TRUE,FALSE)</formula>
    </cfRule>
  </conditionalFormatting>
  <conditionalFormatting sqref="F35:AJ35">
    <cfRule type="expression" dxfId="11037" priority="181" stopIfTrue="1">
      <formula>IF(WEEKDAY(F$5)=1,TRUE,FALSE)</formula>
    </cfRule>
  </conditionalFormatting>
  <conditionalFormatting sqref="F37:AJ37">
    <cfRule type="expression" dxfId="11036" priority="180" stopIfTrue="1">
      <formula>IF(WEEKDAY(F$5)=1,TRUE,FALSE)</formula>
    </cfRule>
  </conditionalFormatting>
  <conditionalFormatting sqref="F39:AJ39">
    <cfRule type="expression" dxfId="11035" priority="179" stopIfTrue="1">
      <formula>IF(WEEKDAY(F$5)=1,TRUE,FALSE)</formula>
    </cfRule>
  </conditionalFormatting>
  <conditionalFormatting sqref="F41:AJ41">
    <cfRule type="expression" dxfId="11034" priority="178" stopIfTrue="1">
      <formula>IF(WEEKDAY(F$5)=1,TRUE,FALSE)</formula>
    </cfRule>
  </conditionalFormatting>
  <conditionalFormatting sqref="F72:AJ72">
    <cfRule type="expression" dxfId="11033" priority="177" stopIfTrue="1">
      <formula>IF(WEEKDAY(F$5)=1,TRUE,FALSE)</formula>
    </cfRule>
  </conditionalFormatting>
  <conditionalFormatting sqref="F74:I74">
    <cfRule type="expression" dxfId="11032" priority="176" stopIfTrue="1">
      <formula>IF(WEEKDAY(F$5)=1,TRUE,FALSE)</formula>
    </cfRule>
  </conditionalFormatting>
  <conditionalFormatting sqref="F74:AJ74">
    <cfRule type="expression" dxfId="11031" priority="175" stopIfTrue="1">
      <formula>IF(WEEKDAY(F$5)=1,TRUE,FALSE)</formula>
    </cfRule>
  </conditionalFormatting>
  <conditionalFormatting sqref="F76:I76">
    <cfRule type="expression" dxfId="11030" priority="174" stopIfTrue="1">
      <formula>IF(WEEKDAY(F$5)=1,TRUE,FALSE)</formula>
    </cfRule>
  </conditionalFormatting>
  <conditionalFormatting sqref="F76:AJ76">
    <cfRule type="expression" dxfId="11029" priority="173" stopIfTrue="1">
      <formula>IF(WEEKDAY(F$5)=1,TRUE,FALSE)</formula>
    </cfRule>
  </conditionalFormatting>
  <conditionalFormatting sqref="F78:I78">
    <cfRule type="expression" dxfId="11028" priority="172" stopIfTrue="1">
      <formula>IF(WEEKDAY(F$5)=1,TRUE,FALSE)</formula>
    </cfRule>
  </conditionalFormatting>
  <conditionalFormatting sqref="F78:AJ78">
    <cfRule type="expression" dxfId="11027" priority="171" stopIfTrue="1">
      <formula>IF(WEEKDAY(F$5)=1,TRUE,FALSE)</formula>
    </cfRule>
  </conditionalFormatting>
  <conditionalFormatting sqref="F80:I80">
    <cfRule type="expression" dxfId="11026" priority="170" stopIfTrue="1">
      <formula>IF(WEEKDAY(F$5)=1,TRUE,FALSE)</formula>
    </cfRule>
  </conditionalFormatting>
  <conditionalFormatting sqref="F80:AJ80">
    <cfRule type="expression" dxfId="11025" priority="169" stopIfTrue="1">
      <formula>IF(WEEKDAY(F$5)=1,TRUE,FALSE)</formula>
    </cfRule>
  </conditionalFormatting>
  <conditionalFormatting sqref="F82:I82">
    <cfRule type="expression" dxfId="11024" priority="168" stopIfTrue="1">
      <formula>IF(WEEKDAY(F$5)=1,TRUE,FALSE)</formula>
    </cfRule>
  </conditionalFormatting>
  <conditionalFormatting sqref="F82:AJ82">
    <cfRule type="expression" dxfId="11023" priority="167" stopIfTrue="1">
      <formula>IF(WEEKDAY(F$5)=1,TRUE,FALSE)</formula>
    </cfRule>
  </conditionalFormatting>
  <conditionalFormatting sqref="F84:I84">
    <cfRule type="expression" dxfId="11022" priority="166" stopIfTrue="1">
      <formula>IF(WEEKDAY(F$5)=1,TRUE,FALSE)</formula>
    </cfRule>
  </conditionalFormatting>
  <conditionalFormatting sqref="F84:AJ84">
    <cfRule type="expression" dxfId="11021" priority="165" stopIfTrue="1">
      <formula>IF(WEEKDAY(F$5)=1,TRUE,FALSE)</formula>
    </cfRule>
  </conditionalFormatting>
  <conditionalFormatting sqref="F86:I86">
    <cfRule type="expression" dxfId="11020" priority="164" stopIfTrue="1">
      <formula>IF(WEEKDAY(F$5)=1,TRUE,FALSE)</formula>
    </cfRule>
  </conditionalFormatting>
  <conditionalFormatting sqref="F86:AJ86">
    <cfRule type="expression" dxfId="11019" priority="163" stopIfTrue="1">
      <formula>IF(WEEKDAY(F$5)=1,TRUE,FALSE)</formula>
    </cfRule>
  </conditionalFormatting>
  <conditionalFormatting sqref="F88:I88">
    <cfRule type="expression" dxfId="11018" priority="162" stopIfTrue="1">
      <formula>IF(WEEKDAY(F$5)=1,TRUE,FALSE)</formula>
    </cfRule>
  </conditionalFormatting>
  <conditionalFormatting sqref="F88:AJ88">
    <cfRule type="expression" dxfId="11017" priority="161" stopIfTrue="1">
      <formula>IF(WEEKDAY(F$5)=1,TRUE,FALSE)</formula>
    </cfRule>
  </conditionalFormatting>
  <conditionalFormatting sqref="F14:AJ14">
    <cfRule type="expression" dxfId="11016" priority="160" stopIfTrue="1">
      <formula>IF(WEEKDAY(F$5)=1,TRUE,FALSE)</formula>
    </cfRule>
  </conditionalFormatting>
  <conditionalFormatting sqref="F16:AJ16">
    <cfRule type="expression" dxfId="11015" priority="159" stopIfTrue="1">
      <formula>IF(WEEKDAY(F$5)=1,TRUE,FALSE)</formula>
    </cfRule>
  </conditionalFormatting>
  <conditionalFormatting sqref="F18:AJ18">
    <cfRule type="expression" dxfId="11014" priority="158" stopIfTrue="1">
      <formula>IF(WEEKDAY(F$5)=1,TRUE,FALSE)</formula>
    </cfRule>
  </conditionalFormatting>
  <conditionalFormatting sqref="F20:AJ20">
    <cfRule type="expression" dxfId="11013" priority="157" stopIfTrue="1">
      <formula>IF(WEEKDAY(F$5)=1,TRUE,FALSE)</formula>
    </cfRule>
  </conditionalFormatting>
  <conditionalFormatting sqref="F22:AJ22">
    <cfRule type="expression" dxfId="11012" priority="155" stopIfTrue="1">
      <formula>IF(WEEKDAY(F$5)=1,TRUE,FALSE)</formula>
    </cfRule>
  </conditionalFormatting>
  <conditionalFormatting sqref="F24:AJ24">
    <cfRule type="expression" dxfId="11011" priority="154" stopIfTrue="1">
      <formula>IF(WEEKDAY(F$5)=1,TRUE,FALSE)</formula>
    </cfRule>
  </conditionalFormatting>
  <conditionalFormatting sqref="F26:AJ26">
    <cfRule type="expression" dxfId="11010" priority="153" stopIfTrue="1">
      <formula>IF(WEEKDAY(F$5)=1,TRUE,FALSE)</formula>
    </cfRule>
  </conditionalFormatting>
  <conditionalFormatting sqref="F28:AJ28">
    <cfRule type="expression" dxfId="11009" priority="152" stopIfTrue="1">
      <formula>IF(WEEKDAY(F$5)=1,TRUE,FALSE)</formula>
    </cfRule>
  </conditionalFormatting>
  <conditionalFormatting sqref="F30:AJ30">
    <cfRule type="expression" dxfId="11008" priority="151" stopIfTrue="1">
      <formula>IF(WEEKDAY(F$5)=1,TRUE,FALSE)</formula>
    </cfRule>
  </conditionalFormatting>
  <conditionalFormatting sqref="F33:AJ33">
    <cfRule type="expression" dxfId="11007" priority="150" stopIfTrue="1">
      <formula>IF(WEEKDAY(F$5)=1,TRUE,FALSE)</formula>
    </cfRule>
  </conditionalFormatting>
  <conditionalFormatting sqref="F35:AJ35">
    <cfRule type="expression" dxfId="11006" priority="149" stopIfTrue="1">
      <formula>IF(WEEKDAY(F$5)=1,TRUE,FALSE)</formula>
    </cfRule>
  </conditionalFormatting>
  <conditionalFormatting sqref="F37:AJ37">
    <cfRule type="expression" dxfId="11005" priority="148" stopIfTrue="1">
      <formula>IF(WEEKDAY(F$5)=1,TRUE,FALSE)</formula>
    </cfRule>
  </conditionalFormatting>
  <conditionalFormatting sqref="F39:AJ39">
    <cfRule type="expression" dxfId="11004" priority="147" stopIfTrue="1">
      <formula>IF(WEEKDAY(F$5)=1,TRUE,FALSE)</formula>
    </cfRule>
  </conditionalFormatting>
  <conditionalFormatting sqref="F41:AJ41">
    <cfRule type="expression" dxfId="11003" priority="146" stopIfTrue="1">
      <formula>IF(WEEKDAY(F$5)=1,TRUE,FALSE)</formula>
    </cfRule>
  </conditionalFormatting>
  <conditionalFormatting sqref="F72:AJ72">
    <cfRule type="expression" dxfId="11002" priority="145" stopIfTrue="1">
      <formula>IF(WEEKDAY(F$5)=1,TRUE,FALSE)</formula>
    </cfRule>
  </conditionalFormatting>
  <conditionalFormatting sqref="F74:AJ74">
    <cfRule type="expression" dxfId="11001" priority="144" stopIfTrue="1">
      <formula>IF(WEEKDAY(F$5)=1,TRUE,FALSE)</formula>
    </cfRule>
  </conditionalFormatting>
  <conditionalFormatting sqref="F76:AJ76">
    <cfRule type="expression" dxfId="11000" priority="143" stopIfTrue="1">
      <formula>IF(WEEKDAY(F$5)=1,TRUE,FALSE)</formula>
    </cfRule>
  </conditionalFormatting>
  <conditionalFormatting sqref="F78:AJ78">
    <cfRule type="expression" dxfId="10999" priority="142" stopIfTrue="1">
      <formula>IF(WEEKDAY(F$5)=1,TRUE,FALSE)</formula>
    </cfRule>
  </conditionalFormatting>
  <conditionalFormatting sqref="F80:AJ80">
    <cfRule type="expression" dxfId="10998" priority="141" stopIfTrue="1">
      <formula>IF(WEEKDAY(F$5)=1,TRUE,FALSE)</formula>
    </cfRule>
  </conditionalFormatting>
  <conditionalFormatting sqref="F82:AJ82">
    <cfRule type="expression" dxfId="10997" priority="140" stopIfTrue="1">
      <formula>IF(WEEKDAY(F$5)=1,TRUE,FALSE)</formula>
    </cfRule>
  </conditionalFormatting>
  <conditionalFormatting sqref="F84:AJ84">
    <cfRule type="expression" dxfId="10996" priority="139" stopIfTrue="1">
      <formula>IF(WEEKDAY(F$5)=1,TRUE,FALSE)</formula>
    </cfRule>
  </conditionalFormatting>
  <conditionalFormatting sqref="F86:AJ86">
    <cfRule type="expression" dxfId="10995" priority="138" stopIfTrue="1">
      <formula>IF(WEEKDAY(F$5)=1,TRUE,FALSE)</formula>
    </cfRule>
  </conditionalFormatting>
  <conditionalFormatting sqref="F88:AJ88">
    <cfRule type="expression" dxfId="10994" priority="137" stopIfTrue="1">
      <formula>IF(WEEKDAY(F$5)=1,TRUE,FALSE)</formula>
    </cfRule>
  </conditionalFormatting>
  <conditionalFormatting sqref="F14:AJ14">
    <cfRule type="expression" dxfId="10993" priority="136" stopIfTrue="1">
      <formula>IF(WEEKDAY(F$5)=1,TRUE,FALSE)</formula>
    </cfRule>
  </conditionalFormatting>
  <conditionalFormatting sqref="F16:AJ16">
    <cfRule type="expression" dxfId="10992" priority="135" stopIfTrue="1">
      <formula>IF(WEEKDAY(F$5)=1,TRUE,FALSE)</formula>
    </cfRule>
  </conditionalFormatting>
  <conditionalFormatting sqref="F18:AJ18">
    <cfRule type="expression" dxfId="10991" priority="134" stopIfTrue="1">
      <formula>IF(WEEKDAY(F$5)=1,TRUE,FALSE)</formula>
    </cfRule>
  </conditionalFormatting>
  <conditionalFormatting sqref="F20:AJ20">
    <cfRule type="expression" dxfId="10990" priority="133" stopIfTrue="1">
      <formula>IF(WEEKDAY(F$5)=1,TRUE,FALSE)</formula>
    </cfRule>
  </conditionalFormatting>
  <conditionalFormatting sqref="F22:AJ22">
    <cfRule type="expression" dxfId="10989" priority="131" stopIfTrue="1">
      <formula>IF(WEEKDAY(F$5)=1,TRUE,FALSE)</formula>
    </cfRule>
  </conditionalFormatting>
  <conditionalFormatting sqref="F24:AJ24">
    <cfRule type="expression" dxfId="10988" priority="130" stopIfTrue="1">
      <formula>IF(WEEKDAY(F$5)=1,TRUE,FALSE)</formula>
    </cfRule>
  </conditionalFormatting>
  <conditionalFormatting sqref="F26:AJ26">
    <cfRule type="expression" dxfId="10987" priority="129" stopIfTrue="1">
      <formula>IF(WEEKDAY(F$5)=1,TRUE,FALSE)</formula>
    </cfRule>
  </conditionalFormatting>
  <conditionalFormatting sqref="F28:AJ28">
    <cfRule type="expression" dxfId="10986" priority="128" stopIfTrue="1">
      <formula>IF(WEEKDAY(F$5)=1,TRUE,FALSE)</formula>
    </cfRule>
  </conditionalFormatting>
  <conditionalFormatting sqref="F30:AJ30">
    <cfRule type="expression" dxfId="10985" priority="127" stopIfTrue="1">
      <formula>IF(WEEKDAY(F$5)=1,TRUE,FALSE)</formula>
    </cfRule>
  </conditionalFormatting>
  <conditionalFormatting sqref="F33:AJ33">
    <cfRule type="expression" dxfId="10984" priority="126" stopIfTrue="1">
      <formula>IF(WEEKDAY(F$5)=1,TRUE,FALSE)</formula>
    </cfRule>
  </conditionalFormatting>
  <conditionalFormatting sqref="F35:AJ35">
    <cfRule type="expression" dxfId="10983" priority="125" stopIfTrue="1">
      <formula>IF(WEEKDAY(F$5)=1,TRUE,FALSE)</formula>
    </cfRule>
  </conditionalFormatting>
  <conditionalFormatting sqref="F37:AJ37">
    <cfRule type="expression" dxfId="10982" priority="124" stopIfTrue="1">
      <formula>IF(WEEKDAY(F$5)=1,TRUE,FALSE)</formula>
    </cfRule>
  </conditionalFormatting>
  <conditionalFormatting sqref="F39:AJ39">
    <cfRule type="expression" dxfId="10981" priority="123" stopIfTrue="1">
      <formula>IF(WEEKDAY(F$5)=1,TRUE,FALSE)</formula>
    </cfRule>
  </conditionalFormatting>
  <conditionalFormatting sqref="F41:AJ41">
    <cfRule type="expression" dxfId="10980" priority="122" stopIfTrue="1">
      <formula>IF(WEEKDAY(F$5)=1,TRUE,FALSE)</formula>
    </cfRule>
  </conditionalFormatting>
  <conditionalFormatting sqref="F72:AJ72">
    <cfRule type="expression" dxfId="10979" priority="121" stopIfTrue="1">
      <formula>IF(WEEKDAY(F$5)=1,TRUE,FALSE)</formula>
    </cfRule>
  </conditionalFormatting>
  <conditionalFormatting sqref="F74:AJ74">
    <cfRule type="expression" dxfId="10978" priority="120" stopIfTrue="1">
      <formula>IF(WEEKDAY(F$5)=1,TRUE,FALSE)</formula>
    </cfRule>
  </conditionalFormatting>
  <conditionalFormatting sqref="F76:AJ76">
    <cfRule type="expression" dxfId="10977" priority="119" stopIfTrue="1">
      <formula>IF(WEEKDAY(F$5)=1,TRUE,FALSE)</formula>
    </cfRule>
  </conditionalFormatting>
  <conditionalFormatting sqref="F78:AJ78">
    <cfRule type="expression" dxfId="10976" priority="118" stopIfTrue="1">
      <formula>IF(WEEKDAY(F$5)=1,TRUE,FALSE)</formula>
    </cfRule>
  </conditionalFormatting>
  <conditionalFormatting sqref="F80:AJ80">
    <cfRule type="expression" dxfId="10975" priority="117" stopIfTrue="1">
      <formula>IF(WEEKDAY(F$5)=1,TRUE,FALSE)</formula>
    </cfRule>
  </conditionalFormatting>
  <conditionalFormatting sqref="F82:AJ82">
    <cfRule type="expression" dxfId="10974" priority="116" stopIfTrue="1">
      <formula>IF(WEEKDAY(F$5)=1,TRUE,FALSE)</formula>
    </cfRule>
  </conditionalFormatting>
  <conditionalFormatting sqref="F84:AJ84">
    <cfRule type="expression" dxfId="10973" priority="115" stopIfTrue="1">
      <formula>IF(WEEKDAY(F$5)=1,TRUE,FALSE)</formula>
    </cfRule>
  </conditionalFormatting>
  <conditionalFormatting sqref="F86:AJ86">
    <cfRule type="expression" dxfId="10972" priority="114" stopIfTrue="1">
      <formula>IF(WEEKDAY(F$5)=1,TRUE,FALSE)</formula>
    </cfRule>
  </conditionalFormatting>
  <conditionalFormatting sqref="F88:AJ88">
    <cfRule type="expression" dxfId="10971" priority="113" stopIfTrue="1">
      <formula>IF(WEEKDAY(F$5)=1,TRUE,FALSE)</formula>
    </cfRule>
  </conditionalFormatting>
  <conditionalFormatting sqref="F14:AJ14">
    <cfRule type="expression" dxfId="10970" priority="112" stopIfTrue="1">
      <formula>IF(WEEKDAY(F$5)=1,TRUE,FALSE)</formula>
    </cfRule>
  </conditionalFormatting>
  <conditionalFormatting sqref="F16:AJ16">
    <cfRule type="expression" dxfId="10969" priority="111" stopIfTrue="1">
      <formula>IF(WEEKDAY(F$5)=1,TRUE,FALSE)</formula>
    </cfRule>
  </conditionalFormatting>
  <conditionalFormatting sqref="F18:AJ18">
    <cfRule type="expression" dxfId="10968" priority="110" stopIfTrue="1">
      <formula>IF(WEEKDAY(F$5)=1,TRUE,FALSE)</formula>
    </cfRule>
  </conditionalFormatting>
  <conditionalFormatting sqref="F20:AJ20">
    <cfRule type="expression" dxfId="10967" priority="109" stopIfTrue="1">
      <formula>IF(WEEKDAY(F$5)=1,TRUE,FALSE)</formula>
    </cfRule>
  </conditionalFormatting>
  <conditionalFormatting sqref="F22:AJ22">
    <cfRule type="expression" dxfId="10966" priority="108" stopIfTrue="1">
      <formula>IF(WEEKDAY(F$5)=1,TRUE,FALSE)</formula>
    </cfRule>
  </conditionalFormatting>
  <conditionalFormatting sqref="F24:AJ24">
    <cfRule type="expression" dxfId="10965" priority="107" stopIfTrue="1">
      <formula>IF(WEEKDAY(F$5)=1,TRUE,FALSE)</formula>
    </cfRule>
  </conditionalFormatting>
  <conditionalFormatting sqref="F26:AJ26">
    <cfRule type="expression" dxfId="10964" priority="106" stopIfTrue="1">
      <formula>IF(WEEKDAY(F$5)=1,TRUE,FALSE)</formula>
    </cfRule>
  </conditionalFormatting>
  <conditionalFormatting sqref="F28:AJ28">
    <cfRule type="expression" dxfId="10963" priority="105" stopIfTrue="1">
      <formula>IF(WEEKDAY(F$5)=1,TRUE,FALSE)</formula>
    </cfRule>
  </conditionalFormatting>
  <conditionalFormatting sqref="F30:AJ30">
    <cfRule type="expression" dxfId="10962" priority="104" stopIfTrue="1">
      <formula>IF(WEEKDAY(F$5)=1,TRUE,FALSE)</formula>
    </cfRule>
  </conditionalFormatting>
  <conditionalFormatting sqref="F33:AJ33">
    <cfRule type="expression" dxfId="10961" priority="103" stopIfTrue="1">
      <formula>IF(WEEKDAY(F$5)=1,TRUE,FALSE)</formula>
    </cfRule>
  </conditionalFormatting>
  <conditionalFormatting sqref="F35:AJ35">
    <cfRule type="expression" dxfId="10960" priority="102" stopIfTrue="1">
      <formula>IF(WEEKDAY(F$5)=1,TRUE,FALSE)</formula>
    </cfRule>
  </conditionalFormatting>
  <conditionalFormatting sqref="F37:AJ37">
    <cfRule type="expression" dxfId="10959" priority="101" stopIfTrue="1">
      <formula>IF(WEEKDAY(F$5)=1,TRUE,FALSE)</formula>
    </cfRule>
  </conditionalFormatting>
  <conditionalFormatting sqref="F39:AJ39">
    <cfRule type="expression" dxfId="10958" priority="100" stopIfTrue="1">
      <formula>IF(WEEKDAY(F$5)=1,TRUE,FALSE)</formula>
    </cfRule>
  </conditionalFormatting>
  <conditionalFormatting sqref="K39:P39">
    <cfRule type="expression" dxfId="10957" priority="99" stopIfTrue="1">
      <formula>IF(WEEKDAY(K$5)=1,TRUE,FALSE)</formula>
    </cfRule>
  </conditionalFormatting>
  <conditionalFormatting sqref="R39:W39">
    <cfRule type="expression" dxfId="10956" priority="98" stopIfTrue="1">
      <formula>IF(WEEKDAY(R$5)=1,TRUE,FALSE)</formula>
    </cfRule>
  </conditionalFormatting>
  <conditionalFormatting sqref="Y39:AD39">
    <cfRule type="expression" dxfId="10955" priority="97" stopIfTrue="1">
      <formula>IF(WEEKDAY(Y$5)=1,TRUE,FALSE)</formula>
    </cfRule>
  </conditionalFormatting>
  <conditionalFormatting sqref="F39:I39">
    <cfRule type="expression" dxfId="10954" priority="96" stopIfTrue="1">
      <formula>IF(WEEKDAY(F$5)=1,TRUE,FALSE)</formula>
    </cfRule>
  </conditionalFormatting>
  <conditionalFormatting sqref="AF39:AJ39">
    <cfRule type="expression" dxfId="10953" priority="95" stopIfTrue="1">
      <formula>IF(WEEKDAY(AF$5)=1,TRUE,FALSE)</formula>
    </cfRule>
  </conditionalFormatting>
  <conditionalFormatting sqref="F39:AJ39">
    <cfRule type="expression" dxfId="10952" priority="94" stopIfTrue="1">
      <formula>IF(WEEKDAY(F$5)=1,TRUE,FALSE)</formula>
    </cfRule>
  </conditionalFormatting>
  <conditionalFormatting sqref="F39:AJ39">
    <cfRule type="expression" dxfId="10951" priority="93" stopIfTrue="1">
      <formula>IF(WEEKDAY(F$5)=1,TRUE,FALSE)</formula>
    </cfRule>
  </conditionalFormatting>
  <conditionalFormatting sqref="F39:AJ39">
    <cfRule type="expression" dxfId="10950" priority="92" stopIfTrue="1">
      <formula>IF(WEEKDAY(F$5)=1,TRUE,FALSE)</formula>
    </cfRule>
  </conditionalFormatting>
  <conditionalFormatting sqref="F39:AJ39">
    <cfRule type="expression" dxfId="10949" priority="91" stopIfTrue="1">
      <formula>IF(WEEKDAY(F$5)=1,TRUE,FALSE)</formula>
    </cfRule>
  </conditionalFormatting>
  <conditionalFormatting sqref="K41:P41">
    <cfRule type="expression" dxfId="10948" priority="90" stopIfTrue="1">
      <formula>IF(WEEKDAY(K$5)=1,TRUE,FALSE)</formula>
    </cfRule>
  </conditionalFormatting>
  <conditionalFormatting sqref="R41:W41">
    <cfRule type="expression" dxfId="10947" priority="89" stopIfTrue="1">
      <formula>IF(WEEKDAY(R$5)=1,TRUE,FALSE)</formula>
    </cfRule>
  </conditionalFormatting>
  <conditionalFormatting sqref="Y41:AD41">
    <cfRule type="expression" dxfId="10946" priority="88" stopIfTrue="1">
      <formula>IF(WEEKDAY(Y$5)=1,TRUE,FALSE)</formula>
    </cfRule>
  </conditionalFormatting>
  <conditionalFormatting sqref="F41:I41">
    <cfRule type="expression" dxfId="10945" priority="87" stopIfTrue="1">
      <formula>IF(WEEKDAY(F$5)=1,TRUE,FALSE)</formula>
    </cfRule>
  </conditionalFormatting>
  <conditionalFormatting sqref="AF41:AJ41">
    <cfRule type="expression" dxfId="10944" priority="86" stopIfTrue="1">
      <formula>IF(WEEKDAY(AF$5)=1,TRUE,FALSE)</formula>
    </cfRule>
  </conditionalFormatting>
  <conditionalFormatting sqref="F41:AJ41">
    <cfRule type="expression" dxfId="10943" priority="85" stopIfTrue="1">
      <formula>IF(WEEKDAY(F$5)=1,TRUE,FALSE)</formula>
    </cfRule>
  </conditionalFormatting>
  <conditionalFormatting sqref="F41:AJ41">
    <cfRule type="expression" dxfId="10942" priority="84" stopIfTrue="1">
      <formula>IF(WEEKDAY(F$5)=1,TRUE,FALSE)</formula>
    </cfRule>
  </conditionalFormatting>
  <conditionalFormatting sqref="F41:AJ41">
    <cfRule type="expression" dxfId="10941" priority="83" stopIfTrue="1">
      <formula>IF(WEEKDAY(F$5)=1,TRUE,FALSE)</formula>
    </cfRule>
  </conditionalFormatting>
  <conditionalFormatting sqref="F41:AJ41">
    <cfRule type="expression" dxfId="10940" priority="82" stopIfTrue="1">
      <formula>IF(WEEKDAY(F$5)=1,TRUE,FALSE)</formula>
    </cfRule>
  </conditionalFormatting>
  <conditionalFormatting sqref="K72:P72">
    <cfRule type="expression" dxfId="10939" priority="81" stopIfTrue="1">
      <formula>IF(WEEKDAY(K$5)=1,TRUE,FALSE)</formula>
    </cfRule>
  </conditionalFormatting>
  <conditionalFormatting sqref="R72:W72">
    <cfRule type="expression" dxfId="10938" priority="80" stopIfTrue="1">
      <formula>IF(WEEKDAY(R$5)=1,TRUE,FALSE)</formula>
    </cfRule>
  </conditionalFormatting>
  <conditionalFormatting sqref="Y72:AD72">
    <cfRule type="expression" dxfId="10937" priority="79" stopIfTrue="1">
      <formula>IF(WEEKDAY(Y$5)=1,TRUE,FALSE)</formula>
    </cfRule>
  </conditionalFormatting>
  <conditionalFormatting sqref="F72:I72">
    <cfRule type="expression" dxfId="10936" priority="78" stopIfTrue="1">
      <formula>IF(WEEKDAY(F$5)=1,TRUE,FALSE)</formula>
    </cfRule>
  </conditionalFormatting>
  <conditionalFormatting sqref="AF72:AJ72">
    <cfRule type="expression" dxfId="10935" priority="77" stopIfTrue="1">
      <formula>IF(WEEKDAY(AF$5)=1,TRUE,FALSE)</formula>
    </cfRule>
  </conditionalFormatting>
  <conditionalFormatting sqref="F72:AJ72">
    <cfRule type="expression" dxfId="10934" priority="76" stopIfTrue="1">
      <formula>IF(WEEKDAY(F$5)=1,TRUE,FALSE)</formula>
    </cfRule>
  </conditionalFormatting>
  <conditionalFormatting sqref="F72:AJ72">
    <cfRule type="expression" dxfId="10933" priority="75" stopIfTrue="1">
      <formula>IF(WEEKDAY(F$5)=1,TRUE,FALSE)</formula>
    </cfRule>
  </conditionalFormatting>
  <conditionalFormatting sqref="F72:AJ72">
    <cfRule type="expression" dxfId="10932" priority="74" stopIfTrue="1">
      <formula>IF(WEEKDAY(F$5)=1,TRUE,FALSE)</formula>
    </cfRule>
  </conditionalFormatting>
  <conditionalFormatting sqref="F72:AJ72">
    <cfRule type="expression" dxfId="10931" priority="73" stopIfTrue="1">
      <formula>IF(WEEKDAY(F$5)=1,TRUE,FALSE)</formula>
    </cfRule>
  </conditionalFormatting>
  <conditionalFormatting sqref="K74:P74">
    <cfRule type="expression" dxfId="10930" priority="72" stopIfTrue="1">
      <formula>IF(WEEKDAY(K$5)=1,TRUE,FALSE)</formula>
    </cfRule>
  </conditionalFormatting>
  <conditionalFormatting sqref="R74:W74">
    <cfRule type="expression" dxfId="10929" priority="71" stopIfTrue="1">
      <formula>IF(WEEKDAY(R$5)=1,TRUE,FALSE)</formula>
    </cfRule>
  </conditionalFormatting>
  <conditionalFormatting sqref="Y74:AD74">
    <cfRule type="expression" dxfId="10928" priority="70" stopIfTrue="1">
      <formula>IF(WEEKDAY(Y$5)=1,TRUE,FALSE)</formula>
    </cfRule>
  </conditionalFormatting>
  <conditionalFormatting sqref="F74:I74">
    <cfRule type="expression" dxfId="10927" priority="69" stopIfTrue="1">
      <formula>IF(WEEKDAY(F$5)=1,TRUE,FALSE)</formula>
    </cfRule>
  </conditionalFormatting>
  <conditionalFormatting sqref="AF74:AJ74">
    <cfRule type="expression" dxfId="10926" priority="68" stopIfTrue="1">
      <formula>IF(WEEKDAY(AF$5)=1,TRUE,FALSE)</formula>
    </cfRule>
  </conditionalFormatting>
  <conditionalFormatting sqref="F74:AJ74">
    <cfRule type="expression" dxfId="10925" priority="67" stopIfTrue="1">
      <formula>IF(WEEKDAY(F$5)=1,TRUE,FALSE)</formula>
    </cfRule>
  </conditionalFormatting>
  <conditionalFormatting sqref="F74:AJ74">
    <cfRule type="expression" dxfId="10924" priority="66" stopIfTrue="1">
      <formula>IF(WEEKDAY(F$5)=1,TRUE,FALSE)</formula>
    </cfRule>
  </conditionalFormatting>
  <conditionalFormatting sqref="F74:AJ74">
    <cfRule type="expression" dxfId="10923" priority="65" stopIfTrue="1">
      <formula>IF(WEEKDAY(F$5)=1,TRUE,FALSE)</formula>
    </cfRule>
  </conditionalFormatting>
  <conditionalFormatting sqref="F74:AJ74">
    <cfRule type="expression" dxfId="10922" priority="64" stopIfTrue="1">
      <formula>IF(WEEKDAY(F$5)=1,TRUE,FALSE)</formula>
    </cfRule>
  </conditionalFormatting>
  <conditionalFormatting sqref="K76:P76">
    <cfRule type="expression" dxfId="10921" priority="63" stopIfTrue="1">
      <formula>IF(WEEKDAY(K$5)=1,TRUE,FALSE)</formula>
    </cfRule>
  </conditionalFormatting>
  <conditionalFormatting sqref="R76:W76">
    <cfRule type="expression" dxfId="10920" priority="62" stopIfTrue="1">
      <formula>IF(WEEKDAY(R$5)=1,TRUE,FALSE)</formula>
    </cfRule>
  </conditionalFormatting>
  <conditionalFormatting sqref="Y76:AD76">
    <cfRule type="expression" dxfId="10919" priority="61" stopIfTrue="1">
      <formula>IF(WEEKDAY(Y$5)=1,TRUE,FALSE)</formula>
    </cfRule>
  </conditionalFormatting>
  <conditionalFormatting sqref="F76:I76">
    <cfRule type="expression" dxfId="10918" priority="60" stopIfTrue="1">
      <formula>IF(WEEKDAY(F$5)=1,TRUE,FALSE)</formula>
    </cfRule>
  </conditionalFormatting>
  <conditionalFormatting sqref="AF76:AJ76">
    <cfRule type="expression" dxfId="10917" priority="59" stopIfTrue="1">
      <formula>IF(WEEKDAY(AF$5)=1,TRUE,FALSE)</formula>
    </cfRule>
  </conditionalFormatting>
  <conditionalFormatting sqref="F76:AJ76">
    <cfRule type="expression" dxfId="10916" priority="58" stopIfTrue="1">
      <formula>IF(WEEKDAY(F$5)=1,TRUE,FALSE)</formula>
    </cfRule>
  </conditionalFormatting>
  <conditionalFormatting sqref="F76:AJ76">
    <cfRule type="expression" dxfId="10915" priority="57" stopIfTrue="1">
      <formula>IF(WEEKDAY(F$5)=1,TRUE,FALSE)</formula>
    </cfRule>
  </conditionalFormatting>
  <conditionalFormatting sqref="F76:AJ76">
    <cfRule type="expression" dxfId="10914" priority="56" stopIfTrue="1">
      <formula>IF(WEEKDAY(F$5)=1,TRUE,FALSE)</formula>
    </cfRule>
  </conditionalFormatting>
  <conditionalFormatting sqref="F76:AJ76">
    <cfRule type="expression" dxfId="10913" priority="55" stopIfTrue="1">
      <formula>IF(WEEKDAY(F$5)=1,TRUE,FALSE)</formula>
    </cfRule>
  </conditionalFormatting>
  <conditionalFormatting sqref="K78:P78">
    <cfRule type="expression" dxfId="10912" priority="54" stopIfTrue="1">
      <formula>IF(WEEKDAY(K$5)=1,TRUE,FALSE)</formula>
    </cfRule>
  </conditionalFormatting>
  <conditionalFormatting sqref="R78:W78">
    <cfRule type="expression" dxfId="10911" priority="53" stopIfTrue="1">
      <formula>IF(WEEKDAY(R$5)=1,TRUE,FALSE)</formula>
    </cfRule>
  </conditionalFormatting>
  <conditionalFormatting sqref="Y78:AD78">
    <cfRule type="expression" dxfId="10910" priority="52" stopIfTrue="1">
      <formula>IF(WEEKDAY(Y$5)=1,TRUE,FALSE)</formula>
    </cfRule>
  </conditionalFormatting>
  <conditionalFormatting sqref="F78:I78">
    <cfRule type="expression" dxfId="10909" priority="51" stopIfTrue="1">
      <formula>IF(WEEKDAY(F$5)=1,TRUE,FALSE)</formula>
    </cfRule>
  </conditionalFormatting>
  <conditionalFormatting sqref="AF78:AJ78">
    <cfRule type="expression" dxfId="10908" priority="50" stopIfTrue="1">
      <formula>IF(WEEKDAY(AF$5)=1,TRUE,FALSE)</formula>
    </cfRule>
  </conditionalFormatting>
  <conditionalFormatting sqref="F78:AJ78">
    <cfRule type="expression" dxfId="10907" priority="49" stopIfTrue="1">
      <formula>IF(WEEKDAY(F$5)=1,TRUE,FALSE)</formula>
    </cfRule>
  </conditionalFormatting>
  <conditionalFormatting sqref="F78:AJ78">
    <cfRule type="expression" dxfId="10906" priority="48" stopIfTrue="1">
      <formula>IF(WEEKDAY(F$5)=1,TRUE,FALSE)</formula>
    </cfRule>
  </conditionalFormatting>
  <conditionalFormatting sqref="F78:AJ78">
    <cfRule type="expression" dxfId="10905" priority="47" stopIfTrue="1">
      <formula>IF(WEEKDAY(F$5)=1,TRUE,FALSE)</formula>
    </cfRule>
  </conditionalFormatting>
  <conditionalFormatting sqref="F78:AJ78">
    <cfRule type="expression" dxfId="10904" priority="46" stopIfTrue="1">
      <formula>IF(WEEKDAY(F$5)=1,TRUE,FALSE)</formula>
    </cfRule>
  </conditionalFormatting>
  <conditionalFormatting sqref="K80:P80">
    <cfRule type="expression" dxfId="10903" priority="45" stopIfTrue="1">
      <formula>IF(WEEKDAY(K$5)=1,TRUE,FALSE)</formula>
    </cfRule>
  </conditionalFormatting>
  <conditionalFormatting sqref="R80:W80">
    <cfRule type="expression" dxfId="10902" priority="44" stopIfTrue="1">
      <formula>IF(WEEKDAY(R$5)=1,TRUE,FALSE)</formula>
    </cfRule>
  </conditionalFormatting>
  <conditionalFormatting sqref="Y80:AD80">
    <cfRule type="expression" dxfId="10901" priority="43" stopIfTrue="1">
      <formula>IF(WEEKDAY(Y$5)=1,TRUE,FALSE)</formula>
    </cfRule>
  </conditionalFormatting>
  <conditionalFormatting sqref="F80:I80">
    <cfRule type="expression" dxfId="10900" priority="42" stopIfTrue="1">
      <formula>IF(WEEKDAY(F$5)=1,TRUE,FALSE)</formula>
    </cfRule>
  </conditionalFormatting>
  <conditionalFormatting sqref="AF80:AJ80">
    <cfRule type="expression" dxfId="10899" priority="41" stopIfTrue="1">
      <formula>IF(WEEKDAY(AF$5)=1,TRUE,FALSE)</formula>
    </cfRule>
  </conditionalFormatting>
  <conditionalFormatting sqref="F80:AJ80">
    <cfRule type="expression" dxfId="10898" priority="40" stopIfTrue="1">
      <formula>IF(WEEKDAY(F$5)=1,TRUE,FALSE)</formula>
    </cfRule>
  </conditionalFormatting>
  <conditionalFormatting sqref="F80:AJ80">
    <cfRule type="expression" dxfId="10897" priority="39" stopIfTrue="1">
      <formula>IF(WEEKDAY(F$5)=1,TRUE,FALSE)</formula>
    </cfRule>
  </conditionalFormatting>
  <conditionalFormatting sqref="F80:AJ80">
    <cfRule type="expression" dxfId="10896" priority="38" stopIfTrue="1">
      <formula>IF(WEEKDAY(F$5)=1,TRUE,FALSE)</formula>
    </cfRule>
  </conditionalFormatting>
  <conditionalFormatting sqref="F80:AJ80">
    <cfRule type="expression" dxfId="10895" priority="37" stopIfTrue="1">
      <formula>IF(WEEKDAY(F$5)=1,TRUE,FALSE)</formula>
    </cfRule>
  </conditionalFormatting>
  <conditionalFormatting sqref="K82:P82">
    <cfRule type="expression" dxfId="10894" priority="36" stopIfTrue="1">
      <formula>IF(WEEKDAY(K$5)=1,TRUE,FALSE)</formula>
    </cfRule>
  </conditionalFormatting>
  <conditionalFormatting sqref="R82:W82">
    <cfRule type="expression" dxfId="10893" priority="35" stopIfTrue="1">
      <formula>IF(WEEKDAY(R$5)=1,TRUE,FALSE)</formula>
    </cfRule>
  </conditionalFormatting>
  <conditionalFormatting sqref="Y82:AD82">
    <cfRule type="expression" dxfId="10892" priority="34" stopIfTrue="1">
      <formula>IF(WEEKDAY(Y$5)=1,TRUE,FALSE)</formula>
    </cfRule>
  </conditionalFormatting>
  <conditionalFormatting sqref="F82:I82">
    <cfRule type="expression" dxfId="10891" priority="33" stopIfTrue="1">
      <formula>IF(WEEKDAY(F$5)=1,TRUE,FALSE)</formula>
    </cfRule>
  </conditionalFormatting>
  <conditionalFormatting sqref="AF82:AJ82">
    <cfRule type="expression" dxfId="10890" priority="32" stopIfTrue="1">
      <formula>IF(WEEKDAY(AF$5)=1,TRUE,FALSE)</formula>
    </cfRule>
  </conditionalFormatting>
  <conditionalFormatting sqref="F82:AJ82">
    <cfRule type="expression" dxfId="10889" priority="31" stopIfTrue="1">
      <formula>IF(WEEKDAY(F$5)=1,TRUE,FALSE)</formula>
    </cfRule>
  </conditionalFormatting>
  <conditionalFormatting sqref="F82:AJ82">
    <cfRule type="expression" dxfId="10888" priority="30" stopIfTrue="1">
      <formula>IF(WEEKDAY(F$5)=1,TRUE,FALSE)</formula>
    </cfRule>
  </conditionalFormatting>
  <conditionalFormatting sqref="F82:AJ82">
    <cfRule type="expression" dxfId="10887" priority="29" stopIfTrue="1">
      <formula>IF(WEEKDAY(F$5)=1,TRUE,FALSE)</formula>
    </cfRule>
  </conditionalFormatting>
  <conditionalFormatting sqref="F82:AJ82">
    <cfRule type="expression" dxfId="10886" priority="28" stopIfTrue="1">
      <formula>IF(WEEKDAY(F$5)=1,TRUE,FALSE)</formula>
    </cfRule>
  </conditionalFormatting>
  <conditionalFormatting sqref="K84:P84">
    <cfRule type="expression" dxfId="10885" priority="27" stopIfTrue="1">
      <formula>IF(WEEKDAY(K$5)=1,TRUE,FALSE)</formula>
    </cfRule>
  </conditionalFormatting>
  <conditionalFormatting sqref="R84:W84">
    <cfRule type="expression" dxfId="10884" priority="26" stopIfTrue="1">
      <formula>IF(WEEKDAY(R$5)=1,TRUE,FALSE)</formula>
    </cfRule>
  </conditionalFormatting>
  <conditionalFormatting sqref="Y84:AD84">
    <cfRule type="expression" dxfId="10883" priority="25" stopIfTrue="1">
      <formula>IF(WEEKDAY(Y$5)=1,TRUE,FALSE)</formula>
    </cfRule>
  </conditionalFormatting>
  <conditionalFormatting sqref="F84:I84">
    <cfRule type="expression" dxfId="10882" priority="24" stopIfTrue="1">
      <formula>IF(WEEKDAY(F$5)=1,TRUE,FALSE)</formula>
    </cfRule>
  </conditionalFormatting>
  <conditionalFormatting sqref="AF84:AJ84">
    <cfRule type="expression" dxfId="10881" priority="23" stopIfTrue="1">
      <formula>IF(WEEKDAY(AF$5)=1,TRUE,FALSE)</formula>
    </cfRule>
  </conditionalFormatting>
  <conditionalFormatting sqref="F84:AJ84">
    <cfRule type="expression" dxfId="10880" priority="22" stopIfTrue="1">
      <formula>IF(WEEKDAY(F$5)=1,TRUE,FALSE)</formula>
    </cfRule>
  </conditionalFormatting>
  <conditionalFormatting sqref="F84:AJ84">
    <cfRule type="expression" dxfId="10879" priority="21" stopIfTrue="1">
      <formula>IF(WEEKDAY(F$5)=1,TRUE,FALSE)</formula>
    </cfRule>
  </conditionalFormatting>
  <conditionalFormatting sqref="F84:AJ84">
    <cfRule type="expression" dxfId="10878" priority="20" stopIfTrue="1">
      <formula>IF(WEEKDAY(F$5)=1,TRUE,FALSE)</formula>
    </cfRule>
  </conditionalFormatting>
  <conditionalFormatting sqref="F84:AJ84">
    <cfRule type="expression" dxfId="10877" priority="19" stopIfTrue="1">
      <formula>IF(WEEKDAY(F$5)=1,TRUE,FALSE)</formula>
    </cfRule>
  </conditionalFormatting>
  <conditionalFormatting sqref="K86:P86">
    <cfRule type="expression" dxfId="10876" priority="18" stopIfTrue="1">
      <formula>IF(WEEKDAY(K$5)=1,TRUE,FALSE)</formula>
    </cfRule>
  </conditionalFormatting>
  <conditionalFormatting sqref="R86:W86">
    <cfRule type="expression" dxfId="10875" priority="17" stopIfTrue="1">
      <formula>IF(WEEKDAY(R$5)=1,TRUE,FALSE)</formula>
    </cfRule>
  </conditionalFormatting>
  <conditionalFormatting sqref="Y86:AD86">
    <cfRule type="expression" dxfId="10874" priority="16" stopIfTrue="1">
      <formula>IF(WEEKDAY(Y$5)=1,TRUE,FALSE)</formula>
    </cfRule>
  </conditionalFormatting>
  <conditionalFormatting sqref="F86:I86">
    <cfRule type="expression" dxfId="10873" priority="15" stopIfTrue="1">
      <formula>IF(WEEKDAY(F$5)=1,TRUE,FALSE)</formula>
    </cfRule>
  </conditionalFormatting>
  <conditionalFormatting sqref="AF86:AJ86">
    <cfRule type="expression" dxfId="10872" priority="14" stopIfTrue="1">
      <formula>IF(WEEKDAY(AF$5)=1,TRUE,FALSE)</formula>
    </cfRule>
  </conditionalFormatting>
  <conditionalFormatting sqref="F86:AJ86">
    <cfRule type="expression" dxfId="10871" priority="13" stopIfTrue="1">
      <formula>IF(WEEKDAY(F$5)=1,TRUE,FALSE)</formula>
    </cfRule>
  </conditionalFormatting>
  <conditionalFormatting sqref="F86:AJ86">
    <cfRule type="expression" dxfId="10870" priority="12" stopIfTrue="1">
      <formula>IF(WEEKDAY(F$5)=1,TRUE,FALSE)</formula>
    </cfRule>
  </conditionalFormatting>
  <conditionalFormatting sqref="F86:AJ86">
    <cfRule type="expression" dxfId="10869" priority="11" stopIfTrue="1">
      <formula>IF(WEEKDAY(F$5)=1,TRUE,FALSE)</formula>
    </cfRule>
  </conditionalFormatting>
  <conditionalFormatting sqref="F86:AJ86">
    <cfRule type="expression" dxfId="10868" priority="10" stopIfTrue="1">
      <formula>IF(WEEKDAY(F$5)=1,TRUE,FALSE)</formula>
    </cfRule>
  </conditionalFormatting>
  <conditionalFormatting sqref="K88:P88">
    <cfRule type="expression" dxfId="10867" priority="9" stopIfTrue="1">
      <formula>IF(WEEKDAY(K$5)=1,TRUE,FALSE)</formula>
    </cfRule>
  </conditionalFormatting>
  <conditionalFormatting sqref="R88:W88">
    <cfRule type="expression" dxfId="10866" priority="8" stopIfTrue="1">
      <formula>IF(WEEKDAY(R$5)=1,TRUE,FALSE)</formula>
    </cfRule>
  </conditionalFormatting>
  <conditionalFormatting sqref="Y88:AD88">
    <cfRule type="expression" dxfId="10865" priority="7" stopIfTrue="1">
      <formula>IF(WEEKDAY(Y$5)=1,TRUE,FALSE)</formula>
    </cfRule>
  </conditionalFormatting>
  <conditionalFormatting sqref="F88:I88">
    <cfRule type="expression" dxfId="10864" priority="6" stopIfTrue="1">
      <formula>IF(WEEKDAY(F$5)=1,TRUE,FALSE)</formula>
    </cfRule>
  </conditionalFormatting>
  <conditionalFormatting sqref="AF88:AJ88">
    <cfRule type="expression" dxfId="10863" priority="5" stopIfTrue="1">
      <formula>IF(WEEKDAY(AF$5)=1,TRUE,FALSE)</formula>
    </cfRule>
  </conditionalFormatting>
  <conditionalFormatting sqref="F88:AJ88">
    <cfRule type="expression" dxfId="10862" priority="4" stopIfTrue="1">
      <formula>IF(WEEKDAY(F$5)=1,TRUE,FALSE)</formula>
    </cfRule>
  </conditionalFormatting>
  <conditionalFormatting sqref="F88:AJ88">
    <cfRule type="expression" dxfId="10861" priority="3" stopIfTrue="1">
      <formula>IF(WEEKDAY(F$5)=1,TRUE,FALSE)</formula>
    </cfRule>
  </conditionalFormatting>
  <conditionalFormatting sqref="F88:AJ88">
    <cfRule type="expression" dxfId="10860" priority="2" stopIfTrue="1">
      <formula>IF(WEEKDAY(F$5)=1,TRUE,FALSE)</formula>
    </cfRule>
  </conditionalFormatting>
  <conditionalFormatting sqref="F88:AJ88">
    <cfRule type="expression" dxfId="10859" priority="1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4"/>
  <sheetViews>
    <sheetView topLeftCell="A27" zoomScaleNormal="70" workbookViewId="0">
      <selection activeCell="A27" sqref="A1:XFD1048576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697"/>
      <c r="C1" s="697"/>
      <c r="D1" s="871" t="str">
        <f>"BẢNG THANH TOÁN LƯƠNG THÁNG"&amp;" "&amp;TEXT($E$4,"mm")&amp;" / "&amp;TEXT($E$4,"yyyy")</f>
        <v>BẢNG THANH TOÁN LƯƠNG THÁNG 08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697"/>
      <c r="C2" s="697"/>
      <c r="D2" s="697"/>
      <c r="E2" s="71"/>
      <c r="F2" s="697"/>
      <c r="G2" s="697"/>
      <c r="H2" s="697"/>
      <c r="I2" s="697"/>
      <c r="J2" s="72"/>
      <c r="K2" s="697"/>
      <c r="L2" s="697"/>
      <c r="M2" s="697"/>
      <c r="N2" s="697"/>
      <c r="O2" s="697"/>
      <c r="P2" s="697"/>
      <c r="Q2" s="697"/>
      <c r="R2" s="697"/>
      <c r="S2" s="697"/>
      <c r="T2" s="50"/>
      <c r="U2" s="70">
        <v>27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697"/>
      <c r="C3" s="697"/>
      <c r="D3" s="697"/>
      <c r="E3" s="71"/>
      <c r="F3" s="697"/>
      <c r="G3" s="697"/>
      <c r="H3" s="697"/>
      <c r="I3" s="697"/>
      <c r="J3" s="72"/>
      <c r="K3" s="697"/>
      <c r="L3" s="697"/>
      <c r="M3" s="697"/>
      <c r="N3" s="697"/>
      <c r="O3" s="697"/>
      <c r="P3" s="697"/>
      <c r="Q3" s="697"/>
      <c r="R3" s="697"/>
      <c r="S3" s="697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42948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695" t="s">
        <v>40</v>
      </c>
      <c r="G7" s="690" t="s">
        <v>18</v>
      </c>
      <c r="H7" s="695" t="s">
        <v>40</v>
      </c>
      <c r="I7" s="694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/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- 08'!$B$1:$AS$117,36,0)</f>
        <v>27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4336000</v>
      </c>
      <c r="L10" s="80">
        <f>+F10*15000</f>
        <v>405000</v>
      </c>
      <c r="M10" s="37">
        <f>K10+L10</f>
        <v>4741000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4285720</v>
      </c>
      <c r="R10" s="36">
        <f>VLOOKUP(B10,DS,23,0)</f>
        <v>0</v>
      </c>
      <c r="S10" s="38">
        <f>Q10-R10</f>
        <v>4285720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- 08'!$B$1:$AS$117,36,0)</f>
        <v>27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4056000</v>
      </c>
      <c r="L11" s="80">
        <f>+F11*15000</f>
        <v>405000</v>
      </c>
      <c r="M11" s="37">
        <f>K11+L11</f>
        <v>4461000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4035120</v>
      </c>
      <c r="R11" s="36">
        <f>VLOOKUP(B11,DS,23,0)</f>
        <v>0</v>
      </c>
      <c r="S11" s="38">
        <f>Q11-R11</f>
        <v>4035120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/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7" si="0">VLOOKUP(B13,DS,2,0)</f>
        <v>Huỳnh Thị Hường</v>
      </c>
      <c r="D13" s="103" t="str">
        <f t="shared" ref="D13:D27" si="1">VLOOKUP(B13,DS,3,0)</f>
        <v>Công nhân</v>
      </c>
      <c r="E13" s="80">
        <f t="shared" ref="E13:E27" si="2">VLOOKUP(B13,DS,4,0)</f>
        <v>3552000</v>
      </c>
      <c r="F13" s="82">
        <f>VLOOKUP(B13,'CC - 08'!$B$1:$AS$117,36,0)</f>
        <v>27</v>
      </c>
      <c r="G13" s="198">
        <f t="shared" ref="G13:G27" si="3">ROUND(E13/$U$2*F13,0)</f>
        <v>3552000</v>
      </c>
      <c r="H13" s="82">
        <f>(VLOOKUP(B13,'CC - 02'!$B$8:$AS$70,37,0)+VLOOKUP(B13,'CC - 02'!$B$8:$AS$70,38,0))</f>
        <v>0</v>
      </c>
      <c r="I13" s="198">
        <f t="shared" ref="I13:I27" si="4">ROUND(E13/$U$2*H13,0)</f>
        <v>0</v>
      </c>
      <c r="J13" s="199">
        <f t="shared" ref="J13:K27" si="5">F13+H13</f>
        <v>27</v>
      </c>
      <c r="K13" s="36">
        <f t="shared" si="5"/>
        <v>3552000</v>
      </c>
      <c r="L13" s="80">
        <f t="shared" ref="L13:L27" si="6">+F13*15000</f>
        <v>405000</v>
      </c>
      <c r="M13" s="37">
        <f t="shared" ref="M13:M27" si="7">K13+L13</f>
        <v>3957000</v>
      </c>
      <c r="N13" s="37">
        <f t="shared" ref="N13:N19" si="8">IF(VLOOKUP(B13,DS,10,0)="x",E13*$N$4,0)</f>
        <v>284160</v>
      </c>
      <c r="O13" s="37">
        <f t="shared" ref="O13:O19" si="9">IF(VLOOKUP(B13,DS,10,0)="x",E13*$O$4,0)</f>
        <v>53280</v>
      </c>
      <c r="P13" s="37">
        <f t="shared" ref="P13:P19" si="10">IF(VLOOKUP(B13,DS,10,0)="x",E13*$P$4,0)</f>
        <v>35520</v>
      </c>
      <c r="Q13" s="36">
        <f t="shared" ref="Q13:Q24" si="11">M13-SUM(N13:P13)</f>
        <v>3584040</v>
      </c>
      <c r="R13" s="36">
        <f t="shared" ref="R13:R27" si="12">VLOOKUP(B13,DS,23,0)</f>
        <v>0</v>
      </c>
      <c r="S13" s="38">
        <f t="shared" ref="S13:S27" si="13">Q13-R13</f>
        <v>3584040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- 08'!$B$1:$AS$117,36,0)</f>
        <v>27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3552000</v>
      </c>
      <c r="L14" s="80">
        <f t="shared" si="6"/>
        <v>405000</v>
      </c>
      <c r="M14" s="37">
        <f t="shared" si="7"/>
        <v>3957000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3584040</v>
      </c>
      <c r="R14" s="36">
        <f t="shared" si="12"/>
        <v>0</v>
      </c>
      <c r="S14" s="38">
        <f t="shared" si="13"/>
        <v>3584040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- 08'!$B$1:$AS$117,36,0)</f>
        <v>27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3552000</v>
      </c>
      <c r="L15" s="80">
        <f t="shared" si="6"/>
        <v>405000</v>
      </c>
      <c r="M15" s="37">
        <f t="shared" si="7"/>
        <v>3957000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3584040</v>
      </c>
      <c r="R15" s="36">
        <f t="shared" si="12"/>
        <v>0</v>
      </c>
      <c r="S15" s="38">
        <f t="shared" si="13"/>
        <v>3584040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- 08'!$B$1:$AS$117,36,0)</f>
        <v>27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3552000</v>
      </c>
      <c r="L16" s="80">
        <f t="shared" si="6"/>
        <v>405000</v>
      </c>
      <c r="M16" s="37">
        <f t="shared" si="7"/>
        <v>3957000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3584040</v>
      </c>
      <c r="R16" s="36">
        <f t="shared" si="12"/>
        <v>0</v>
      </c>
      <c r="S16" s="38">
        <f t="shared" si="13"/>
        <v>3584040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17" customFormat="1" ht="23.25" customHeight="1">
      <c r="A17" s="35">
        <v>7</v>
      </c>
      <c r="B17" s="302" t="s">
        <v>102</v>
      </c>
      <c r="C17" s="303" t="str">
        <f t="shared" si="0"/>
        <v>Sơn Thị Trường Sa</v>
      </c>
      <c r="D17" s="304" t="str">
        <f t="shared" si="1"/>
        <v>Công nhân</v>
      </c>
      <c r="E17" s="305">
        <f t="shared" si="2"/>
        <v>3552000</v>
      </c>
      <c r="F17" s="82">
        <f>VLOOKUP(B17,'CC - 08'!$B$1:$AS$117,36,0)</f>
        <v>27</v>
      </c>
      <c r="G17" s="307">
        <f t="shared" si="3"/>
        <v>3552000</v>
      </c>
      <c r="H17" s="306">
        <f>(VLOOKUP(B17,'CC - 02'!$B$8:$AS$70,37,0)+VLOOKUP(B17,'CC - 02'!$B$8:$AS$70,38,0))</f>
        <v>0</v>
      </c>
      <c r="I17" s="307">
        <f t="shared" si="4"/>
        <v>0</v>
      </c>
      <c r="J17" s="308">
        <f t="shared" si="5"/>
        <v>27</v>
      </c>
      <c r="K17" s="309">
        <f t="shared" si="5"/>
        <v>3552000</v>
      </c>
      <c r="L17" s="305">
        <f t="shared" si="6"/>
        <v>405000</v>
      </c>
      <c r="M17" s="310">
        <f t="shared" si="7"/>
        <v>3957000</v>
      </c>
      <c r="N17" s="310">
        <f t="shared" si="8"/>
        <v>284160</v>
      </c>
      <c r="O17" s="310">
        <f t="shared" si="9"/>
        <v>53280</v>
      </c>
      <c r="P17" s="310">
        <f t="shared" si="10"/>
        <v>35520</v>
      </c>
      <c r="Q17" s="309">
        <f t="shared" si="11"/>
        <v>3584040</v>
      </c>
      <c r="R17" s="309">
        <f t="shared" si="12"/>
        <v>0</v>
      </c>
      <c r="S17" s="311">
        <f t="shared" si="13"/>
        <v>3584040</v>
      </c>
      <c r="T17" s="309"/>
      <c r="U17" s="312"/>
      <c r="V17" s="313"/>
      <c r="W17" s="314"/>
      <c r="X17" s="315"/>
      <c r="Y17" s="315"/>
      <c r="Z17" s="315"/>
      <c r="AA17" s="316"/>
      <c r="AB17" s="316"/>
      <c r="AC17" s="316"/>
      <c r="AD17" s="316"/>
      <c r="AE17" s="316"/>
    </row>
    <row r="18" spans="1:31" s="33" customFormat="1" ht="23.25" customHeight="1">
      <c r="A18" s="35">
        <v>8</v>
      </c>
      <c r="B18" s="302" t="s">
        <v>88</v>
      </c>
      <c r="C18" s="79" t="str">
        <f t="shared" si="0"/>
        <v>Huỳnh Thị Bé Tha</v>
      </c>
      <c r="D18" s="103" t="str">
        <f t="shared" si="1"/>
        <v>Công nhân</v>
      </c>
      <c r="E18" s="80">
        <v>3552000</v>
      </c>
      <c r="F18" s="82">
        <f>VLOOKUP(B18,'CC - 08'!$B$1:$AS$117,36,0)</f>
        <v>27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3552000</v>
      </c>
      <c r="L18" s="80">
        <f t="shared" si="6"/>
        <v>405000</v>
      </c>
      <c r="M18" s="37">
        <f t="shared" si="7"/>
        <v>3957000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3584040</v>
      </c>
      <c r="R18" s="36">
        <f t="shared" si="12"/>
        <v>0</v>
      </c>
      <c r="S18" s="38">
        <f t="shared" si="13"/>
        <v>3584040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302" t="s">
        <v>103</v>
      </c>
      <c r="C19" s="79" t="str">
        <f t="shared" si="0"/>
        <v>Lý Thị Sà Kha</v>
      </c>
      <c r="D19" s="103" t="str">
        <f t="shared" si="1"/>
        <v>Công nhân</v>
      </c>
      <c r="E19" s="80">
        <f t="shared" si="2"/>
        <v>3552000</v>
      </c>
      <c r="F19" s="82">
        <f>VLOOKUP(B19,'CC - 08'!$B$1:$AS$117,36,0)</f>
        <v>27</v>
      </c>
      <c r="G19" s="198">
        <f t="shared" si="3"/>
        <v>3552000</v>
      </c>
      <c r="H19" s="82">
        <f>(VLOOKUP(B19,'CC - 02'!$B$8:$AS$70,37,0)+VLOOKUP(B19,'CC - 02'!$B$8:$AS$70,38,0))</f>
        <v>0</v>
      </c>
      <c r="I19" s="198">
        <f t="shared" si="4"/>
        <v>0</v>
      </c>
      <c r="J19" s="199">
        <f t="shared" si="5"/>
        <v>27</v>
      </c>
      <c r="K19" s="36">
        <f t="shared" si="5"/>
        <v>3552000</v>
      </c>
      <c r="L19" s="80">
        <f t="shared" si="6"/>
        <v>405000</v>
      </c>
      <c r="M19" s="37">
        <f t="shared" si="7"/>
        <v>3957000</v>
      </c>
      <c r="N19" s="37">
        <f t="shared" si="8"/>
        <v>284160</v>
      </c>
      <c r="O19" s="37">
        <f t="shared" si="9"/>
        <v>53280</v>
      </c>
      <c r="P19" s="37">
        <f t="shared" si="10"/>
        <v>35520</v>
      </c>
      <c r="Q19" s="36">
        <f t="shared" si="11"/>
        <v>3584040</v>
      </c>
      <c r="R19" s="36">
        <f t="shared" si="12"/>
        <v>0</v>
      </c>
      <c r="S19" s="38">
        <f t="shared" si="13"/>
        <v>3584040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16" t="s">
        <v>198</v>
      </c>
      <c r="C20" s="349" t="s">
        <v>197</v>
      </c>
      <c r="D20" s="103" t="str">
        <f t="shared" si="1"/>
        <v>Công nhân</v>
      </c>
      <c r="E20" s="80">
        <f t="shared" si="2"/>
        <v>3552000</v>
      </c>
      <c r="F20" s="82">
        <f>VLOOKUP(B20,'CC - 08'!$B$1:$AS$117,36,0)</f>
        <v>27</v>
      </c>
      <c r="G20" s="198">
        <f t="shared" si="3"/>
        <v>3552000</v>
      </c>
      <c r="H20" s="82">
        <f>(VLOOKUP(B20,'CC - 03'!$B$8:$AS$67,37,0)+VLOOKUP(B20,'CC - 03'!$B$8:$AS$67,38,0))</f>
        <v>0</v>
      </c>
      <c r="I20" s="198">
        <f t="shared" si="4"/>
        <v>0</v>
      </c>
      <c r="J20" s="199">
        <f t="shared" si="5"/>
        <v>27</v>
      </c>
      <c r="K20" s="36">
        <f t="shared" si="5"/>
        <v>3552000</v>
      </c>
      <c r="L20" s="80">
        <f t="shared" si="6"/>
        <v>405000</v>
      </c>
      <c r="M20" s="37">
        <f t="shared" si="7"/>
        <v>3957000</v>
      </c>
      <c r="N20" s="37">
        <f>E20*$N$4</f>
        <v>284160</v>
      </c>
      <c r="O20" s="37">
        <f>E20*$O$4</f>
        <v>53280</v>
      </c>
      <c r="P20" s="37">
        <f>E20*$P$4</f>
        <v>35520</v>
      </c>
      <c r="Q20" s="36">
        <f t="shared" ref="Q20:Q22" si="14">M20-SUM(N20:P20)</f>
        <v>3584040</v>
      </c>
      <c r="R20" s="36">
        <f t="shared" si="12"/>
        <v>0</v>
      </c>
      <c r="S20" s="38">
        <f t="shared" si="13"/>
        <v>3584040</v>
      </c>
      <c r="T20" s="36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203</v>
      </c>
      <c r="C21" s="79" t="str">
        <f t="shared" si="0"/>
        <v>Võ Văn Hữu Phước</v>
      </c>
      <c r="D21" s="103" t="str">
        <f t="shared" si="1"/>
        <v>Công nhân</v>
      </c>
      <c r="E21" s="80">
        <f t="shared" si="2"/>
        <v>3552000</v>
      </c>
      <c r="F21" s="82">
        <f>VLOOKUP(B21,'CC - 08'!$B$1:$AS$117,36,0)</f>
        <v>27</v>
      </c>
      <c r="G21" s="198">
        <f t="shared" si="3"/>
        <v>3552000</v>
      </c>
      <c r="H21" s="82">
        <f>(VLOOKUP(B21,'CC - 04'!$B$8:$AS$70,37,0)+VLOOKUP(B21,'CC - 04'!$B$8:$AS$70,38,0))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3552000</v>
      </c>
      <c r="L21" s="80">
        <f t="shared" si="6"/>
        <v>405000</v>
      </c>
      <c r="M21" s="37">
        <f t="shared" si="7"/>
        <v>3957000</v>
      </c>
      <c r="N21" s="37">
        <v>284160</v>
      </c>
      <c r="O21" s="37">
        <v>53280</v>
      </c>
      <c r="P21" s="37">
        <v>35520</v>
      </c>
      <c r="Q21" s="36">
        <f t="shared" si="14"/>
        <v>3584040</v>
      </c>
      <c r="R21" s="36">
        <f t="shared" si="12"/>
        <v>0</v>
      </c>
      <c r="S21" s="38">
        <f t="shared" si="13"/>
        <v>3584040</v>
      </c>
      <c r="T21" s="378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33" customFormat="1" ht="23.25" customHeight="1">
      <c r="A22" s="35">
        <v>12</v>
      </c>
      <c r="B22" s="302" t="s">
        <v>202</v>
      </c>
      <c r="C22" s="79" t="str">
        <f t="shared" si="0"/>
        <v>Nguyễn Thị Diễm</v>
      </c>
      <c r="D22" s="103" t="str">
        <f t="shared" si="1"/>
        <v>Công nhân</v>
      </c>
      <c r="E22" s="80">
        <f t="shared" si="2"/>
        <v>3552000</v>
      </c>
      <c r="F22" s="82">
        <f>VLOOKUP(B22,'CC - 08'!$B$1:$AS$117,36,0)</f>
        <v>27</v>
      </c>
      <c r="G22" s="198">
        <f t="shared" si="3"/>
        <v>3552000</v>
      </c>
      <c r="H22" s="82">
        <f>(VLOOKUP(B22,'CC - 04'!$B$8:$AS$70,37,0)+VLOOKUP(B22,'CC - 04'!$B$8:$AS$70,38,0))</f>
        <v>0</v>
      </c>
      <c r="I22" s="198">
        <f t="shared" si="4"/>
        <v>0</v>
      </c>
      <c r="J22" s="199">
        <f t="shared" si="5"/>
        <v>27</v>
      </c>
      <c r="K22" s="36">
        <f t="shared" si="5"/>
        <v>3552000</v>
      </c>
      <c r="L22" s="80">
        <f t="shared" si="6"/>
        <v>405000</v>
      </c>
      <c r="M22" s="37">
        <f t="shared" si="7"/>
        <v>3957000</v>
      </c>
      <c r="N22" s="37">
        <v>284160</v>
      </c>
      <c r="O22" s="37">
        <v>53280</v>
      </c>
      <c r="P22" s="37">
        <v>35520</v>
      </c>
      <c r="Q22" s="36">
        <f t="shared" si="14"/>
        <v>3584040</v>
      </c>
      <c r="R22" s="36">
        <f t="shared" si="12"/>
        <v>0</v>
      </c>
      <c r="S22" s="38">
        <f t="shared" si="13"/>
        <v>3584040</v>
      </c>
      <c r="T22" s="378"/>
      <c r="U22" s="94"/>
      <c r="V22" s="34"/>
      <c r="W22" s="27"/>
      <c r="X22" s="4"/>
      <c r="Y22" s="4"/>
      <c r="Z22" s="4"/>
      <c r="AA22" s="3"/>
      <c r="AB22" s="3"/>
      <c r="AC22" s="3"/>
      <c r="AD22" s="3"/>
      <c r="AE22" s="3"/>
    </row>
    <row r="23" spans="1:31" s="75" customFormat="1" ht="19.5" customHeight="1">
      <c r="A23" s="35" t="s">
        <v>180</v>
      </c>
      <c r="B23" s="941" t="s">
        <v>181</v>
      </c>
      <c r="C23" s="942"/>
      <c r="D23" s="274"/>
      <c r="E23" s="274"/>
      <c r="F23" s="82"/>
      <c r="G23" s="274"/>
      <c r="H23" s="274"/>
      <c r="I23" s="274"/>
      <c r="J23" s="274"/>
      <c r="K23" s="274"/>
      <c r="L23" s="274"/>
      <c r="M23" s="274"/>
      <c r="N23" s="37"/>
      <c r="O23" s="37"/>
      <c r="P23" s="37"/>
      <c r="Q23" s="274"/>
      <c r="R23" s="274"/>
      <c r="S23" s="274"/>
      <c r="T23" s="274"/>
      <c r="U23" s="94"/>
      <c r="V23" s="76"/>
      <c r="W23" s="76"/>
      <c r="X23" s="77"/>
      <c r="Y23" s="77"/>
      <c r="Z23" s="77"/>
      <c r="AA23" s="78"/>
      <c r="AB23" s="78"/>
      <c r="AC23" s="78"/>
      <c r="AD23" s="78"/>
      <c r="AE23" s="78"/>
    </row>
    <row r="24" spans="1:31" s="33" customFormat="1" ht="23.25" customHeight="1">
      <c r="A24" s="35">
        <f>A22+1</f>
        <v>13</v>
      </c>
      <c r="B24" s="302" t="s">
        <v>107</v>
      </c>
      <c r="C24" s="79" t="str">
        <f t="shared" si="0"/>
        <v>Nguyễn Văn Bé Hai</v>
      </c>
      <c r="D24" s="103" t="str">
        <f t="shared" si="1"/>
        <v>Công nhân</v>
      </c>
      <c r="E24" s="80">
        <f t="shared" si="2"/>
        <v>3776000</v>
      </c>
      <c r="F24" s="82">
        <f>VLOOKUP(B24,'CC - 08'!$B$1:$AS$117,36,0)</f>
        <v>27</v>
      </c>
      <c r="G24" s="198">
        <f t="shared" si="3"/>
        <v>3776000</v>
      </c>
      <c r="H24" s="82">
        <f>(VLOOKUP(B24,'CC - 02'!$B$8:$AS$70,37,0)+VLOOKUP(B24,'CC - 02'!$B$8:$AS$70,38,0))</f>
        <v>0</v>
      </c>
      <c r="I24" s="198">
        <f t="shared" si="4"/>
        <v>0</v>
      </c>
      <c r="J24" s="199">
        <f t="shared" si="5"/>
        <v>27</v>
      </c>
      <c r="K24" s="36">
        <f t="shared" si="5"/>
        <v>3776000</v>
      </c>
      <c r="L24" s="80">
        <f t="shared" si="6"/>
        <v>405000</v>
      </c>
      <c r="M24" s="37">
        <f t="shared" si="7"/>
        <v>4181000</v>
      </c>
      <c r="N24" s="37">
        <f t="shared" ref="N24:N27" si="15">IF(VLOOKUP(B24,DS,10,0)="x",E24*$N$4,0)</f>
        <v>302080</v>
      </c>
      <c r="O24" s="37">
        <f t="shared" ref="O24:O27" si="16">IF(VLOOKUP(B24,DS,10,0)="x",E24*$O$4,0)</f>
        <v>56640</v>
      </c>
      <c r="P24" s="37">
        <f t="shared" ref="P24:P27" si="17">IF(VLOOKUP(B24,DS,10,0)="x",E24*$P$4,0)</f>
        <v>37760</v>
      </c>
      <c r="Q24" s="36">
        <f t="shared" si="11"/>
        <v>3784520</v>
      </c>
      <c r="R24" s="36">
        <f t="shared" si="12"/>
        <v>0</v>
      </c>
      <c r="S24" s="38">
        <f t="shared" si="13"/>
        <v>3784520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302" t="s">
        <v>112</v>
      </c>
      <c r="C25" s="79" t="str">
        <f t="shared" si="0"/>
        <v>Trần Nhiên</v>
      </c>
      <c r="D25" s="103" t="str">
        <f t="shared" si="1"/>
        <v>Công nhân</v>
      </c>
      <c r="E25" s="80">
        <f t="shared" si="2"/>
        <v>3552000</v>
      </c>
      <c r="F25" s="82">
        <f>VLOOKUP(B25,'CC - 08'!$B$1:$AS$117,36,0)</f>
        <v>27</v>
      </c>
      <c r="G25" s="198">
        <f t="shared" si="3"/>
        <v>3552000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27</v>
      </c>
      <c r="K25" s="36">
        <f t="shared" si="5"/>
        <v>3552000</v>
      </c>
      <c r="L25" s="80">
        <f t="shared" si="6"/>
        <v>405000</v>
      </c>
      <c r="M25" s="37">
        <f t="shared" si="7"/>
        <v>3957000</v>
      </c>
      <c r="N25" s="37">
        <f t="shared" si="15"/>
        <v>284160</v>
      </c>
      <c r="O25" s="37">
        <f t="shared" si="16"/>
        <v>53280</v>
      </c>
      <c r="P25" s="37">
        <f t="shared" si="17"/>
        <v>35520</v>
      </c>
      <c r="Q25" s="36">
        <f t="shared" ref="Q25:Q27" si="18">M25-SUM(N25:P25)</f>
        <v>3584040</v>
      </c>
      <c r="R25" s="36">
        <f t="shared" si="12"/>
        <v>0</v>
      </c>
      <c r="S25" s="38">
        <f t="shared" si="13"/>
        <v>3584040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5">
        <f>A25+1</f>
        <v>15</v>
      </c>
      <c r="B26" s="302" t="s">
        <v>113</v>
      </c>
      <c r="C26" s="79" t="str">
        <f t="shared" si="0"/>
        <v>Thạch Giang</v>
      </c>
      <c r="D26" s="103" t="str">
        <f t="shared" si="1"/>
        <v>Công nhân</v>
      </c>
      <c r="E26" s="80">
        <f t="shared" si="2"/>
        <v>3552000</v>
      </c>
      <c r="F26" s="82">
        <f>VLOOKUP(B26,'CC - 08'!$B$1:$AS$117,36,0)</f>
        <v>27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27</v>
      </c>
      <c r="K26" s="36">
        <f t="shared" si="5"/>
        <v>3552000</v>
      </c>
      <c r="L26" s="80">
        <f t="shared" si="6"/>
        <v>405000</v>
      </c>
      <c r="M26" s="37">
        <f t="shared" si="7"/>
        <v>3957000</v>
      </c>
      <c r="N26" s="37">
        <f t="shared" si="15"/>
        <v>284160</v>
      </c>
      <c r="O26" s="37">
        <f t="shared" si="16"/>
        <v>53280</v>
      </c>
      <c r="P26" s="37">
        <f t="shared" si="17"/>
        <v>35520</v>
      </c>
      <c r="Q26" s="36">
        <f t="shared" si="18"/>
        <v>3584040</v>
      </c>
      <c r="R26" s="36">
        <f t="shared" si="12"/>
        <v>0</v>
      </c>
      <c r="S26" s="38">
        <f t="shared" si="13"/>
        <v>3584040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3" customFormat="1" ht="23.25" customHeight="1">
      <c r="A27" s="337">
        <f>A26+1</f>
        <v>16</v>
      </c>
      <c r="B27" s="302" t="s">
        <v>116</v>
      </c>
      <c r="C27" s="79" t="str">
        <f t="shared" si="0"/>
        <v>Lâm Chanh Đa Ra</v>
      </c>
      <c r="D27" s="103" t="str">
        <f t="shared" si="1"/>
        <v>Công nhân</v>
      </c>
      <c r="E27" s="80">
        <f t="shared" si="2"/>
        <v>3552000</v>
      </c>
      <c r="F27" s="82">
        <f>VLOOKUP(B27,'CC - 08'!$B$1:$AS$117,36,0)</f>
        <v>27</v>
      </c>
      <c r="G27" s="198">
        <f t="shared" si="3"/>
        <v>3552000</v>
      </c>
      <c r="H27" s="82">
        <f>(VLOOKUP(B27,'CC - 02'!$B$8:$AS$70,37,0)+VLOOKUP(B27,'CC - 02'!$B$8:$AS$70,38,0))</f>
        <v>0</v>
      </c>
      <c r="I27" s="198">
        <f t="shared" si="4"/>
        <v>0</v>
      </c>
      <c r="J27" s="199">
        <f t="shared" si="5"/>
        <v>27</v>
      </c>
      <c r="K27" s="36">
        <f t="shared" si="5"/>
        <v>3552000</v>
      </c>
      <c r="L27" s="80">
        <f t="shared" si="6"/>
        <v>405000</v>
      </c>
      <c r="M27" s="37">
        <f t="shared" si="7"/>
        <v>3957000</v>
      </c>
      <c r="N27" s="37">
        <f t="shared" si="15"/>
        <v>284160</v>
      </c>
      <c r="O27" s="37">
        <f t="shared" si="16"/>
        <v>53280</v>
      </c>
      <c r="P27" s="37">
        <f t="shared" si="17"/>
        <v>35520</v>
      </c>
      <c r="Q27" s="36">
        <f t="shared" si="18"/>
        <v>3584040</v>
      </c>
      <c r="R27" s="36">
        <f t="shared" si="12"/>
        <v>0</v>
      </c>
      <c r="S27" s="38">
        <f t="shared" si="13"/>
        <v>3584040</v>
      </c>
      <c r="T27" s="36"/>
      <c r="U27" s="94"/>
      <c r="V27" s="34"/>
      <c r="W27" s="27"/>
      <c r="X27" s="4"/>
      <c r="Y27" s="4"/>
      <c r="Z27" s="4"/>
      <c r="AA27" s="3"/>
      <c r="AB27" s="3"/>
      <c r="AC27" s="3"/>
      <c r="AD27" s="3"/>
      <c r="AE27" s="3"/>
    </row>
    <row r="28" spans="1:31" s="31" customFormat="1" ht="21" customHeight="1">
      <c r="A28" s="891" t="s">
        <v>25</v>
      </c>
      <c r="B28" s="891"/>
      <c r="C28" s="891"/>
      <c r="D28" s="891"/>
      <c r="E28" s="125">
        <f>SUM(E10:E27)</f>
        <v>58344000</v>
      </c>
      <c r="F28" s="125">
        <f>SUM(F10:F27)</f>
        <v>432</v>
      </c>
      <c r="G28" s="125">
        <f>SUM(G10:G27)</f>
        <v>58344000</v>
      </c>
      <c r="H28" s="125"/>
      <c r="I28" s="125">
        <f>SUM(I10:I27)</f>
        <v>0</v>
      </c>
      <c r="J28" s="25">
        <f>SUM(J10:J27)</f>
        <v>432</v>
      </c>
      <c r="K28" s="25">
        <f>SUM(K10:K27)</f>
        <v>58344000</v>
      </c>
      <c r="L28" s="25">
        <f t="shared" ref="L28:S28" si="19">SUM(L10:L27)</f>
        <v>6480000</v>
      </c>
      <c r="M28" s="25">
        <f t="shared" si="19"/>
        <v>64824000</v>
      </c>
      <c r="N28" s="25">
        <f t="shared" si="19"/>
        <v>4667520</v>
      </c>
      <c r="O28" s="25">
        <f t="shared" si="19"/>
        <v>875160</v>
      </c>
      <c r="P28" s="25">
        <f t="shared" si="19"/>
        <v>583440</v>
      </c>
      <c r="Q28" s="25">
        <f t="shared" si="19"/>
        <v>58697880</v>
      </c>
      <c r="R28" s="25">
        <f t="shared" si="19"/>
        <v>0</v>
      </c>
      <c r="S28" s="25">
        <f t="shared" si="19"/>
        <v>58697880</v>
      </c>
      <c r="T28" s="25"/>
      <c r="U28" s="94"/>
      <c r="V28" s="32"/>
      <c r="W28" s="32"/>
      <c r="X28" s="32"/>
      <c r="Y28" s="32"/>
      <c r="Z28" s="32"/>
    </row>
    <row r="29" spans="1:31" ht="11.25" customHeight="1">
      <c r="A29" s="7"/>
      <c r="B29" s="7"/>
      <c r="C29" s="8"/>
      <c r="D29" s="104"/>
      <c r="E29" s="84"/>
      <c r="F29" s="8"/>
      <c r="G29" s="8"/>
      <c r="H29" s="8"/>
      <c r="I29" s="8"/>
      <c r="K29" s="8"/>
      <c r="L29" s="8"/>
      <c r="M29" s="92"/>
      <c r="N29" s="8"/>
      <c r="O29" s="8"/>
      <c r="P29" s="8"/>
      <c r="Q29" s="8"/>
      <c r="R29" s="8"/>
      <c r="S29" s="8"/>
      <c r="T29" s="8"/>
      <c r="U29" s="94"/>
    </row>
    <row r="30" spans="1:31" s="33" customFormat="1" ht="11.25" customHeight="1">
      <c r="A30" s="68"/>
      <c r="B30" s="68"/>
      <c r="C30" s="68"/>
      <c r="D30" s="118"/>
      <c r="E30" s="119"/>
      <c r="F30" s="68"/>
      <c r="G30" s="68"/>
      <c r="H30" s="68"/>
      <c r="I30" s="68"/>
      <c r="J30" s="120"/>
      <c r="K30" s="119"/>
      <c r="L30" s="68"/>
      <c r="M30" s="68"/>
      <c r="N30" s="68"/>
      <c r="O30" s="68"/>
      <c r="P30" s="68"/>
      <c r="Q30" s="68"/>
      <c r="R30" s="68"/>
      <c r="S30" s="97" t="str">
        <f>"Long An, ngày  "&amp;$V$2&amp;"   tháng   "&amp;TEXT(E4,"mm")&amp;"   năm "&amp;TEXT(E4,"yyyy")</f>
        <v>Long An, ngày  31   tháng   08   năm 2017</v>
      </c>
      <c r="T30" s="68"/>
      <c r="U30" s="121"/>
      <c r="V30" s="34"/>
      <c r="W30" s="34"/>
      <c r="X30" s="34"/>
      <c r="Y30" s="34"/>
      <c r="Z30" s="34"/>
    </row>
    <row r="31" spans="1:31" s="33" customFormat="1" ht="12.75">
      <c r="A31" s="28"/>
      <c r="B31" s="28"/>
      <c r="C31" s="28" t="s">
        <v>60</v>
      </c>
      <c r="D31" s="122"/>
      <c r="E31" s="69"/>
      <c r="F31" s="121"/>
      <c r="G31" s="69"/>
      <c r="H31" s="69"/>
      <c r="I31" s="69"/>
      <c r="J31" s="123"/>
      <c r="K31" s="34"/>
      <c r="L31" s="28"/>
      <c r="M31" s="232"/>
      <c r="N31" s="19"/>
      <c r="O31" s="19"/>
      <c r="P31" s="19"/>
      <c r="Q31" s="19"/>
      <c r="S31" s="121" t="s">
        <v>22</v>
      </c>
      <c r="T31" s="121"/>
      <c r="U31" s="121"/>
      <c r="V31" s="34"/>
      <c r="W31" s="34"/>
      <c r="X31" s="34"/>
      <c r="Y31" s="34"/>
      <c r="Z31" s="34"/>
    </row>
    <row r="32" spans="1:31" ht="12">
      <c r="A32" s="7"/>
      <c r="B32" s="7"/>
      <c r="C32" s="14"/>
      <c r="E32" s="12"/>
      <c r="F32" s="11"/>
      <c r="G32" s="12"/>
      <c r="H32" s="12"/>
      <c r="I32" s="12"/>
      <c r="K32" s="6"/>
      <c r="L32" s="14"/>
      <c r="N32" s="10"/>
      <c r="O32" s="10"/>
      <c r="P32" s="10"/>
      <c r="Q32" s="10"/>
      <c r="S32" s="10"/>
      <c r="T32" s="11"/>
      <c r="U32" s="94"/>
    </row>
    <row r="33" spans="1:31" ht="12">
      <c r="C33" s="14"/>
      <c r="L33" s="14"/>
      <c r="T33" s="14"/>
      <c r="U33" s="94"/>
    </row>
    <row r="34" spans="1:31" ht="12">
      <c r="U34" s="94"/>
    </row>
    <row r="35" spans="1:31" ht="12">
      <c r="U35" s="94"/>
    </row>
    <row r="36" spans="1:31" ht="12">
      <c r="F36" s="280"/>
      <c r="U36" s="94"/>
    </row>
    <row r="37" spans="1:31" ht="12">
      <c r="U37" s="94"/>
    </row>
    <row r="38" spans="1:31" s="379" customFormat="1" ht="12">
      <c r="D38" s="380"/>
      <c r="E38" s="381"/>
      <c r="F38" s="380"/>
      <c r="G38" s="381"/>
      <c r="H38" s="381"/>
      <c r="I38" s="381"/>
      <c r="J38" s="382"/>
      <c r="T38" s="383"/>
      <c r="U38" s="384"/>
      <c r="V38" s="383"/>
      <c r="W38" s="383"/>
      <c r="X38" s="383"/>
      <c r="Y38" s="383"/>
      <c r="Z38" s="383"/>
    </row>
    <row r="39" spans="1:31" ht="12">
      <c r="U39" s="94"/>
    </row>
    <row r="40" spans="1:31" ht="12">
      <c r="U40" s="94"/>
    </row>
    <row r="41" spans="1:31" s="157" customFormat="1" ht="29.25" customHeight="1">
      <c r="A41" s="124"/>
      <c r="B41" s="696"/>
      <c r="C41" s="696"/>
      <c r="D41" s="892" t="str">
        <f>D1</f>
        <v>BẢNG THANH TOÁN LƯƠNG THÁNG 08 / 2017</v>
      </c>
      <c r="E41" s="892"/>
      <c r="F41" s="892"/>
      <c r="G41" s="892"/>
      <c r="H41" s="892"/>
      <c r="I41" s="892"/>
      <c r="J41" s="892"/>
      <c r="K41" s="892"/>
      <c r="L41" s="892"/>
      <c r="M41" s="892"/>
      <c r="N41" s="892"/>
      <c r="O41" s="892"/>
      <c r="P41" s="892"/>
      <c r="Q41" s="893"/>
      <c r="R41" s="894" t="s">
        <v>106</v>
      </c>
      <c r="S41" s="895"/>
      <c r="T41" s="896"/>
      <c r="U41" s="94"/>
      <c r="V41" s="6"/>
      <c r="W41" s="179"/>
      <c r="X41" s="179"/>
      <c r="Y41" s="180"/>
      <c r="Z41" s="180"/>
    </row>
    <row r="42" spans="1:31" s="157" customFormat="1" ht="15" customHeight="1">
      <c r="A42" s="124" t="str">
        <f>TH!$A$1</f>
        <v>Công ty TNHH Hải sản An Lạc</v>
      </c>
      <c r="B42" s="696"/>
      <c r="C42" s="696"/>
      <c r="D42" s="696"/>
      <c r="E42" s="181"/>
      <c r="F42" s="696"/>
      <c r="G42" s="696"/>
      <c r="H42" s="696"/>
      <c r="I42" s="696"/>
      <c r="J42" s="182"/>
      <c r="K42" s="696"/>
      <c r="L42" s="696"/>
      <c r="M42" s="696"/>
      <c r="N42" s="696"/>
      <c r="O42" s="696"/>
      <c r="P42" s="696"/>
      <c r="Q42" s="696"/>
      <c r="R42" s="696"/>
      <c r="S42" s="696"/>
      <c r="T42" s="135"/>
      <c r="U42" s="94"/>
      <c r="V42" s="6"/>
      <c r="W42" s="179"/>
      <c r="X42" s="179"/>
      <c r="Y42" s="180"/>
      <c r="Z42" s="180"/>
    </row>
    <row r="43" spans="1:31" s="157" customFormat="1" ht="15" customHeight="1">
      <c r="A43" s="124" t="str">
        <f>TH!$A$2</f>
        <v>Địa chỉ: Lô A14, đường 4A, KCN Hải Sơn, Đức Hòa, Long An</v>
      </c>
      <c r="B43" s="696"/>
      <c r="C43" s="696"/>
      <c r="D43" s="696"/>
      <c r="E43" s="181"/>
      <c r="F43" s="696"/>
      <c r="G43" s="696"/>
      <c r="H43" s="696"/>
      <c r="I43" s="696"/>
      <c r="J43" s="182"/>
      <c r="K43" s="696"/>
      <c r="L43" s="696"/>
      <c r="M43" s="696"/>
      <c r="N43" s="696"/>
      <c r="O43" s="696"/>
      <c r="P43" s="696"/>
      <c r="Q43" s="696"/>
      <c r="R43" s="696"/>
      <c r="S43" s="696"/>
      <c r="T43" s="135"/>
      <c r="U43" s="94"/>
      <c r="V43" s="6"/>
      <c r="W43" s="179"/>
      <c r="X43" s="179"/>
      <c r="Y43" s="180"/>
      <c r="Z43" s="180"/>
    </row>
    <row r="44" spans="1:31" s="186" customFormat="1" ht="14.25" customHeight="1">
      <c r="A44" s="18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94"/>
      <c r="V44" s="6"/>
      <c r="W44" s="185"/>
      <c r="X44" s="185"/>
      <c r="Y44" s="185"/>
      <c r="Z44" s="185"/>
    </row>
    <row r="45" spans="1:31" s="188" customFormat="1" ht="24" customHeight="1">
      <c r="A45" s="886" t="s">
        <v>19</v>
      </c>
      <c r="B45" s="886" t="s">
        <v>20</v>
      </c>
      <c r="C45" s="888" t="s">
        <v>1</v>
      </c>
      <c r="D45" s="888" t="s">
        <v>2</v>
      </c>
      <c r="E45" s="890" t="s">
        <v>56</v>
      </c>
      <c r="F45" s="904" t="s">
        <v>26</v>
      </c>
      <c r="G45" s="910"/>
      <c r="H45" s="910"/>
      <c r="I45" s="910"/>
      <c r="J45" s="910"/>
      <c r="K45" s="905"/>
      <c r="L45" s="878" t="s">
        <v>57</v>
      </c>
      <c r="M45" s="878" t="s">
        <v>5</v>
      </c>
      <c r="N45" s="888" t="s">
        <v>6</v>
      </c>
      <c r="O45" s="888"/>
      <c r="P45" s="888"/>
      <c r="Q45" s="889" t="s">
        <v>7</v>
      </c>
      <c r="R45" s="889" t="s">
        <v>8</v>
      </c>
      <c r="S45" s="889" t="s">
        <v>9</v>
      </c>
      <c r="T45" s="902" t="s">
        <v>10</v>
      </c>
      <c r="U45" s="164"/>
      <c r="V45" s="187"/>
      <c r="W45" s="187"/>
      <c r="X45" s="180"/>
      <c r="Y45" s="180"/>
      <c r="Z45" s="180"/>
      <c r="AA45" s="157"/>
      <c r="AB45" s="157"/>
      <c r="AC45" s="157"/>
      <c r="AD45" s="157"/>
      <c r="AE45" s="157"/>
    </row>
    <row r="46" spans="1:31" s="188" customFormat="1" ht="33.75" customHeight="1">
      <c r="A46" s="887"/>
      <c r="B46" s="887"/>
      <c r="C46" s="888"/>
      <c r="D46" s="888"/>
      <c r="E46" s="890"/>
      <c r="F46" s="904" t="s">
        <v>59</v>
      </c>
      <c r="G46" s="905"/>
      <c r="H46" s="879" t="s">
        <v>182</v>
      </c>
      <c r="I46" s="880"/>
      <c r="J46" s="906" t="s">
        <v>27</v>
      </c>
      <c r="K46" s="889" t="s">
        <v>4</v>
      </c>
      <c r="L46" s="882"/>
      <c r="M46" s="882"/>
      <c r="N46" s="908" t="s">
        <v>12</v>
      </c>
      <c r="O46" s="889" t="s">
        <v>13</v>
      </c>
      <c r="P46" s="889" t="s">
        <v>34</v>
      </c>
      <c r="Q46" s="901"/>
      <c r="R46" s="901"/>
      <c r="S46" s="901"/>
      <c r="T46" s="903"/>
      <c r="U46" s="164"/>
      <c r="V46" s="187"/>
      <c r="W46" s="187"/>
      <c r="X46" s="180"/>
      <c r="Y46" s="180"/>
      <c r="Z46" s="180"/>
      <c r="AA46" s="157"/>
      <c r="AB46" s="157"/>
      <c r="AC46" s="157"/>
      <c r="AD46" s="157"/>
      <c r="AE46" s="157"/>
    </row>
    <row r="47" spans="1:31" s="188" customFormat="1" ht="35.25" customHeight="1">
      <c r="A47" s="887"/>
      <c r="B47" s="887"/>
      <c r="C47" s="889"/>
      <c r="D47" s="889"/>
      <c r="E47" s="890"/>
      <c r="F47" s="693" t="s">
        <v>40</v>
      </c>
      <c r="G47" s="694" t="s">
        <v>18</v>
      </c>
      <c r="H47" s="695" t="s">
        <v>40</v>
      </c>
      <c r="I47" s="694" t="s">
        <v>18</v>
      </c>
      <c r="J47" s="907"/>
      <c r="K47" s="901"/>
      <c r="L47" s="883"/>
      <c r="M47" s="883"/>
      <c r="N47" s="909"/>
      <c r="O47" s="901"/>
      <c r="P47" s="901"/>
      <c r="Q47" s="901"/>
      <c r="R47" s="901"/>
      <c r="S47" s="901"/>
      <c r="T47" s="903"/>
      <c r="U47" s="164"/>
      <c r="V47" s="187"/>
      <c r="W47" s="187"/>
      <c r="X47" s="180"/>
      <c r="Y47" s="180"/>
      <c r="Z47" s="180"/>
      <c r="AA47" s="157"/>
      <c r="AB47" s="157"/>
      <c r="AC47" s="157"/>
      <c r="AD47" s="157"/>
      <c r="AE47" s="157"/>
    </row>
    <row r="48" spans="1:31" s="193" customFormat="1" ht="12.75" customHeight="1">
      <c r="A48" s="189">
        <v>1</v>
      </c>
      <c r="B48" s="189">
        <v>2</v>
      </c>
      <c r="C48" s="189">
        <v>3</v>
      </c>
      <c r="D48" s="189">
        <v>4</v>
      </c>
      <c r="E48" s="189">
        <v>5</v>
      </c>
      <c r="F48" s="189">
        <v>7</v>
      </c>
      <c r="G48" s="189">
        <v>8</v>
      </c>
      <c r="H48" s="189">
        <v>9</v>
      </c>
      <c r="I48" s="189">
        <v>10</v>
      </c>
      <c r="J48" s="189">
        <v>13</v>
      </c>
      <c r="K48" s="189">
        <v>14</v>
      </c>
      <c r="L48" s="189">
        <v>16</v>
      </c>
      <c r="M48" s="74">
        <v>17</v>
      </c>
      <c r="N48" s="189">
        <v>24</v>
      </c>
      <c r="O48" s="189">
        <v>25</v>
      </c>
      <c r="P48" s="189">
        <v>26</v>
      </c>
      <c r="Q48" s="189">
        <v>29</v>
      </c>
      <c r="R48" s="189">
        <v>30</v>
      </c>
      <c r="S48" s="189">
        <v>31</v>
      </c>
      <c r="T48" s="189">
        <v>32</v>
      </c>
      <c r="U48" s="164"/>
      <c r="V48" s="190"/>
      <c r="W48" s="190"/>
      <c r="X48" s="191"/>
      <c r="Y48" s="191"/>
      <c r="Z48" s="191"/>
      <c r="AA48" s="192"/>
      <c r="AB48" s="192"/>
      <c r="AC48" s="192"/>
      <c r="AD48" s="192"/>
      <c r="AE48" s="192"/>
    </row>
    <row r="49" spans="1:31" s="203" customFormat="1" ht="23.25" customHeight="1">
      <c r="A49" s="194">
        <v>1</v>
      </c>
      <c r="B49" s="194" t="s">
        <v>68</v>
      </c>
      <c r="C49" s="195" t="str">
        <f t="shared" ref="C49:C55" si="20">VLOOKUP(B49,DS,2,0)</f>
        <v>Nguyễn Thiện Duy</v>
      </c>
      <c r="D49" s="196" t="str">
        <f t="shared" ref="D49:D57" si="21">VLOOKUP(B49,DS,3,0)</f>
        <v>Giám đốc</v>
      </c>
      <c r="E49" s="197">
        <f>VLOOKUP(B49,TH!$C$11:$F$56,4,0)</f>
        <v>10851000</v>
      </c>
      <c r="F49" s="82">
        <f>VLOOKUP($B49,'CC - 08'!$B$9:$AS$99,36,0)</f>
        <v>23</v>
      </c>
      <c r="G49" s="198">
        <f t="shared" ref="G49:G57" si="22">ROUND(E49/$U$2*F49,0)</f>
        <v>9243444</v>
      </c>
      <c r="H49" s="82">
        <f>(VLOOKUP($B49,'CC - 02'!$B$9:$AN$97,37,0)+(VLOOKUP($B49,'CC - 02'!$B$9:$AN$97,38,0)))</f>
        <v>0</v>
      </c>
      <c r="I49" s="198">
        <f t="shared" ref="I49:I57" si="23">ROUND(E49/$U$2*H49,0)</f>
        <v>0</v>
      </c>
      <c r="J49" s="199">
        <f t="shared" ref="J49:K57" si="24">F49+H49</f>
        <v>23</v>
      </c>
      <c r="K49" s="36">
        <f t="shared" si="24"/>
        <v>9243444</v>
      </c>
      <c r="L49" s="80">
        <f>+F49*15000</f>
        <v>345000</v>
      </c>
      <c r="M49" s="200">
        <f t="shared" ref="M49:M57" si="25">K49+SUM(L49:L49)</f>
        <v>9588444</v>
      </c>
      <c r="N49" s="37">
        <f t="shared" ref="N49:N55" si="26">IF(VLOOKUP(B49,DS,10,0)="x",E49*$N$4,0)</f>
        <v>868080</v>
      </c>
      <c r="O49" s="37">
        <f t="shared" ref="O49:O55" si="27">IF(VLOOKUP(B49,DS,10,0)="x",E49*$O$4,0)</f>
        <v>162765</v>
      </c>
      <c r="P49" s="37">
        <f t="shared" ref="P49:P55" si="28">IF(VLOOKUP(B49,DS,10,0)="x",E49*$P$4,0)</f>
        <v>108510</v>
      </c>
      <c r="Q49" s="198">
        <f t="shared" ref="Q49:Q55" si="29">M49-SUM(N49:P49)</f>
        <v>8449089</v>
      </c>
      <c r="R49" s="198">
        <f t="shared" ref="R49:R57" si="30">VLOOKUP(B49,DS,23,0)</f>
        <v>0</v>
      </c>
      <c r="S49" s="201">
        <f>Q49-R49</f>
        <v>8449089</v>
      </c>
      <c r="T49" s="198"/>
      <c r="U49" s="164"/>
      <c r="V49" s="202"/>
      <c r="W49" s="187"/>
      <c r="X49" s="180"/>
      <c r="Y49" s="180"/>
      <c r="Z49" s="180"/>
      <c r="AA49" s="157"/>
      <c r="AB49" s="157"/>
      <c r="AC49" s="157"/>
      <c r="AD49" s="157"/>
      <c r="AE49" s="157"/>
    </row>
    <row r="50" spans="1:31" s="203" customFormat="1" ht="23.25" customHeight="1">
      <c r="A50" s="194">
        <v>2</v>
      </c>
      <c r="B50" s="194" t="s">
        <v>70</v>
      </c>
      <c r="C50" s="195" t="str">
        <f t="shared" si="20"/>
        <v>Nguyễn Văn Sẽ</v>
      </c>
      <c r="D50" s="196" t="str">
        <f t="shared" si="21"/>
        <v>Kỹ Thuật</v>
      </c>
      <c r="E50" s="197">
        <f>VLOOKUP(B50,TH!$C$11:$F$56,4,0)</f>
        <v>4895000</v>
      </c>
      <c r="F50" s="82">
        <f>VLOOKUP($B50,'CC - 08'!$B$9:$AS$99,36,0)</f>
        <v>27</v>
      </c>
      <c r="G50" s="198">
        <f t="shared" si="22"/>
        <v>4895000</v>
      </c>
      <c r="H50" s="82">
        <f>(VLOOKUP($B50,'CC - 02'!$B$9:$AN$97,37,0)+(VLOOKUP($B50,'CC - 02'!$B$9:$AN$97,38,0)))</f>
        <v>0</v>
      </c>
      <c r="I50" s="198">
        <f t="shared" si="23"/>
        <v>0</v>
      </c>
      <c r="J50" s="199">
        <f t="shared" si="24"/>
        <v>27</v>
      </c>
      <c r="K50" s="36">
        <f t="shared" si="24"/>
        <v>4895000</v>
      </c>
      <c r="L50" s="80">
        <f t="shared" ref="L50:L57" si="31">+F50*15000</f>
        <v>405000</v>
      </c>
      <c r="M50" s="200">
        <f t="shared" si="25"/>
        <v>5300000</v>
      </c>
      <c r="N50" s="37">
        <f t="shared" si="26"/>
        <v>391600</v>
      </c>
      <c r="O50" s="37">
        <f t="shared" si="27"/>
        <v>73425</v>
      </c>
      <c r="P50" s="37">
        <f t="shared" si="28"/>
        <v>48950</v>
      </c>
      <c r="Q50" s="198">
        <f t="shared" si="29"/>
        <v>4786025</v>
      </c>
      <c r="R50" s="198">
        <f t="shared" si="30"/>
        <v>0</v>
      </c>
      <c r="S50" s="201">
        <f t="shared" ref="S50:S57" si="32">Q50-R50</f>
        <v>4786025</v>
      </c>
      <c r="T50" s="198"/>
      <c r="U50" s="164"/>
      <c r="V50" s="202"/>
      <c r="W50" s="187"/>
      <c r="X50" s="180"/>
      <c r="Y50" s="180"/>
      <c r="Z50" s="180"/>
      <c r="AA50" s="157"/>
      <c r="AB50" s="157"/>
      <c r="AC50" s="157"/>
      <c r="AD50" s="157"/>
      <c r="AE50" s="157"/>
    </row>
    <row r="51" spans="1:31" s="203" customFormat="1" ht="23.25" customHeight="1">
      <c r="A51" s="194">
        <v>3</v>
      </c>
      <c r="B51" s="194" t="s">
        <v>72</v>
      </c>
      <c r="C51" s="195" t="str">
        <f t="shared" si="20"/>
        <v>Võ Uyên Phương</v>
      </c>
      <c r="D51" s="196" t="str">
        <f t="shared" si="21"/>
        <v>Kế toán</v>
      </c>
      <c r="E51" s="197">
        <f>VLOOKUP(B51,TH!$C$11:$F$56,4,0)</f>
        <v>4895000</v>
      </c>
      <c r="F51" s="82">
        <f>VLOOKUP($B51,'CC - 08'!$B$9:$AS$99,36,0)</f>
        <v>27</v>
      </c>
      <c r="G51" s="198">
        <f t="shared" si="22"/>
        <v>4895000</v>
      </c>
      <c r="H51" s="82">
        <f>(VLOOKUP($B51,'CC - 02'!$B$9:$AN$97,37,0)+(VLOOKUP($B51,'CC - 02'!$B$9:$AN$97,38,0)))</f>
        <v>0</v>
      </c>
      <c r="I51" s="198">
        <f t="shared" si="23"/>
        <v>0</v>
      </c>
      <c r="J51" s="199">
        <f t="shared" si="24"/>
        <v>27</v>
      </c>
      <c r="K51" s="36">
        <f t="shared" si="24"/>
        <v>4895000</v>
      </c>
      <c r="L51" s="80">
        <f t="shared" si="31"/>
        <v>405000</v>
      </c>
      <c r="M51" s="200">
        <f t="shared" si="25"/>
        <v>5300000</v>
      </c>
      <c r="N51" s="37">
        <f t="shared" si="26"/>
        <v>391600</v>
      </c>
      <c r="O51" s="37">
        <f t="shared" si="27"/>
        <v>73425</v>
      </c>
      <c r="P51" s="37">
        <f t="shared" si="28"/>
        <v>48950</v>
      </c>
      <c r="Q51" s="198">
        <f t="shared" si="29"/>
        <v>4786025</v>
      </c>
      <c r="R51" s="198">
        <f t="shared" si="30"/>
        <v>0</v>
      </c>
      <c r="S51" s="201">
        <f t="shared" si="32"/>
        <v>4786025</v>
      </c>
      <c r="T51" s="198"/>
      <c r="U51" s="164"/>
      <c r="V51" s="202"/>
      <c r="W51" s="187"/>
      <c r="X51" s="180"/>
      <c r="Y51" s="180"/>
      <c r="Z51" s="180"/>
      <c r="AA51" s="157"/>
      <c r="AB51" s="157"/>
      <c r="AC51" s="157"/>
      <c r="AD51" s="157"/>
      <c r="AE51" s="157"/>
    </row>
    <row r="52" spans="1:31" s="203" customFormat="1" ht="23.25" customHeight="1">
      <c r="A52" s="194">
        <v>4</v>
      </c>
      <c r="B52" s="194" t="s">
        <v>75</v>
      </c>
      <c r="C52" s="195" t="str">
        <f t="shared" si="20"/>
        <v>Lê Nguyễn Huy Cường</v>
      </c>
      <c r="D52" s="196" t="str">
        <f t="shared" si="21"/>
        <v>XNK</v>
      </c>
      <c r="E52" s="197">
        <f>VLOOKUP(B52,TH!$C$11:$F$56,4,0)</f>
        <v>4336000</v>
      </c>
      <c r="F52" s="82">
        <f>VLOOKUP($B52,'CC - 08'!$B$9:$AS$99,36,0)</f>
        <v>27</v>
      </c>
      <c r="G52" s="198">
        <f t="shared" si="22"/>
        <v>4336000</v>
      </c>
      <c r="H52" s="82">
        <f>(VLOOKUP($B52,'CC - 02'!$B$9:$AN$97,37,0)+(VLOOKUP($B52,'CC - 02'!$B$9:$AN$97,38,0)))</f>
        <v>0</v>
      </c>
      <c r="I52" s="198">
        <f t="shared" si="23"/>
        <v>0</v>
      </c>
      <c r="J52" s="199">
        <f t="shared" si="24"/>
        <v>27</v>
      </c>
      <c r="K52" s="36">
        <f t="shared" si="24"/>
        <v>4336000</v>
      </c>
      <c r="L52" s="80">
        <f t="shared" si="31"/>
        <v>405000</v>
      </c>
      <c r="M52" s="200">
        <f t="shared" si="25"/>
        <v>4741000</v>
      </c>
      <c r="N52" s="37">
        <f t="shared" si="26"/>
        <v>346880</v>
      </c>
      <c r="O52" s="37">
        <f t="shared" si="27"/>
        <v>65040</v>
      </c>
      <c r="P52" s="37">
        <f t="shared" si="28"/>
        <v>43360</v>
      </c>
      <c r="Q52" s="198">
        <f t="shared" si="29"/>
        <v>4285720</v>
      </c>
      <c r="R52" s="198">
        <f t="shared" si="30"/>
        <v>0</v>
      </c>
      <c r="S52" s="201">
        <f t="shared" si="32"/>
        <v>4285720</v>
      </c>
      <c r="T52" s="198"/>
      <c r="U52" s="164"/>
      <c r="V52" s="202"/>
      <c r="W52" s="187"/>
      <c r="X52" s="180"/>
      <c r="Y52" s="180"/>
      <c r="Z52" s="180"/>
      <c r="AA52" s="157"/>
      <c r="AB52" s="157"/>
      <c r="AC52" s="157"/>
      <c r="AD52" s="157"/>
      <c r="AE52" s="157"/>
    </row>
    <row r="53" spans="1:31" s="203" customFormat="1" ht="23.25" customHeight="1">
      <c r="A53" s="194">
        <v>5</v>
      </c>
      <c r="B53" s="194" t="s">
        <v>77</v>
      </c>
      <c r="C53" s="195" t="str">
        <f t="shared" si="20"/>
        <v>Nguyễn Văn Bé Tư</v>
      </c>
      <c r="D53" s="196" t="str">
        <f t="shared" si="21"/>
        <v>Tài xế</v>
      </c>
      <c r="E53" s="197">
        <f>VLOOKUP(B53,TH!$C$11:$F$56,4,0)</f>
        <v>3776000</v>
      </c>
      <c r="F53" s="82">
        <f>VLOOKUP($B53,'CC - 08'!$B$9:$AS$99,36,0)</f>
        <v>27</v>
      </c>
      <c r="G53" s="198">
        <f t="shared" si="22"/>
        <v>3776000</v>
      </c>
      <c r="H53" s="82">
        <f>(VLOOKUP($B53,'CC - 02'!$B$9:$AN$97,37,0)+(VLOOKUP($B53,'CC - 02'!$B$9:$AN$97,38,0)))</f>
        <v>0</v>
      </c>
      <c r="I53" s="198">
        <f t="shared" si="23"/>
        <v>0</v>
      </c>
      <c r="J53" s="199">
        <f t="shared" si="24"/>
        <v>27</v>
      </c>
      <c r="K53" s="36">
        <f t="shared" si="24"/>
        <v>3776000</v>
      </c>
      <c r="L53" s="80">
        <f t="shared" si="31"/>
        <v>405000</v>
      </c>
      <c r="M53" s="200">
        <f t="shared" si="25"/>
        <v>4181000</v>
      </c>
      <c r="N53" s="37">
        <f t="shared" si="26"/>
        <v>302080</v>
      </c>
      <c r="O53" s="37">
        <f t="shared" si="27"/>
        <v>56640</v>
      </c>
      <c r="P53" s="37">
        <f t="shared" si="28"/>
        <v>37760</v>
      </c>
      <c r="Q53" s="198">
        <f t="shared" si="29"/>
        <v>3784520</v>
      </c>
      <c r="R53" s="198">
        <f t="shared" si="30"/>
        <v>0</v>
      </c>
      <c r="S53" s="201">
        <f t="shared" si="32"/>
        <v>3784520</v>
      </c>
      <c r="T53" s="198"/>
      <c r="U53" s="164"/>
      <c r="V53" s="202"/>
      <c r="W53" s="187"/>
      <c r="X53" s="180"/>
      <c r="Y53" s="180"/>
      <c r="Z53" s="180"/>
      <c r="AA53" s="157"/>
      <c r="AB53" s="157"/>
      <c r="AC53" s="157"/>
      <c r="AD53" s="157"/>
      <c r="AE53" s="157"/>
    </row>
    <row r="54" spans="1:31" s="203" customFormat="1" ht="23.25" customHeight="1">
      <c r="A54" s="194">
        <v>6</v>
      </c>
      <c r="B54" s="194" t="s">
        <v>78</v>
      </c>
      <c r="C54" s="195" t="str">
        <f t="shared" si="20"/>
        <v>Dương Thanh Tuấn</v>
      </c>
      <c r="D54" s="196" t="str">
        <f t="shared" si="21"/>
        <v>Nhân sự</v>
      </c>
      <c r="E54" s="197">
        <f>VLOOKUP(B54,TH!$C$11:$F$56,4,0)</f>
        <v>4056000</v>
      </c>
      <c r="F54" s="82">
        <f>VLOOKUP($B54,'CC - 08'!$B$9:$AS$99,36,0)</f>
        <v>27</v>
      </c>
      <c r="G54" s="198">
        <f t="shared" si="22"/>
        <v>4056000</v>
      </c>
      <c r="H54" s="82">
        <f>(VLOOKUP($B54,'CC - 02'!$B$9:$AN$97,37,0)+(VLOOKUP($B54,'CC - 02'!$B$9:$AN$97,38,0)))</f>
        <v>0</v>
      </c>
      <c r="I54" s="198">
        <f t="shared" si="23"/>
        <v>0</v>
      </c>
      <c r="J54" s="199">
        <f t="shared" si="24"/>
        <v>27</v>
      </c>
      <c r="K54" s="36">
        <f t="shared" si="24"/>
        <v>4056000</v>
      </c>
      <c r="L54" s="80">
        <f t="shared" si="31"/>
        <v>405000</v>
      </c>
      <c r="M54" s="200">
        <f t="shared" si="25"/>
        <v>4461000</v>
      </c>
      <c r="N54" s="37">
        <f t="shared" si="26"/>
        <v>324480</v>
      </c>
      <c r="O54" s="37">
        <f t="shared" si="27"/>
        <v>60840</v>
      </c>
      <c r="P54" s="37">
        <f t="shared" si="28"/>
        <v>40560</v>
      </c>
      <c r="Q54" s="198">
        <f t="shared" si="29"/>
        <v>4035120</v>
      </c>
      <c r="R54" s="198">
        <f t="shared" si="30"/>
        <v>0</v>
      </c>
      <c r="S54" s="201">
        <f t="shared" si="32"/>
        <v>4035120</v>
      </c>
      <c r="T54" s="198"/>
      <c r="U54" s="164"/>
      <c r="V54" s="202"/>
      <c r="W54" s="187"/>
      <c r="X54" s="180"/>
      <c r="Y54" s="180"/>
      <c r="Z54" s="180"/>
      <c r="AA54" s="157"/>
      <c r="AB54" s="157"/>
      <c r="AC54" s="157"/>
      <c r="AD54" s="157"/>
      <c r="AE54" s="157"/>
    </row>
    <row r="55" spans="1:31" s="203" customFormat="1" ht="23.25" customHeight="1">
      <c r="A55" s="194">
        <v>7</v>
      </c>
      <c r="B55" s="194" t="s">
        <v>81</v>
      </c>
      <c r="C55" s="195" t="str">
        <f t="shared" si="20"/>
        <v>Nguyễn Thiện Duyệt</v>
      </c>
      <c r="D55" s="196" t="str">
        <f t="shared" si="21"/>
        <v>XNK</v>
      </c>
      <c r="E55" s="197">
        <f>VLOOKUP(B55,TH!$C$11:$F$56,4,0)</f>
        <v>4840000</v>
      </c>
      <c r="F55" s="82">
        <f>VLOOKUP($B55,'CC - 08'!$B$9:$AS$99,36,0)</f>
        <v>27</v>
      </c>
      <c r="G55" s="198">
        <f t="shared" si="22"/>
        <v>4840000</v>
      </c>
      <c r="H55" s="82">
        <f>(VLOOKUP($B55,'CC - 02'!$B$9:$AN$97,37,0)+(VLOOKUP($B55,'CC - 02'!$B$9:$AN$97,38,0)))</f>
        <v>0</v>
      </c>
      <c r="I55" s="198">
        <f t="shared" si="23"/>
        <v>0</v>
      </c>
      <c r="J55" s="199">
        <f t="shared" si="24"/>
        <v>27</v>
      </c>
      <c r="K55" s="36">
        <f t="shared" si="24"/>
        <v>4840000</v>
      </c>
      <c r="L55" s="80">
        <f t="shared" si="31"/>
        <v>405000</v>
      </c>
      <c r="M55" s="200">
        <f t="shared" si="25"/>
        <v>5245000</v>
      </c>
      <c r="N55" s="37">
        <f t="shared" si="26"/>
        <v>387200</v>
      </c>
      <c r="O55" s="37">
        <f t="shared" si="27"/>
        <v>72600</v>
      </c>
      <c r="P55" s="37">
        <f t="shared" si="28"/>
        <v>48400</v>
      </c>
      <c r="Q55" s="198">
        <f t="shared" si="29"/>
        <v>4736800</v>
      </c>
      <c r="R55" s="198">
        <f t="shared" si="30"/>
        <v>0</v>
      </c>
      <c r="S55" s="201">
        <f t="shared" si="32"/>
        <v>4736800</v>
      </c>
      <c r="T55" s="198"/>
      <c r="U55" s="164"/>
      <c r="V55" s="202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203" customFormat="1" ht="23.25" customHeight="1">
      <c r="A56" s="194">
        <v>8</v>
      </c>
      <c r="B56" s="194" t="s">
        <v>200</v>
      </c>
      <c r="C56" s="195" t="s">
        <v>195</v>
      </c>
      <c r="D56" s="196" t="str">
        <f t="shared" si="21"/>
        <v>Kế toán</v>
      </c>
      <c r="E56" s="197">
        <f>VLOOKUP(B56,TH!$C$11:$F$56,4,0)</f>
        <v>4362000</v>
      </c>
      <c r="F56" s="82">
        <f>VLOOKUP($B56,'CC - 08'!$B$9:$AS$99,36,0)</f>
        <v>27</v>
      </c>
      <c r="G56" s="198">
        <f t="shared" si="22"/>
        <v>4362000</v>
      </c>
      <c r="H56" s="82">
        <f>(VLOOKUP($B56,'CC - 03'!$B$9:$AN$94,37,0)+(VLOOKUP($B56,'CC - 03'!$B$9:$AN$94,38,0)))</f>
        <v>0</v>
      </c>
      <c r="I56" s="198">
        <f t="shared" si="23"/>
        <v>0</v>
      </c>
      <c r="J56" s="199">
        <f t="shared" si="24"/>
        <v>27</v>
      </c>
      <c r="K56" s="36">
        <f t="shared" si="24"/>
        <v>4362000</v>
      </c>
      <c r="L56" s="80">
        <f t="shared" si="31"/>
        <v>405000</v>
      </c>
      <c r="M56" s="200">
        <f t="shared" si="25"/>
        <v>4767000</v>
      </c>
      <c r="N56" s="37">
        <f>E56*$N$4</f>
        <v>348960</v>
      </c>
      <c r="O56" s="37">
        <f>E56*$O$4</f>
        <v>65430</v>
      </c>
      <c r="P56" s="37">
        <f>E56*$P$4</f>
        <v>43620</v>
      </c>
      <c r="Q56" s="198">
        <f t="shared" ref="Q56:Q57" si="33">M56-SUM(N56:P56)</f>
        <v>4308990</v>
      </c>
      <c r="R56" s="198">
        <f t="shared" si="30"/>
        <v>0</v>
      </c>
      <c r="S56" s="201">
        <f t="shared" si="32"/>
        <v>4308990</v>
      </c>
      <c r="T56" s="198"/>
      <c r="U56" s="164"/>
      <c r="V56" s="202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203" customFormat="1" ht="23.25" customHeight="1">
      <c r="A57" s="194">
        <v>9</v>
      </c>
      <c r="B57" s="194" t="s">
        <v>199</v>
      </c>
      <c r="C57" s="195" t="s">
        <v>196</v>
      </c>
      <c r="D57" s="196" t="str">
        <f t="shared" si="21"/>
        <v>Kế toán</v>
      </c>
      <c r="E57" s="197">
        <f>VLOOKUP(B57,TH!$C$11:$F$56,4,0)</f>
        <v>4362000</v>
      </c>
      <c r="F57" s="82">
        <f>VLOOKUP($B57,'CC - 08'!$B$9:$AS$99,36,0)</f>
        <v>27</v>
      </c>
      <c r="G57" s="198">
        <f t="shared" si="22"/>
        <v>4362000</v>
      </c>
      <c r="H57" s="82">
        <f>(VLOOKUP($B57,'CC - 03'!$B$9:$AN$94,37,0)+(VLOOKUP($B57,'CC - 03'!$B$9:$AN$94,38,0)))</f>
        <v>0</v>
      </c>
      <c r="I57" s="198">
        <f t="shared" si="23"/>
        <v>0</v>
      </c>
      <c r="J57" s="199">
        <f t="shared" si="24"/>
        <v>27</v>
      </c>
      <c r="K57" s="36">
        <f t="shared" si="24"/>
        <v>4362000</v>
      </c>
      <c r="L57" s="80">
        <f t="shared" si="31"/>
        <v>405000</v>
      </c>
      <c r="M57" s="200">
        <f t="shared" si="25"/>
        <v>4767000</v>
      </c>
      <c r="N57" s="37">
        <f>E57*$N$4</f>
        <v>348960</v>
      </c>
      <c r="O57" s="37">
        <f>E57*$O$4</f>
        <v>65430</v>
      </c>
      <c r="P57" s="37">
        <f>E57*$P$4</f>
        <v>43620</v>
      </c>
      <c r="Q57" s="198">
        <f t="shared" si="33"/>
        <v>4308990</v>
      </c>
      <c r="R57" s="198">
        <f t="shared" si="30"/>
        <v>0</v>
      </c>
      <c r="S57" s="201">
        <f t="shared" si="32"/>
        <v>4308990</v>
      </c>
      <c r="T57" s="198"/>
      <c r="U57" s="164"/>
      <c r="V57" s="202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208" customFormat="1" ht="21" customHeight="1">
      <c r="A58" s="899" t="s">
        <v>25</v>
      </c>
      <c r="B58" s="900"/>
      <c r="C58" s="900"/>
      <c r="D58" s="900"/>
      <c r="E58" s="205">
        <f>SUM(E49:E57)</f>
        <v>46373000</v>
      </c>
      <c r="F58" s="205"/>
      <c r="G58" s="205">
        <f t="shared" ref="G58:R58" si="34">SUM(G49:G57)</f>
        <v>44765444</v>
      </c>
      <c r="H58" s="205">
        <f t="shared" si="34"/>
        <v>0</v>
      </c>
      <c r="I58" s="205">
        <f t="shared" si="34"/>
        <v>0</v>
      </c>
      <c r="J58" s="205">
        <f t="shared" si="34"/>
        <v>239</v>
      </c>
      <c r="K58" s="206">
        <f t="shared" si="34"/>
        <v>44765444</v>
      </c>
      <c r="L58" s="206">
        <f t="shared" si="34"/>
        <v>3585000</v>
      </c>
      <c r="M58" s="206">
        <f t="shared" si="34"/>
        <v>48350444</v>
      </c>
      <c r="N58" s="206">
        <f t="shared" si="34"/>
        <v>3709840</v>
      </c>
      <c r="O58" s="206">
        <f t="shared" si="34"/>
        <v>695595</v>
      </c>
      <c r="P58" s="206">
        <f t="shared" si="34"/>
        <v>463730</v>
      </c>
      <c r="Q58" s="206">
        <f t="shared" si="34"/>
        <v>43481279</v>
      </c>
      <c r="R58" s="206">
        <f t="shared" si="34"/>
        <v>0</v>
      </c>
      <c r="S58" s="206">
        <f>SUM(S49:S57)</f>
        <v>43481279</v>
      </c>
      <c r="T58" s="206"/>
      <c r="U58" s="164"/>
      <c r="V58" s="207"/>
      <c r="W58" s="207"/>
      <c r="X58" s="207"/>
      <c r="Y58" s="207"/>
      <c r="Z58" s="207"/>
    </row>
    <row r="59" spans="1:31" s="216" customFormat="1" ht="13.5" customHeight="1">
      <c r="A59" s="209"/>
      <c r="B59" s="209"/>
      <c r="C59" s="210"/>
      <c r="D59" s="211"/>
      <c r="E59" s="212"/>
      <c r="F59" s="210"/>
      <c r="G59" s="210"/>
      <c r="H59" s="210"/>
      <c r="I59" s="210"/>
      <c r="J59" s="213"/>
      <c r="K59" s="210"/>
      <c r="L59" s="210"/>
      <c r="M59" s="214"/>
      <c r="N59" s="210"/>
      <c r="O59" s="210"/>
      <c r="P59" s="210"/>
      <c r="Q59" s="210"/>
      <c r="R59" s="210"/>
      <c r="S59" s="210"/>
      <c r="T59" s="210"/>
      <c r="U59" s="164"/>
      <c r="V59" s="215"/>
      <c r="W59" s="215"/>
      <c r="X59" s="215"/>
      <c r="Y59" s="215"/>
      <c r="Z59" s="215"/>
    </row>
    <row r="60" spans="1:31" s="203" customFormat="1" ht="17.25" customHeight="1">
      <c r="A60" s="217"/>
      <c r="B60" s="217"/>
      <c r="C60" s="217"/>
      <c r="D60" s="218"/>
      <c r="E60" s="219"/>
      <c r="F60" s="217"/>
      <c r="G60" s="217"/>
      <c r="H60" s="217"/>
      <c r="I60" s="217"/>
      <c r="J60" s="220"/>
      <c r="K60" s="219"/>
      <c r="L60" s="217"/>
      <c r="M60" s="217"/>
      <c r="N60" s="217"/>
      <c r="O60" s="217"/>
      <c r="P60" s="217"/>
      <c r="Q60" s="217"/>
      <c r="R60" s="217"/>
      <c r="S60" s="221" t="str">
        <f>$S$30</f>
        <v>Long An, ngày  31   tháng   08   năm 2017</v>
      </c>
      <c r="T60" s="217"/>
      <c r="U60" s="222"/>
      <c r="V60" s="202"/>
      <c r="W60" s="202"/>
      <c r="X60" s="202"/>
      <c r="Y60" s="202"/>
      <c r="Z60" s="202"/>
    </row>
    <row r="61" spans="1:31" s="203" customFormat="1" ht="12.75">
      <c r="A61" s="223"/>
      <c r="B61" s="223"/>
      <c r="C61" s="222" t="s">
        <v>60</v>
      </c>
      <c r="D61" s="224"/>
      <c r="E61" s="183"/>
      <c r="F61" s="222"/>
      <c r="G61" s="183"/>
      <c r="H61" s="183"/>
      <c r="I61" s="183"/>
      <c r="J61" s="225"/>
      <c r="K61" s="202"/>
      <c r="L61" s="226"/>
      <c r="M61" s="233"/>
      <c r="N61" s="227"/>
      <c r="O61" s="227"/>
      <c r="P61" s="227"/>
      <c r="Q61" s="227"/>
      <c r="S61" s="227" t="s">
        <v>22</v>
      </c>
      <c r="T61" s="222"/>
      <c r="U61" s="222"/>
      <c r="V61" s="202"/>
      <c r="W61" s="202"/>
      <c r="X61" s="202"/>
      <c r="Y61" s="202"/>
      <c r="Z61" s="202"/>
    </row>
    <row r="62" spans="1:31" s="216" customFormat="1" ht="12">
      <c r="A62" s="209"/>
      <c r="B62" s="209"/>
      <c r="C62" s="228"/>
      <c r="D62" s="228"/>
      <c r="E62" s="229"/>
      <c r="F62" s="167"/>
      <c r="G62" s="229"/>
      <c r="H62" s="229"/>
      <c r="I62" s="229"/>
      <c r="J62" s="213"/>
      <c r="K62" s="215"/>
      <c r="L62" s="230"/>
      <c r="N62" s="231"/>
      <c r="O62" s="231"/>
      <c r="P62" s="231"/>
      <c r="Q62" s="231"/>
      <c r="S62" s="231"/>
      <c r="T62" s="167"/>
      <c r="U62" s="164"/>
      <c r="V62" s="215"/>
      <c r="W62" s="215"/>
      <c r="X62" s="215"/>
      <c r="Y62" s="215"/>
      <c r="Z62" s="215"/>
    </row>
    <row r="64" spans="1:31" s="15" customFormat="1">
      <c r="A64" s="5"/>
      <c r="B64" s="5"/>
      <c r="C64" s="5"/>
      <c r="D64" s="14"/>
      <c r="F64" s="280"/>
      <c r="J64" s="81"/>
      <c r="K64" s="5"/>
      <c r="L64" s="5"/>
      <c r="M64" s="5"/>
      <c r="N64" s="5"/>
      <c r="O64" s="5"/>
      <c r="P64" s="5"/>
      <c r="Q64" s="5"/>
      <c r="R64" s="5"/>
      <c r="S64" s="5"/>
      <c r="T64" s="6"/>
      <c r="U64" s="5"/>
      <c r="V64" s="6"/>
      <c r="W64" s="6"/>
      <c r="X64" s="6"/>
      <c r="Y64" s="6"/>
      <c r="Z64" s="6"/>
      <c r="AA64" s="5"/>
      <c r="AB64" s="5"/>
      <c r="AC64" s="5"/>
      <c r="AD64" s="5"/>
      <c r="AE64" s="5"/>
    </row>
  </sheetData>
  <protectedRanges>
    <protectedRange password="CC78" sqref="V28:IK28 A10:B11 C5:D7 B31:C31 V5:W9 A28:A32 B28:B30 B32 A63:A93 V12:W12 Q5:T7 AF5:IK12 V23:W23 E5:I6 N5:P6 L5 Q10:S11 L47 L31 J6:K7 L7 L45 AF23:IK23 A34:A40 W34:IK40 W10:W11 C63:IK93 D28:T28 A94:IK65361 C34:T40 B34:B48 V34:V44 H46:I46 B51:B93" name="Range1"/>
    <protectedRange password="CC78" sqref="F7:H7 H47" name="Range1_4"/>
    <protectedRange password="CC78" sqref="V31:IK32 S31:T32 N31:Q32 E31:I32" name="Range1_1_1"/>
    <protectedRange password="CC78" sqref="U1 W1:IK3 V4:IK4 B4:T4 U4:U12 X5:AE12 U23 X23:AE23 B1:Q3 R2:S3 U28:U4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8:IK58 C45:D47 B61:C61 V45:W48 B62 N45:P46 Q45:T47 E45:I45 AF45:IK57 D58:T58 J46:K47 L61 W49:W57 E46:G46 B51:B60 Q49:S57 A49:A62" name="Range1_3"/>
    <protectedRange password="CC78" sqref="F47:G47" name="Range1_4_2"/>
    <protectedRange password="CC78" sqref="V61:IK62 N61:Q62 S61:T62 E61:I62" name="Range1_1_1_1"/>
    <protectedRange password="CC78" sqref="W41:IK44 X45:AE57 B44:T44 B41:Q43 R42:S43 U45:U62" name="Range1_2_2"/>
    <protectedRange password="CC78" sqref="V49:V57" name="Range1_1_2"/>
    <protectedRange password="CC78" sqref="A41" name="Range1_2_1_1_1"/>
    <protectedRange password="CC78" sqref="I47" name="Range1_4_1_1"/>
    <protectedRange password="CC78" sqref="AF24:IK27 W24:W27 B24:B27 B19 Q24:S27 B21 B17 W13:W22 A17:A27 Q13:S22 AF13:IK22 A13:B16" name="Range1_5"/>
    <protectedRange password="CC78" sqref="X24:AE27 U24:U27 X13:AE22 U13:U22" name="Range1_2_3"/>
    <protectedRange password="CC78" sqref="V24:V27 V13:V22" name="Range1_1_3"/>
    <protectedRange password="CC78" sqref="K10:K11 K24:K27 K49:K57 K13:K22" name="Range1_6"/>
    <protectedRange password="CC78" sqref="A2:A3 A42:A43" name="Range1_2_1_3"/>
    <protectedRange password="CC78" sqref="B18" name="Range1_7"/>
    <protectedRange password="CC78" sqref="B20" name="Range1_1_4"/>
    <protectedRange password="CC78" sqref="B22" name="Range1_1_5"/>
  </protectedRanges>
  <autoFilter ref="A7:AE27"/>
  <mergeCells count="47">
    <mergeCell ref="A58:D58"/>
    <mergeCell ref="T45:T47"/>
    <mergeCell ref="F46:G46"/>
    <mergeCell ref="H46:I46"/>
    <mergeCell ref="J46:J47"/>
    <mergeCell ref="K46:K47"/>
    <mergeCell ref="N46:N47"/>
    <mergeCell ref="O46:O47"/>
    <mergeCell ref="P46:P47"/>
    <mergeCell ref="L45:L47"/>
    <mergeCell ref="M45:M47"/>
    <mergeCell ref="N45:P45"/>
    <mergeCell ref="Q45:Q47"/>
    <mergeCell ref="R45:R47"/>
    <mergeCell ref="S45:S47"/>
    <mergeCell ref="A45:A47"/>
    <mergeCell ref="B45:B47"/>
    <mergeCell ref="C45:C47"/>
    <mergeCell ref="D45:D47"/>
    <mergeCell ref="E45:E47"/>
    <mergeCell ref="F45:K45"/>
    <mergeCell ref="B23:C23"/>
    <mergeCell ref="A28:D28"/>
    <mergeCell ref="D41:Q41"/>
    <mergeCell ref="F6:G6"/>
    <mergeCell ref="H6:I6"/>
    <mergeCell ref="J6:J7"/>
    <mergeCell ref="K6:K7"/>
    <mergeCell ref="R41:T41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CM118"/>
  <sheetViews>
    <sheetView topLeftCell="A51" workbookViewId="0">
      <selection activeCell="A51" sqref="A1:XFD104857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698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09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707">
        <v>42979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42979</v>
      </c>
      <c r="G5" s="105">
        <f t="shared" ref="G5:AG5" si="0">F5+1</f>
        <v>42980</v>
      </c>
      <c r="H5" s="105">
        <f t="shared" si="0"/>
        <v>42981</v>
      </c>
      <c r="I5" s="105">
        <f t="shared" si="0"/>
        <v>42982</v>
      </c>
      <c r="J5" s="105">
        <f t="shared" si="0"/>
        <v>42983</v>
      </c>
      <c r="K5" s="105">
        <f t="shared" si="0"/>
        <v>42984</v>
      </c>
      <c r="L5" s="105">
        <f t="shared" si="0"/>
        <v>42985</v>
      </c>
      <c r="M5" s="105">
        <f t="shared" si="0"/>
        <v>42986</v>
      </c>
      <c r="N5" s="105">
        <f t="shared" si="0"/>
        <v>42987</v>
      </c>
      <c r="O5" s="105">
        <f t="shared" si="0"/>
        <v>42988</v>
      </c>
      <c r="P5" s="105">
        <f t="shared" si="0"/>
        <v>42989</v>
      </c>
      <c r="Q5" s="105">
        <f t="shared" si="0"/>
        <v>42990</v>
      </c>
      <c r="R5" s="105">
        <f t="shared" si="0"/>
        <v>42991</v>
      </c>
      <c r="S5" s="105">
        <f t="shared" si="0"/>
        <v>42992</v>
      </c>
      <c r="T5" s="105">
        <f t="shared" si="0"/>
        <v>42993</v>
      </c>
      <c r="U5" s="105">
        <f t="shared" si="0"/>
        <v>42994</v>
      </c>
      <c r="V5" s="105">
        <f t="shared" si="0"/>
        <v>42995</v>
      </c>
      <c r="W5" s="105">
        <f t="shared" si="0"/>
        <v>42996</v>
      </c>
      <c r="X5" s="105">
        <f t="shared" si="0"/>
        <v>42997</v>
      </c>
      <c r="Y5" s="105">
        <f t="shared" si="0"/>
        <v>42998</v>
      </c>
      <c r="Z5" s="105">
        <f t="shared" si="0"/>
        <v>42999</v>
      </c>
      <c r="AA5" s="105">
        <f t="shared" si="0"/>
        <v>43000</v>
      </c>
      <c r="AB5" s="105">
        <f t="shared" si="0"/>
        <v>43001</v>
      </c>
      <c r="AC5" s="105">
        <f t="shared" si="0"/>
        <v>43002</v>
      </c>
      <c r="AD5" s="105">
        <f t="shared" si="0"/>
        <v>43003</v>
      </c>
      <c r="AE5" s="105">
        <f t="shared" si="0"/>
        <v>43004</v>
      </c>
      <c r="AF5" s="105">
        <f t="shared" si="0"/>
        <v>43005</v>
      </c>
      <c r="AG5" s="105">
        <f t="shared" si="0"/>
        <v>43006</v>
      </c>
      <c r="AH5" s="105">
        <f>AG5+1</f>
        <v>43007</v>
      </c>
      <c r="AI5" s="105">
        <f>AH5+1</f>
        <v>43008</v>
      </c>
      <c r="AJ5" s="105">
        <f>AI5+1</f>
        <v>43009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T.Sáu</v>
      </c>
      <c r="G6" s="263" t="str">
        <f t="shared" ref="G6:AJ6" si="1">CHOOSE(WEEKDAY(G5),"C.Nhật","T.Hai","T.Ba","T.Tư","T.Năm","T.Sáu","T.Bảy")</f>
        <v>T.Bảy</v>
      </c>
      <c r="H6" s="263" t="str">
        <f t="shared" si="1"/>
        <v>C.Nhật</v>
      </c>
      <c r="I6" s="263" t="str">
        <f t="shared" si="1"/>
        <v>T.Hai</v>
      </c>
      <c r="J6" s="263" t="str">
        <f t="shared" si="1"/>
        <v>T.Ba</v>
      </c>
      <c r="K6" s="263" t="str">
        <f t="shared" si="1"/>
        <v>T.Tư</v>
      </c>
      <c r="L6" s="263" t="str">
        <f t="shared" si="1"/>
        <v>T.Năm</v>
      </c>
      <c r="M6" s="263" t="str">
        <f t="shared" si="1"/>
        <v>T.Sáu</v>
      </c>
      <c r="N6" s="263" t="str">
        <f t="shared" si="1"/>
        <v>T.Bảy</v>
      </c>
      <c r="O6" s="263" t="str">
        <f t="shared" si="1"/>
        <v>C.Nhật</v>
      </c>
      <c r="P6" s="263" t="str">
        <f t="shared" si="1"/>
        <v>T.Hai</v>
      </c>
      <c r="Q6" s="263" t="str">
        <f t="shared" si="1"/>
        <v>T.Ba</v>
      </c>
      <c r="R6" s="263" t="str">
        <f t="shared" si="1"/>
        <v>T.Tư</v>
      </c>
      <c r="S6" s="263" t="str">
        <f t="shared" si="1"/>
        <v>T.Năm</v>
      </c>
      <c r="T6" s="263" t="str">
        <f t="shared" si="1"/>
        <v>T.Sáu</v>
      </c>
      <c r="U6" s="263" t="str">
        <f t="shared" si="1"/>
        <v>T.Bảy</v>
      </c>
      <c r="V6" s="263" t="str">
        <f t="shared" si="1"/>
        <v>C.Nhật</v>
      </c>
      <c r="W6" s="263" t="str">
        <f t="shared" si="1"/>
        <v>T.Hai</v>
      </c>
      <c r="X6" s="263" t="str">
        <f t="shared" si="1"/>
        <v>T.Ba</v>
      </c>
      <c r="Y6" s="263" t="str">
        <f t="shared" si="1"/>
        <v>T.Tư</v>
      </c>
      <c r="Z6" s="263" t="str">
        <f t="shared" si="1"/>
        <v>T.Năm</v>
      </c>
      <c r="AA6" s="263" t="str">
        <f t="shared" si="1"/>
        <v>T.Sáu</v>
      </c>
      <c r="AB6" s="263" t="str">
        <f t="shared" si="1"/>
        <v>T.Bảy</v>
      </c>
      <c r="AC6" s="263" t="str">
        <f t="shared" si="1"/>
        <v>C.Nhật</v>
      </c>
      <c r="AD6" s="263" t="str">
        <f t="shared" si="1"/>
        <v>T.Hai</v>
      </c>
      <c r="AE6" s="263" t="str">
        <f t="shared" si="1"/>
        <v>T.Ba</v>
      </c>
      <c r="AF6" s="263" t="str">
        <f t="shared" si="1"/>
        <v>T.Tư</v>
      </c>
      <c r="AG6" s="263" t="str">
        <f t="shared" si="1"/>
        <v>T.Năm</v>
      </c>
      <c r="AH6" s="263" t="str">
        <f t="shared" si="1"/>
        <v>T.Sáu</v>
      </c>
      <c r="AI6" s="263" t="str">
        <f t="shared" si="1"/>
        <v>T.Bảy</v>
      </c>
      <c r="AJ6" s="263" t="str">
        <f t="shared" si="1"/>
        <v>C.Nhật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7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>
        <v>8</v>
      </c>
      <c r="G9" s="153"/>
      <c r="H9" s="153"/>
      <c r="I9" s="153">
        <v>8</v>
      </c>
      <c r="J9" s="153">
        <v>8</v>
      </c>
      <c r="K9" s="153">
        <v>8</v>
      </c>
      <c r="L9" s="153">
        <v>8</v>
      </c>
      <c r="M9" s="153">
        <v>8</v>
      </c>
      <c r="N9" s="153">
        <v>8</v>
      </c>
      <c r="O9" s="153"/>
      <c r="P9" s="153">
        <v>8</v>
      </c>
      <c r="Q9" s="153">
        <v>8</v>
      </c>
      <c r="R9" s="153">
        <v>8</v>
      </c>
      <c r="S9" s="153">
        <v>8</v>
      </c>
      <c r="T9" s="153">
        <v>8</v>
      </c>
      <c r="U9" s="153">
        <v>8</v>
      </c>
      <c r="V9" s="153"/>
      <c r="W9" s="153">
        <v>8</v>
      </c>
      <c r="X9" s="153">
        <v>8</v>
      </c>
      <c r="Y9" s="153">
        <v>8</v>
      </c>
      <c r="Z9" s="153">
        <v>8</v>
      </c>
      <c r="AA9" s="153">
        <v>8</v>
      </c>
      <c r="AB9" s="153">
        <v>8</v>
      </c>
      <c r="AC9" s="153"/>
      <c r="AD9" s="153">
        <v>8</v>
      </c>
      <c r="AE9" s="153">
        <v>8</v>
      </c>
      <c r="AF9" s="153">
        <v>8</v>
      </c>
      <c r="AG9" s="153">
        <v>8</v>
      </c>
      <c r="AH9" s="153">
        <v>8</v>
      </c>
      <c r="AI9" s="153">
        <v>8</v>
      </c>
      <c r="AJ9" s="153"/>
      <c r="AK9" s="822">
        <f>((SUM(F9:AJ9))/8)-(SUMIF($F$6:$AJ$6,"C.Nhật",F9:AJ9)/8)</f>
        <v>25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25</v>
      </c>
      <c r="AO9" s="826">
        <v>0</v>
      </c>
      <c r="AP9" s="813"/>
      <c r="AQ9" s="813"/>
      <c r="AR9" s="813"/>
      <c r="AS9" s="815"/>
      <c r="AT9" s="7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7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>
        <v>8</v>
      </c>
      <c r="G11" s="153"/>
      <c r="H11" s="153"/>
      <c r="I11" s="153">
        <v>8</v>
      </c>
      <c r="J11" s="153">
        <v>8</v>
      </c>
      <c r="K11" s="153">
        <v>8</v>
      </c>
      <c r="L11" s="153">
        <v>8</v>
      </c>
      <c r="M11" s="153">
        <v>8</v>
      </c>
      <c r="N11" s="153">
        <v>8</v>
      </c>
      <c r="O11" s="153"/>
      <c r="P11" s="153">
        <v>8</v>
      </c>
      <c r="Q11" s="153">
        <v>8</v>
      </c>
      <c r="R11" s="153">
        <v>8</v>
      </c>
      <c r="S11" s="153">
        <v>8</v>
      </c>
      <c r="T11" s="153">
        <v>8</v>
      </c>
      <c r="U11" s="153">
        <v>8</v>
      </c>
      <c r="V11" s="153"/>
      <c r="W11" s="153">
        <v>8</v>
      </c>
      <c r="X11" s="153">
        <v>8</v>
      </c>
      <c r="Y11" s="153">
        <v>8</v>
      </c>
      <c r="Z11" s="153">
        <v>8</v>
      </c>
      <c r="AA11" s="153">
        <v>8</v>
      </c>
      <c r="AB11" s="153">
        <v>8</v>
      </c>
      <c r="AC11" s="153"/>
      <c r="AD11" s="153">
        <v>8</v>
      </c>
      <c r="AE11" s="153">
        <v>8</v>
      </c>
      <c r="AF11" s="153">
        <v>8</v>
      </c>
      <c r="AG11" s="153">
        <v>8</v>
      </c>
      <c r="AH11" s="153">
        <v>8</v>
      </c>
      <c r="AI11" s="153">
        <v>8</v>
      </c>
      <c r="AJ11" s="153"/>
      <c r="AK11" s="822">
        <f>((SUM(F11:AJ11))/8)-(SUMIF($F$6:$AJ$6,"C.Nhật",F11:AJ11)/8)</f>
        <v>25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25</v>
      </c>
      <c r="AO11" s="826">
        <v>0</v>
      </c>
      <c r="AP11" s="813"/>
      <c r="AQ11" s="813"/>
      <c r="AR11" s="813"/>
      <c r="AS11" s="815"/>
      <c r="AT11" s="700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700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>
        <v>8</v>
      </c>
      <c r="G14" s="153"/>
      <c r="H14" s="153"/>
      <c r="I14" s="153">
        <v>8</v>
      </c>
      <c r="J14" s="153">
        <v>8</v>
      </c>
      <c r="K14" s="153">
        <v>8</v>
      </c>
      <c r="L14" s="153">
        <v>8</v>
      </c>
      <c r="M14" s="153">
        <v>8</v>
      </c>
      <c r="N14" s="153">
        <v>8</v>
      </c>
      <c r="O14" s="153"/>
      <c r="P14" s="153">
        <v>8</v>
      </c>
      <c r="Q14" s="153">
        <v>8</v>
      </c>
      <c r="R14" s="153">
        <v>8</v>
      </c>
      <c r="S14" s="153">
        <v>8</v>
      </c>
      <c r="T14" s="153">
        <v>8</v>
      </c>
      <c r="U14" s="153">
        <v>8</v>
      </c>
      <c r="V14" s="153"/>
      <c r="W14" s="153">
        <v>8</v>
      </c>
      <c r="X14" s="153">
        <v>8</v>
      </c>
      <c r="Y14" s="153">
        <v>8</v>
      </c>
      <c r="Z14" s="153">
        <v>8</v>
      </c>
      <c r="AA14" s="153">
        <v>8</v>
      </c>
      <c r="AB14" s="153">
        <v>8</v>
      </c>
      <c r="AC14" s="153"/>
      <c r="AD14" s="153">
        <v>8</v>
      </c>
      <c r="AE14" s="153">
        <v>8</v>
      </c>
      <c r="AF14" s="153">
        <v>8</v>
      </c>
      <c r="AG14" s="153">
        <v>8</v>
      </c>
      <c r="AH14" s="153">
        <v>8</v>
      </c>
      <c r="AI14" s="153">
        <v>8</v>
      </c>
      <c r="AJ14" s="153"/>
      <c r="AK14" s="822">
        <f>((SUM(F14:AJ14))/8)-(SUMIF($F$6:$AJ$6,"C.Nhật",F14:AJ14)/8)</f>
        <v>25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25</v>
      </c>
      <c r="AO14" s="826">
        <v>0</v>
      </c>
      <c r="AP14" s="813"/>
      <c r="AQ14" s="813"/>
      <c r="AR14" s="813"/>
      <c r="AS14" s="815"/>
      <c r="AT14" s="70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70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>
        <v>8</v>
      </c>
      <c r="G16" s="153"/>
      <c r="H16" s="153"/>
      <c r="I16" s="153">
        <v>8</v>
      </c>
      <c r="J16" s="153">
        <v>8</v>
      </c>
      <c r="K16" s="153">
        <v>8</v>
      </c>
      <c r="L16" s="153">
        <v>8</v>
      </c>
      <c r="M16" s="153">
        <v>8</v>
      </c>
      <c r="N16" s="153">
        <v>8</v>
      </c>
      <c r="O16" s="153"/>
      <c r="P16" s="153">
        <v>8</v>
      </c>
      <c r="Q16" s="153">
        <v>8</v>
      </c>
      <c r="R16" s="153">
        <v>8</v>
      </c>
      <c r="S16" s="153">
        <v>8</v>
      </c>
      <c r="T16" s="153">
        <v>8</v>
      </c>
      <c r="U16" s="153">
        <v>8</v>
      </c>
      <c r="V16" s="153"/>
      <c r="W16" s="153">
        <v>8</v>
      </c>
      <c r="X16" s="153">
        <v>8</v>
      </c>
      <c r="Y16" s="153">
        <v>8</v>
      </c>
      <c r="Z16" s="153">
        <v>8</v>
      </c>
      <c r="AA16" s="153">
        <v>8</v>
      </c>
      <c r="AB16" s="153">
        <v>8</v>
      </c>
      <c r="AC16" s="153"/>
      <c r="AD16" s="153">
        <v>8</v>
      </c>
      <c r="AE16" s="153">
        <v>8</v>
      </c>
      <c r="AF16" s="153">
        <v>8</v>
      </c>
      <c r="AG16" s="153">
        <v>8</v>
      </c>
      <c r="AH16" s="153">
        <v>8</v>
      </c>
      <c r="AI16" s="153">
        <v>8</v>
      </c>
      <c r="AJ16" s="153"/>
      <c r="AK16" s="822">
        <f>((SUM(F16:AJ16))/8)-(SUMIF($F$6:$AJ$6,"C.Nhật",F16:AJ16)/8)</f>
        <v>25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25</v>
      </c>
      <c r="AO16" s="826">
        <v>0</v>
      </c>
      <c r="AP16" s="813"/>
      <c r="AQ16" s="813"/>
      <c r="AR16" s="813"/>
      <c r="AS16" s="815"/>
      <c r="AT16" s="70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70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>
        <v>8</v>
      </c>
      <c r="G18" s="153"/>
      <c r="H18" s="153"/>
      <c r="I18" s="153">
        <v>8</v>
      </c>
      <c r="J18" s="153">
        <v>8</v>
      </c>
      <c r="K18" s="153">
        <v>8</v>
      </c>
      <c r="L18" s="153">
        <v>8</v>
      </c>
      <c r="M18" s="153">
        <v>8</v>
      </c>
      <c r="N18" s="153">
        <v>8</v>
      </c>
      <c r="O18" s="153"/>
      <c r="P18" s="153">
        <v>8</v>
      </c>
      <c r="Q18" s="153">
        <v>8</v>
      </c>
      <c r="R18" s="153">
        <v>8</v>
      </c>
      <c r="S18" s="153">
        <v>8</v>
      </c>
      <c r="T18" s="153">
        <v>8</v>
      </c>
      <c r="U18" s="153">
        <v>8</v>
      </c>
      <c r="V18" s="153"/>
      <c r="W18" s="153">
        <v>8</v>
      </c>
      <c r="X18" s="153">
        <v>8</v>
      </c>
      <c r="Y18" s="153">
        <v>8</v>
      </c>
      <c r="Z18" s="153">
        <v>8</v>
      </c>
      <c r="AA18" s="153">
        <v>8</v>
      </c>
      <c r="AB18" s="153">
        <v>8</v>
      </c>
      <c r="AC18" s="153"/>
      <c r="AD18" s="153">
        <v>8</v>
      </c>
      <c r="AE18" s="153">
        <v>8</v>
      </c>
      <c r="AF18" s="153">
        <v>8</v>
      </c>
      <c r="AG18" s="153">
        <v>8</v>
      </c>
      <c r="AH18" s="153">
        <v>8</v>
      </c>
      <c r="AI18" s="153">
        <v>8</v>
      </c>
      <c r="AJ18" s="153"/>
      <c r="AK18" s="822">
        <f>((SUM(F18:AJ18))/8)-(SUMIF($F$6:$AJ$6,"C.Nhật",F18:AJ18)/8)</f>
        <v>25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25</v>
      </c>
      <c r="AO18" s="826">
        <v>0</v>
      </c>
      <c r="AP18" s="813"/>
      <c r="AQ18" s="813"/>
      <c r="AR18" s="813"/>
      <c r="AS18" s="815"/>
      <c r="AT18" s="70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70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>
        <v>8</v>
      </c>
      <c r="G20" s="153"/>
      <c r="H20" s="153"/>
      <c r="I20" s="153">
        <v>8</v>
      </c>
      <c r="J20" s="153">
        <v>8</v>
      </c>
      <c r="K20" s="153">
        <v>8</v>
      </c>
      <c r="L20" s="153">
        <v>8</v>
      </c>
      <c r="M20" s="153">
        <v>8</v>
      </c>
      <c r="N20" s="153">
        <v>8</v>
      </c>
      <c r="O20" s="153"/>
      <c r="P20" s="153">
        <v>8</v>
      </c>
      <c r="Q20" s="153">
        <v>8</v>
      </c>
      <c r="R20" s="153">
        <v>8</v>
      </c>
      <c r="S20" s="153">
        <v>8</v>
      </c>
      <c r="T20" s="153">
        <v>8</v>
      </c>
      <c r="U20" s="153">
        <v>8</v>
      </c>
      <c r="V20" s="153"/>
      <c r="W20" s="153">
        <v>8</v>
      </c>
      <c r="X20" s="153">
        <v>8</v>
      </c>
      <c r="Y20" s="153">
        <v>8</v>
      </c>
      <c r="Z20" s="153">
        <v>8</v>
      </c>
      <c r="AA20" s="153">
        <v>8</v>
      </c>
      <c r="AB20" s="153">
        <v>8</v>
      </c>
      <c r="AC20" s="153"/>
      <c r="AD20" s="153">
        <v>8</v>
      </c>
      <c r="AE20" s="153">
        <v>8</v>
      </c>
      <c r="AF20" s="153">
        <v>8</v>
      </c>
      <c r="AG20" s="153">
        <v>8</v>
      </c>
      <c r="AH20" s="153">
        <v>8</v>
      </c>
      <c r="AI20" s="153">
        <v>8</v>
      </c>
      <c r="AJ20" s="153"/>
      <c r="AK20" s="822">
        <f>((SUM(F20:AJ20))/8)-(SUMIF($F$6:$AJ$6,"C.Nhật",F20:AJ20)/8)</f>
        <v>25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25</v>
      </c>
      <c r="AO20" s="826">
        <v>0</v>
      </c>
      <c r="AP20" s="813"/>
      <c r="AQ20" s="813"/>
      <c r="AR20" s="813"/>
      <c r="AS20" s="815"/>
      <c r="AT20" s="70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70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911">
        <v>7</v>
      </c>
      <c r="B22" s="911" t="s">
        <v>102</v>
      </c>
      <c r="C22" s="850" t="str">
        <f>VLOOKUP(B22,DS,2,0)</f>
        <v>Sơn Thị Trường Sa</v>
      </c>
      <c r="D22" s="852" t="str">
        <f>VLOOKUP(B22,DS,3,0)</f>
        <v>Công nhân</v>
      </c>
      <c r="E22" s="58" t="s">
        <v>32</v>
      </c>
      <c r="F22" s="153">
        <v>8</v>
      </c>
      <c r="G22" s="153"/>
      <c r="H22" s="153"/>
      <c r="I22" s="153">
        <v>8</v>
      </c>
      <c r="J22" s="153">
        <v>8</v>
      </c>
      <c r="K22" s="153">
        <v>8</v>
      </c>
      <c r="L22" s="153">
        <v>8</v>
      </c>
      <c r="M22" s="153">
        <v>8</v>
      </c>
      <c r="N22" s="153">
        <v>8</v>
      </c>
      <c r="O22" s="153"/>
      <c r="P22" s="153">
        <v>8</v>
      </c>
      <c r="Q22" s="153">
        <v>8</v>
      </c>
      <c r="R22" s="153">
        <v>8</v>
      </c>
      <c r="S22" s="153">
        <v>8</v>
      </c>
      <c r="T22" s="153">
        <v>8</v>
      </c>
      <c r="U22" s="153">
        <v>8</v>
      </c>
      <c r="V22" s="153"/>
      <c r="W22" s="153">
        <v>8</v>
      </c>
      <c r="X22" s="153">
        <v>8</v>
      </c>
      <c r="Y22" s="153">
        <v>8</v>
      </c>
      <c r="Z22" s="153">
        <v>8</v>
      </c>
      <c r="AA22" s="153">
        <v>8</v>
      </c>
      <c r="AB22" s="153">
        <v>8</v>
      </c>
      <c r="AC22" s="153"/>
      <c r="AD22" s="153">
        <v>8</v>
      </c>
      <c r="AE22" s="153">
        <v>8</v>
      </c>
      <c r="AF22" s="153">
        <v>8</v>
      </c>
      <c r="AG22" s="153">
        <v>8</v>
      </c>
      <c r="AH22" s="153">
        <v>8</v>
      </c>
      <c r="AI22" s="153">
        <v>8</v>
      </c>
      <c r="AJ22" s="153"/>
      <c r="AK22" s="822">
        <f>((SUM(F22:AJ22))/8)-(SUMIF($F$6:$AJ$6,"C.Nhật",F22:AJ22)/8)</f>
        <v>25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25</v>
      </c>
      <c r="AO22" s="826">
        <v>0</v>
      </c>
      <c r="AP22" s="813"/>
      <c r="AQ22" s="813"/>
      <c r="AR22" s="813"/>
      <c r="AS22" s="815"/>
      <c r="AT22" s="70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70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911">
        <f t="shared" ref="A24" si="4">A22+1</f>
        <v>8</v>
      </c>
      <c r="B24" s="911" t="s">
        <v>103</v>
      </c>
      <c r="C24" s="850" t="str">
        <f>VLOOKUP(B24,DS,2,0)</f>
        <v>Lý Thị Sà Kha</v>
      </c>
      <c r="D24" s="852" t="str">
        <f>VLOOKUP(B24,DS,3,0)</f>
        <v>Công nhân</v>
      </c>
      <c r="E24" s="58" t="s">
        <v>32</v>
      </c>
      <c r="F24" s="153">
        <v>8</v>
      </c>
      <c r="G24" s="153"/>
      <c r="H24" s="153"/>
      <c r="I24" s="153">
        <v>8</v>
      </c>
      <c r="J24" s="153">
        <v>8</v>
      </c>
      <c r="K24" s="153">
        <v>8</v>
      </c>
      <c r="L24" s="153">
        <v>8</v>
      </c>
      <c r="M24" s="153">
        <v>8</v>
      </c>
      <c r="N24" s="153">
        <v>8</v>
      </c>
      <c r="O24" s="153"/>
      <c r="P24" s="153">
        <v>8</v>
      </c>
      <c r="Q24" s="153">
        <v>8</v>
      </c>
      <c r="R24" s="153">
        <v>8</v>
      </c>
      <c r="S24" s="153">
        <v>8</v>
      </c>
      <c r="T24" s="153">
        <v>8</v>
      </c>
      <c r="U24" s="153">
        <v>8</v>
      </c>
      <c r="V24" s="153"/>
      <c r="W24" s="153">
        <v>8</v>
      </c>
      <c r="X24" s="153">
        <v>8</v>
      </c>
      <c r="Y24" s="153">
        <v>8</v>
      </c>
      <c r="Z24" s="153">
        <v>8</v>
      </c>
      <c r="AA24" s="153">
        <v>8</v>
      </c>
      <c r="AB24" s="153">
        <v>8</v>
      </c>
      <c r="AC24" s="153"/>
      <c r="AD24" s="153">
        <v>8</v>
      </c>
      <c r="AE24" s="153">
        <v>8</v>
      </c>
      <c r="AF24" s="153">
        <v>8</v>
      </c>
      <c r="AG24" s="153">
        <v>8</v>
      </c>
      <c r="AH24" s="153">
        <v>8</v>
      </c>
      <c r="AI24" s="153">
        <v>8</v>
      </c>
      <c r="AJ24" s="153"/>
      <c r="AK24" s="822">
        <f>((SUM(F24:AJ24))/8)-(SUMIF($F$6:$AJ$6,"C.Nhật",F24:AJ24)/8)</f>
        <v>25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25</v>
      </c>
      <c r="AO24" s="826">
        <v>0</v>
      </c>
      <c r="AP24" s="813"/>
      <c r="AQ24" s="813"/>
      <c r="AR24" s="813"/>
      <c r="AS24" s="815"/>
      <c r="AT24" s="70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70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911">
        <v>9</v>
      </c>
      <c r="B26" s="913" t="s">
        <v>202</v>
      </c>
      <c r="C26" s="850" t="str">
        <f>VLOOKUP(B26,DS,2,0)</f>
        <v>Nguyễn Thị Diễm</v>
      </c>
      <c r="D26" s="852" t="str">
        <f>VLOOKUP(B26,DS,3,0)</f>
        <v>Công nhân</v>
      </c>
      <c r="E26" s="58" t="s">
        <v>32</v>
      </c>
      <c r="F26" s="153">
        <v>8</v>
      </c>
      <c r="G26" s="153"/>
      <c r="H26" s="153"/>
      <c r="I26" s="153">
        <v>8</v>
      </c>
      <c r="J26" s="153">
        <v>8</v>
      </c>
      <c r="K26" s="153">
        <v>8</v>
      </c>
      <c r="L26" s="153">
        <v>8</v>
      </c>
      <c r="M26" s="153">
        <v>8</v>
      </c>
      <c r="N26" s="153">
        <v>8</v>
      </c>
      <c r="O26" s="153"/>
      <c r="P26" s="153">
        <v>8</v>
      </c>
      <c r="Q26" s="153">
        <v>8</v>
      </c>
      <c r="R26" s="153">
        <v>8</v>
      </c>
      <c r="S26" s="153">
        <v>8</v>
      </c>
      <c r="T26" s="153">
        <v>8</v>
      </c>
      <c r="U26" s="153">
        <v>8</v>
      </c>
      <c r="V26" s="153"/>
      <c r="W26" s="153">
        <v>8</v>
      </c>
      <c r="X26" s="153">
        <v>8</v>
      </c>
      <c r="Y26" s="153">
        <v>8</v>
      </c>
      <c r="Z26" s="153">
        <v>8</v>
      </c>
      <c r="AA26" s="153">
        <v>8</v>
      </c>
      <c r="AB26" s="153">
        <v>8</v>
      </c>
      <c r="AC26" s="153"/>
      <c r="AD26" s="153">
        <v>8</v>
      </c>
      <c r="AE26" s="153">
        <v>8</v>
      </c>
      <c r="AF26" s="153">
        <v>8</v>
      </c>
      <c r="AG26" s="153">
        <v>8</v>
      </c>
      <c r="AH26" s="153">
        <v>8</v>
      </c>
      <c r="AI26" s="153">
        <v>8</v>
      </c>
      <c r="AJ26" s="153"/>
      <c r="AK26" s="822">
        <f>((SUM(F26:AJ26))/8)-(SUMIF($F$6:$AJ$6,"C.Nhật",F26:AJ26)/8)</f>
        <v>25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25</v>
      </c>
      <c r="AO26" s="376"/>
      <c r="AP26" s="375"/>
      <c r="AQ26" s="375"/>
      <c r="AR26" s="813"/>
      <c r="AS26" s="377"/>
      <c r="AT26" s="70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912"/>
      <c r="B27" s="914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376"/>
      <c r="AP27" s="375"/>
      <c r="AQ27" s="375"/>
      <c r="AR27" s="814"/>
      <c r="AS27" s="377"/>
      <c r="AT27" s="70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911">
        <f t="shared" ref="A28" si="5">A26+1</f>
        <v>10</v>
      </c>
      <c r="B28" s="943" t="s">
        <v>203</v>
      </c>
      <c r="C28" s="850" t="str">
        <f>VLOOKUP(B28,DS,2,0)</f>
        <v>Võ Văn Hữu Phước</v>
      </c>
      <c r="D28" s="852" t="str">
        <f>VLOOKUP(B28,DS,3,0)</f>
        <v>Công nhân</v>
      </c>
      <c r="E28" s="58" t="s">
        <v>32</v>
      </c>
      <c r="F28" s="153">
        <v>8</v>
      </c>
      <c r="G28" s="153"/>
      <c r="H28" s="153"/>
      <c r="I28" s="153">
        <v>8</v>
      </c>
      <c r="J28" s="153">
        <v>8</v>
      </c>
      <c r="K28" s="153">
        <v>8</v>
      </c>
      <c r="L28" s="153">
        <v>8</v>
      </c>
      <c r="M28" s="153">
        <v>8</v>
      </c>
      <c r="N28" s="153">
        <v>8</v>
      </c>
      <c r="O28" s="153"/>
      <c r="P28" s="153">
        <v>8</v>
      </c>
      <c r="Q28" s="153">
        <v>8</v>
      </c>
      <c r="R28" s="153">
        <v>8</v>
      </c>
      <c r="S28" s="153">
        <v>8</v>
      </c>
      <c r="T28" s="153">
        <v>8</v>
      </c>
      <c r="U28" s="153">
        <v>8</v>
      </c>
      <c r="V28" s="153"/>
      <c r="W28" s="153">
        <v>8</v>
      </c>
      <c r="X28" s="153">
        <v>8</v>
      </c>
      <c r="Y28" s="153">
        <v>8</v>
      </c>
      <c r="Z28" s="153">
        <v>8</v>
      </c>
      <c r="AA28" s="153">
        <v>8</v>
      </c>
      <c r="AB28" s="153">
        <v>8</v>
      </c>
      <c r="AC28" s="153"/>
      <c r="AD28" s="153">
        <v>8</v>
      </c>
      <c r="AE28" s="153">
        <v>8</v>
      </c>
      <c r="AF28" s="153">
        <v>8</v>
      </c>
      <c r="AG28" s="153">
        <v>8</v>
      </c>
      <c r="AH28" s="153">
        <v>8</v>
      </c>
      <c r="AI28" s="153">
        <v>8</v>
      </c>
      <c r="AJ28" s="153"/>
      <c r="AK28" s="822">
        <f>((SUM(F28:AJ28))/8)-(SUMIF($F$6:$AJ$6,"C.Nhật",F28:AJ28)/8)</f>
        <v>25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25</v>
      </c>
      <c r="AO28" s="376"/>
      <c r="AP28" s="375"/>
      <c r="AQ28" s="375"/>
      <c r="AR28" s="813"/>
      <c r="AS28" s="385"/>
      <c r="AT28" s="700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912"/>
      <c r="B29" s="944"/>
      <c r="C29" s="851"/>
      <c r="D29" s="853"/>
      <c r="E29" s="59" t="s">
        <v>31</v>
      </c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823"/>
      <c r="AL29" s="823"/>
      <c r="AM29" s="825"/>
      <c r="AN29" s="814"/>
      <c r="AO29" s="376"/>
      <c r="AP29" s="375"/>
      <c r="AQ29" s="375"/>
      <c r="AR29" s="814"/>
      <c r="AS29" s="153"/>
      <c r="AT29" s="700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69" customFormat="1" ht="14.25">
      <c r="A30" s="267" t="s">
        <v>180</v>
      </c>
      <c r="B30" s="270" t="s">
        <v>181</v>
      </c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2"/>
      <c r="AT30" s="268"/>
    </row>
    <row r="31" spans="1:90" s="57" customFormat="1" ht="18" customHeight="1">
      <c r="A31" s="911">
        <f>A28+1</f>
        <v>11</v>
      </c>
      <c r="B31" s="911" t="s">
        <v>107</v>
      </c>
      <c r="C31" s="850" t="str">
        <f>VLOOKUP(B31,DS,2,0)</f>
        <v>Nguyễn Văn Bé Hai</v>
      </c>
      <c r="D31" s="852" t="str">
        <f>VLOOKUP(B31,DS,3,0)</f>
        <v>Công nhân</v>
      </c>
      <c r="E31" s="58" t="s">
        <v>32</v>
      </c>
      <c r="F31" s="153">
        <v>8</v>
      </c>
      <c r="G31" s="153"/>
      <c r="H31" s="153"/>
      <c r="I31" s="153">
        <v>8</v>
      </c>
      <c r="J31" s="153">
        <v>8</v>
      </c>
      <c r="K31" s="153">
        <v>8</v>
      </c>
      <c r="L31" s="153">
        <v>8</v>
      </c>
      <c r="M31" s="153">
        <v>8</v>
      </c>
      <c r="N31" s="153">
        <v>8</v>
      </c>
      <c r="O31" s="153"/>
      <c r="P31" s="153">
        <v>8</v>
      </c>
      <c r="Q31" s="153">
        <v>8</v>
      </c>
      <c r="R31" s="153">
        <v>8</v>
      </c>
      <c r="S31" s="153">
        <v>8</v>
      </c>
      <c r="T31" s="153">
        <v>8</v>
      </c>
      <c r="U31" s="153">
        <v>8</v>
      </c>
      <c r="V31" s="153"/>
      <c r="W31" s="153">
        <v>8</v>
      </c>
      <c r="X31" s="153">
        <v>8</v>
      </c>
      <c r="Y31" s="153">
        <v>8</v>
      </c>
      <c r="Z31" s="153">
        <v>8</v>
      </c>
      <c r="AA31" s="153">
        <v>8</v>
      </c>
      <c r="AB31" s="153">
        <v>8</v>
      </c>
      <c r="AC31" s="153"/>
      <c r="AD31" s="153">
        <v>8</v>
      </c>
      <c r="AE31" s="153">
        <v>8</v>
      </c>
      <c r="AF31" s="153">
        <v>8</v>
      </c>
      <c r="AG31" s="153">
        <v>8</v>
      </c>
      <c r="AH31" s="153">
        <v>8</v>
      </c>
      <c r="AI31" s="153">
        <v>8</v>
      </c>
      <c r="AJ31" s="153"/>
      <c r="AK31" s="822">
        <f>((SUM(F31:AJ31))/8)-(SUMIF($F$6:$AJ$6,"C.Nhật",F31:AJ31)/8)</f>
        <v>25</v>
      </c>
      <c r="AL31" s="822">
        <f>SUM(F32:AI32)/8*1.5</f>
        <v>0</v>
      </c>
      <c r="AM31" s="824">
        <f>SUMIF($F$6:$AI$6,"C.Nhật",$F31:$AI32)/8*2</f>
        <v>0</v>
      </c>
      <c r="AN31" s="813">
        <f>SUM(AK31:AM32)</f>
        <v>25</v>
      </c>
      <c r="AO31" s="826">
        <v>0</v>
      </c>
      <c r="AP31" s="813"/>
      <c r="AQ31" s="813"/>
      <c r="AR31" s="813"/>
      <c r="AS31" s="815"/>
      <c r="AT31" s="70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8" customHeight="1">
      <c r="A32" s="912"/>
      <c r="B32" s="912"/>
      <c r="C32" s="851"/>
      <c r="D32" s="853"/>
      <c r="E32" s="59" t="s">
        <v>31</v>
      </c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823"/>
      <c r="AL32" s="823"/>
      <c r="AM32" s="825"/>
      <c r="AN32" s="814"/>
      <c r="AO32" s="827"/>
      <c r="AP32" s="814"/>
      <c r="AQ32" s="814"/>
      <c r="AR32" s="814"/>
      <c r="AS32" s="816"/>
      <c r="AT32" s="700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336" customFormat="1" ht="18" customHeight="1">
      <c r="A33" s="915">
        <f>A31+1</f>
        <v>12</v>
      </c>
      <c r="B33" s="915" t="s">
        <v>198</v>
      </c>
      <c r="C33" s="917" t="s">
        <v>197</v>
      </c>
      <c r="D33" s="919" t="str">
        <f>VLOOKUP(B33,DS,3,0)</f>
        <v>Công nhân</v>
      </c>
      <c r="E33" s="326" t="s">
        <v>32</v>
      </c>
      <c r="F33" s="153">
        <v>8</v>
      </c>
      <c r="G33" s="153"/>
      <c r="H33" s="153"/>
      <c r="I33" s="153">
        <v>8</v>
      </c>
      <c r="J33" s="153">
        <v>8</v>
      </c>
      <c r="K33" s="153">
        <v>8</v>
      </c>
      <c r="L33" s="153">
        <v>8</v>
      </c>
      <c r="M33" s="153">
        <v>8</v>
      </c>
      <c r="N33" s="153">
        <v>8</v>
      </c>
      <c r="O33" s="153"/>
      <c r="P33" s="153">
        <v>8</v>
      </c>
      <c r="Q33" s="153">
        <v>8</v>
      </c>
      <c r="R33" s="153">
        <v>8</v>
      </c>
      <c r="S33" s="153">
        <v>8</v>
      </c>
      <c r="T33" s="153">
        <v>8</v>
      </c>
      <c r="U33" s="153">
        <v>8</v>
      </c>
      <c r="V33" s="153"/>
      <c r="W33" s="153">
        <v>8</v>
      </c>
      <c r="X33" s="153">
        <v>8</v>
      </c>
      <c r="Y33" s="153">
        <v>8</v>
      </c>
      <c r="Z33" s="153">
        <v>8</v>
      </c>
      <c r="AA33" s="153">
        <v>8</v>
      </c>
      <c r="AB33" s="153">
        <v>8</v>
      </c>
      <c r="AC33" s="153"/>
      <c r="AD33" s="153">
        <v>8</v>
      </c>
      <c r="AE33" s="153">
        <v>8</v>
      </c>
      <c r="AF33" s="153">
        <v>8</v>
      </c>
      <c r="AG33" s="153">
        <v>8</v>
      </c>
      <c r="AH33" s="153">
        <v>8</v>
      </c>
      <c r="AI33" s="153">
        <v>8</v>
      </c>
      <c r="AJ33" s="153"/>
      <c r="AK33" s="921">
        <f>((SUM(F33:AJ33))/8)-(SUMIF($F$6:$AJ$6,"C.Nhật",F33:AJ33)/8)</f>
        <v>25</v>
      </c>
      <c r="AL33" s="921">
        <f>SUM(F34:AI34)/8*1.5</f>
        <v>0</v>
      </c>
      <c r="AM33" s="923">
        <f>SUMIF($F$6:$AI$6,"C.Nhật",$F33:$AI34)/8*2</f>
        <v>0</v>
      </c>
      <c r="AN33" s="925">
        <f>SUM(AK33:AM34)</f>
        <v>25</v>
      </c>
      <c r="AO33" s="927">
        <v>0</v>
      </c>
      <c r="AP33" s="925"/>
      <c r="AQ33" s="925"/>
      <c r="AR33" s="925"/>
      <c r="AS33" s="929"/>
      <c r="AT33" s="334"/>
      <c r="AU33" s="335"/>
      <c r="AV33" s="335"/>
      <c r="AW33" s="335"/>
      <c r="AX33" s="335"/>
      <c r="AY33" s="335"/>
      <c r="AZ33" s="335"/>
      <c r="BA33" s="335"/>
      <c r="BB33" s="335"/>
      <c r="BC33" s="335"/>
      <c r="BD33" s="335"/>
      <c r="BE33" s="335"/>
      <c r="BF33" s="335"/>
      <c r="BG33" s="335"/>
      <c r="BH33" s="335"/>
      <c r="BI33" s="335"/>
      <c r="BJ33" s="335"/>
      <c r="BK33" s="335"/>
      <c r="BL33" s="335"/>
      <c r="BM33" s="335"/>
      <c r="BN33" s="335"/>
      <c r="BO33" s="335"/>
      <c r="BP33" s="335"/>
      <c r="BQ33" s="335"/>
      <c r="BR33" s="335"/>
      <c r="BS33" s="335"/>
      <c r="BT33" s="335"/>
      <c r="BU33" s="335"/>
      <c r="BV33" s="335"/>
      <c r="BW33" s="335"/>
      <c r="BX33" s="335"/>
      <c r="BY33" s="335"/>
      <c r="BZ33" s="335"/>
      <c r="CA33" s="335"/>
      <c r="CB33" s="335"/>
      <c r="CC33" s="335"/>
      <c r="CD33" s="335"/>
      <c r="CE33" s="335"/>
      <c r="CF33" s="335"/>
      <c r="CG33" s="335"/>
      <c r="CH33" s="335"/>
      <c r="CI33" s="335"/>
      <c r="CJ33" s="335"/>
      <c r="CK33" s="335"/>
      <c r="CL33" s="335"/>
    </row>
    <row r="34" spans="1:91" s="336" customFormat="1" ht="18" customHeight="1">
      <c r="A34" s="916"/>
      <c r="B34" s="916"/>
      <c r="C34" s="918"/>
      <c r="D34" s="920"/>
      <c r="E34" s="332" t="s">
        <v>31</v>
      </c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33"/>
      <c r="AB34" s="333"/>
      <c r="AC34" s="333"/>
      <c r="AD34" s="333"/>
      <c r="AE34" s="333"/>
      <c r="AF34" s="333"/>
      <c r="AG34" s="333"/>
      <c r="AH34" s="333"/>
      <c r="AI34" s="333"/>
      <c r="AJ34" s="333"/>
      <c r="AK34" s="922"/>
      <c r="AL34" s="922"/>
      <c r="AM34" s="924"/>
      <c r="AN34" s="926"/>
      <c r="AO34" s="928"/>
      <c r="AP34" s="926"/>
      <c r="AQ34" s="926"/>
      <c r="AR34" s="926"/>
      <c r="AS34" s="930"/>
      <c r="AT34" s="334"/>
      <c r="AU34" s="335"/>
      <c r="AV34" s="335"/>
      <c r="AW34" s="335"/>
      <c r="AX34" s="335"/>
      <c r="AY34" s="335"/>
      <c r="AZ34" s="335"/>
      <c r="BA34" s="335"/>
      <c r="BB34" s="335"/>
      <c r="BC34" s="335"/>
      <c r="BD34" s="335"/>
      <c r="BE34" s="335"/>
      <c r="BF34" s="335"/>
      <c r="BG34" s="335"/>
      <c r="BH34" s="335"/>
      <c r="BI34" s="335"/>
      <c r="BJ34" s="335"/>
      <c r="BK34" s="335"/>
      <c r="BL34" s="335"/>
      <c r="BM34" s="335"/>
      <c r="BN34" s="335"/>
      <c r="BO34" s="335"/>
      <c r="BP34" s="335"/>
      <c r="BQ34" s="335"/>
      <c r="BR34" s="335"/>
      <c r="BS34" s="335"/>
      <c r="BT34" s="335"/>
      <c r="BU34" s="335"/>
      <c r="BV34" s="335"/>
      <c r="BW34" s="335"/>
      <c r="BX34" s="335"/>
      <c r="BY34" s="335"/>
      <c r="BZ34" s="335"/>
      <c r="CA34" s="335"/>
      <c r="CB34" s="335"/>
      <c r="CC34" s="335"/>
      <c r="CD34" s="335"/>
      <c r="CE34" s="335"/>
      <c r="CF34" s="335"/>
      <c r="CG34" s="335"/>
      <c r="CH34" s="335"/>
      <c r="CI34" s="335"/>
      <c r="CJ34" s="335"/>
      <c r="CK34" s="335"/>
      <c r="CL34" s="335"/>
    </row>
    <row r="35" spans="1:91" s="428" customFormat="1" ht="18" customHeight="1">
      <c r="A35" s="911">
        <f>A33+1</f>
        <v>13</v>
      </c>
      <c r="B35" s="911" t="s">
        <v>112</v>
      </c>
      <c r="C35" s="850" t="str">
        <f>VLOOKUP(B35,DS,2,0)</f>
        <v>Trần Nhiên</v>
      </c>
      <c r="D35" s="852" t="str">
        <f>VLOOKUP(B35,DS,3,0)</f>
        <v>Công nhân</v>
      </c>
      <c r="E35" s="326" t="s">
        <v>32</v>
      </c>
      <c r="F35" s="153">
        <v>8</v>
      </c>
      <c r="G35" s="153"/>
      <c r="H35" s="153"/>
      <c r="I35" s="153">
        <v>8</v>
      </c>
      <c r="J35" s="153">
        <v>8</v>
      </c>
      <c r="K35" s="153">
        <v>8</v>
      </c>
      <c r="L35" s="153">
        <v>8</v>
      </c>
      <c r="M35" s="153">
        <v>8</v>
      </c>
      <c r="N35" s="153">
        <v>8</v>
      </c>
      <c r="O35" s="153"/>
      <c r="P35" s="153">
        <v>8</v>
      </c>
      <c r="Q35" s="153">
        <v>8</v>
      </c>
      <c r="R35" s="153">
        <v>8</v>
      </c>
      <c r="S35" s="153">
        <v>8</v>
      </c>
      <c r="T35" s="153">
        <v>8</v>
      </c>
      <c r="U35" s="153">
        <v>8</v>
      </c>
      <c r="V35" s="153"/>
      <c r="W35" s="153">
        <v>8</v>
      </c>
      <c r="X35" s="153">
        <v>8</v>
      </c>
      <c r="Y35" s="153">
        <v>8</v>
      </c>
      <c r="Z35" s="153">
        <v>8</v>
      </c>
      <c r="AA35" s="153">
        <v>8</v>
      </c>
      <c r="AB35" s="153">
        <v>8</v>
      </c>
      <c r="AC35" s="153"/>
      <c r="AD35" s="153">
        <v>8</v>
      </c>
      <c r="AE35" s="153">
        <v>8</v>
      </c>
      <c r="AF35" s="153">
        <v>8</v>
      </c>
      <c r="AG35" s="153">
        <v>8</v>
      </c>
      <c r="AH35" s="153">
        <v>8</v>
      </c>
      <c r="AI35" s="153">
        <v>8</v>
      </c>
      <c r="AJ35" s="153"/>
      <c r="AK35" s="822">
        <f>((SUM(F35:AJ35))/8)-(SUMIF($F$6:$AJ$6,"C.Nhật",F35:AJ35)/8)</f>
        <v>25</v>
      </c>
      <c r="AL35" s="822">
        <f>SUM(F36:AI36)/8*1.5</f>
        <v>0</v>
      </c>
      <c r="AM35" s="824">
        <f>SUMIF($F$6:$AI$6,"C.Nhật",$F35:$AI36)/8*2</f>
        <v>0</v>
      </c>
      <c r="AN35" s="813">
        <f>SUM(AK35:AM36)</f>
        <v>25</v>
      </c>
      <c r="AO35" s="826">
        <v>0</v>
      </c>
      <c r="AP35" s="813"/>
      <c r="AQ35" s="813"/>
      <c r="AR35" s="813"/>
      <c r="AS35" s="815"/>
      <c r="AT35" s="426"/>
      <c r="AU35" s="427"/>
      <c r="AV35" s="427"/>
      <c r="AW35" s="427"/>
      <c r="AX35" s="427"/>
      <c r="AY35" s="427"/>
      <c r="AZ35" s="427"/>
      <c r="BA35" s="427"/>
      <c r="BB35" s="427"/>
      <c r="BC35" s="427"/>
      <c r="BD35" s="427"/>
      <c r="BE35" s="427"/>
      <c r="BF35" s="427"/>
      <c r="BG35" s="427"/>
      <c r="BH35" s="427"/>
      <c r="BI35" s="427"/>
      <c r="BJ35" s="427"/>
      <c r="BK35" s="427"/>
      <c r="BL35" s="427"/>
      <c r="BM35" s="427"/>
      <c r="BN35" s="427"/>
      <c r="BO35" s="427"/>
      <c r="BP35" s="427"/>
      <c r="BQ35" s="427"/>
      <c r="BR35" s="427"/>
      <c r="BS35" s="427"/>
      <c r="BT35" s="427"/>
      <c r="BU35" s="427"/>
      <c r="BV35" s="427"/>
      <c r="BW35" s="427"/>
      <c r="BX35" s="427"/>
      <c r="BY35" s="427"/>
      <c r="BZ35" s="427"/>
      <c r="CA35" s="427"/>
      <c r="CB35" s="427"/>
      <c r="CC35" s="427"/>
      <c r="CD35" s="427"/>
      <c r="CE35" s="427"/>
      <c r="CF35" s="427"/>
      <c r="CG35" s="427"/>
      <c r="CH35" s="427"/>
      <c r="CI35" s="427"/>
      <c r="CJ35" s="427"/>
      <c r="CK35" s="427"/>
      <c r="CL35" s="427"/>
    </row>
    <row r="36" spans="1:91" s="57" customFormat="1" ht="18" customHeight="1">
      <c r="A36" s="912"/>
      <c r="B36" s="912"/>
      <c r="C36" s="851"/>
      <c r="D36" s="85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823"/>
      <c r="AL36" s="823"/>
      <c r="AM36" s="825"/>
      <c r="AN36" s="814"/>
      <c r="AO36" s="827"/>
      <c r="AP36" s="814"/>
      <c r="AQ36" s="814"/>
      <c r="AR36" s="814"/>
      <c r="AS36" s="816"/>
      <c r="AT36" s="700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911">
        <f>A35+1</f>
        <v>14</v>
      </c>
      <c r="B37" s="911" t="s">
        <v>113</v>
      </c>
      <c r="C37" s="850" t="str">
        <f>VLOOKUP(B37,DS,2,0)</f>
        <v>Thạch Giang</v>
      </c>
      <c r="D37" s="852" t="str">
        <f>VLOOKUP(B37,DS,3,0)</f>
        <v>Công nhân</v>
      </c>
      <c r="E37" s="58" t="s">
        <v>32</v>
      </c>
      <c r="F37" s="153">
        <v>8</v>
      </c>
      <c r="G37" s="153"/>
      <c r="H37" s="153"/>
      <c r="I37" s="153">
        <v>8</v>
      </c>
      <c r="J37" s="153">
        <v>8</v>
      </c>
      <c r="K37" s="153">
        <v>8</v>
      </c>
      <c r="L37" s="153">
        <v>8</v>
      </c>
      <c r="M37" s="153">
        <v>8</v>
      </c>
      <c r="N37" s="153">
        <v>8</v>
      </c>
      <c r="O37" s="153"/>
      <c r="P37" s="153">
        <v>8</v>
      </c>
      <c r="Q37" s="153">
        <v>8</v>
      </c>
      <c r="R37" s="153">
        <v>8</v>
      </c>
      <c r="S37" s="153">
        <v>8</v>
      </c>
      <c r="T37" s="153">
        <v>8</v>
      </c>
      <c r="U37" s="153">
        <v>8</v>
      </c>
      <c r="V37" s="153"/>
      <c r="W37" s="153">
        <v>8</v>
      </c>
      <c r="X37" s="153">
        <v>8</v>
      </c>
      <c r="Y37" s="153">
        <v>8</v>
      </c>
      <c r="Z37" s="153">
        <v>8</v>
      </c>
      <c r="AA37" s="153">
        <v>8</v>
      </c>
      <c r="AB37" s="153">
        <v>8</v>
      </c>
      <c r="AC37" s="153"/>
      <c r="AD37" s="153">
        <v>8</v>
      </c>
      <c r="AE37" s="153">
        <v>8</v>
      </c>
      <c r="AF37" s="153">
        <v>8</v>
      </c>
      <c r="AG37" s="153">
        <v>8</v>
      </c>
      <c r="AH37" s="153">
        <v>8</v>
      </c>
      <c r="AI37" s="153">
        <v>8</v>
      </c>
      <c r="AJ37" s="153"/>
      <c r="AK37" s="822">
        <f>((SUM(F37:AJ37))/8)-(SUMIF($F$6:$AJ$6,"C.Nhật",F37:AJ37)/8)</f>
        <v>25</v>
      </c>
      <c r="AL37" s="822">
        <f>SUM(F38:AI38)/8*1.5</f>
        <v>0</v>
      </c>
      <c r="AM37" s="824">
        <f>SUMIF($F$6:$AI$6,"C.Nhật",$F37:$AI38)/8*2</f>
        <v>0</v>
      </c>
      <c r="AN37" s="813">
        <f>SUM(AK37:AM38)</f>
        <v>25</v>
      </c>
      <c r="AO37" s="826">
        <v>0</v>
      </c>
      <c r="AP37" s="813"/>
      <c r="AQ37" s="813"/>
      <c r="AR37" s="813"/>
      <c r="AS37" s="815"/>
      <c r="AT37" s="700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912"/>
      <c r="B38" s="912"/>
      <c r="C38" s="851"/>
      <c r="D38" s="853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823"/>
      <c r="AL38" s="823"/>
      <c r="AM38" s="825"/>
      <c r="AN38" s="814"/>
      <c r="AO38" s="827"/>
      <c r="AP38" s="814"/>
      <c r="AQ38" s="814"/>
      <c r="AR38" s="814"/>
      <c r="AS38" s="816"/>
      <c r="AT38" s="70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911">
        <f>A37+1</f>
        <v>15</v>
      </c>
      <c r="B39" s="911" t="s">
        <v>116</v>
      </c>
      <c r="C39" s="850" t="str">
        <f>VLOOKUP(B39,DS,2,0)</f>
        <v>Lâm Chanh Đa Ra</v>
      </c>
      <c r="D39" s="852" t="str">
        <f>VLOOKUP(B39,DS,3,0)</f>
        <v>Công nhân</v>
      </c>
      <c r="E39" s="58" t="s">
        <v>32</v>
      </c>
      <c r="F39" s="153">
        <v>8</v>
      </c>
      <c r="G39" s="153"/>
      <c r="H39" s="153"/>
      <c r="I39" s="153">
        <v>8</v>
      </c>
      <c r="J39" s="153">
        <v>8</v>
      </c>
      <c r="K39" s="153">
        <v>8</v>
      </c>
      <c r="L39" s="153">
        <v>8</v>
      </c>
      <c r="M39" s="153">
        <v>8</v>
      </c>
      <c r="N39" s="153">
        <v>8</v>
      </c>
      <c r="O39" s="153"/>
      <c r="P39" s="153">
        <v>8</v>
      </c>
      <c r="Q39" s="153">
        <v>8</v>
      </c>
      <c r="R39" s="153">
        <v>8</v>
      </c>
      <c r="S39" s="153">
        <v>8</v>
      </c>
      <c r="T39" s="153">
        <v>8</v>
      </c>
      <c r="U39" s="153">
        <v>8</v>
      </c>
      <c r="V39" s="153"/>
      <c r="W39" s="153">
        <v>8</v>
      </c>
      <c r="X39" s="153">
        <v>8</v>
      </c>
      <c r="Y39" s="153">
        <v>8</v>
      </c>
      <c r="Z39" s="153">
        <v>8</v>
      </c>
      <c r="AA39" s="153">
        <v>8</v>
      </c>
      <c r="AB39" s="153">
        <v>8</v>
      </c>
      <c r="AC39" s="153"/>
      <c r="AD39" s="153">
        <v>8</v>
      </c>
      <c r="AE39" s="153">
        <v>8</v>
      </c>
      <c r="AF39" s="153">
        <v>8</v>
      </c>
      <c r="AG39" s="153">
        <v>8</v>
      </c>
      <c r="AH39" s="153">
        <v>8</v>
      </c>
      <c r="AI39" s="153">
        <v>8</v>
      </c>
      <c r="AJ39" s="153"/>
      <c r="AK39" s="822">
        <f>((SUM(F39:AJ39))/8)-(SUMIF($F$6:$AJ$6,"C.Nhật",F39:AJ39)/8)</f>
        <v>25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25</v>
      </c>
      <c r="AO39" s="826">
        <v>0</v>
      </c>
      <c r="AP39" s="813"/>
      <c r="AQ39" s="813"/>
      <c r="AR39" s="813"/>
      <c r="AS39" s="815"/>
      <c r="AT39" s="70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700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1"/>
      <c r="E41" s="3"/>
      <c r="F41" s="65"/>
      <c r="G41" s="65"/>
      <c r="H41" s="108"/>
      <c r="I41" s="108"/>
      <c r="J41" s="108"/>
      <c r="K41" s="65"/>
      <c r="L41" s="108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8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2"/>
      <c r="E42" s="67"/>
      <c r="F42" s="107"/>
      <c r="G42" s="109"/>
      <c r="H42" s="62"/>
      <c r="I42" s="62"/>
      <c r="J42" s="62"/>
      <c r="K42" s="109"/>
      <c r="L42" s="62"/>
      <c r="M42" s="109"/>
      <c r="N42" s="109"/>
      <c r="O42" s="109"/>
      <c r="P42" s="109"/>
      <c r="Q42" s="62"/>
      <c r="R42" s="107"/>
      <c r="S42" s="109"/>
      <c r="T42" s="109"/>
      <c r="U42" s="62"/>
      <c r="V42" s="109"/>
      <c r="W42" s="109"/>
      <c r="X42" s="62"/>
      <c r="Y42" s="109"/>
      <c r="Z42" s="109"/>
      <c r="AA42" s="109"/>
      <c r="AB42" s="109"/>
      <c r="AC42" s="109"/>
      <c r="AD42" s="62"/>
      <c r="AE42" s="109"/>
      <c r="AF42" s="109"/>
      <c r="AG42" s="109"/>
      <c r="AH42" s="109"/>
      <c r="AI42" s="109"/>
      <c r="AJ42" s="109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698"/>
      <c r="E43" s="2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1"/>
      <c r="AI43" s="111"/>
      <c r="AJ43" s="111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698"/>
      <c r="E44" s="2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1"/>
      <c r="AI44" s="111"/>
      <c r="AJ44" s="111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698" customFormat="1" ht="18" customHeight="1">
      <c r="A45" s="2"/>
      <c r="B45" s="2"/>
      <c r="C45" s="2" t="s">
        <v>47</v>
      </c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698" customFormat="1" ht="18" customHeight="1">
      <c r="A46" s="2"/>
      <c r="B46" s="2"/>
      <c r="C46" s="2" t="s">
        <v>48</v>
      </c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698" customFormat="1" ht="18" customHeight="1">
      <c r="A47" s="2"/>
      <c r="B47" s="2"/>
      <c r="C47" s="2" t="s">
        <v>49</v>
      </c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698" customFormat="1" ht="18" customHeight="1">
      <c r="A48" s="2"/>
      <c r="B48" s="2"/>
      <c r="C48" s="2" t="s">
        <v>50</v>
      </c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698" customFormat="1" ht="18" customHeight="1">
      <c r="A49" s="2"/>
      <c r="B49" s="2"/>
      <c r="C49" s="2" t="s">
        <v>51</v>
      </c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698" customFormat="1" ht="18" customHeight="1">
      <c r="A50" s="2"/>
      <c r="B50" s="2"/>
      <c r="C50" s="2" t="s">
        <v>52</v>
      </c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698" customFormat="1" ht="18" customHeight="1">
      <c r="A51" s="2"/>
      <c r="B51" s="2"/>
      <c r="C51" s="2" t="s">
        <v>53</v>
      </c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698" customFormat="1" ht="15" customHeight="1">
      <c r="A52" s="2"/>
      <c r="B52" s="2"/>
      <c r="C52" s="2" t="s">
        <v>54</v>
      </c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3" customFormat="1" ht="20.25">
      <c r="A63" s="124"/>
      <c r="B63" s="127"/>
      <c r="C63" s="127"/>
      <c r="D63" s="128"/>
      <c r="E63" s="127"/>
      <c r="F63" s="128"/>
      <c r="G63" s="128"/>
      <c r="H63" s="128"/>
      <c r="I63" s="128"/>
      <c r="J63" s="128"/>
      <c r="K63" s="129"/>
      <c r="L63" s="129"/>
      <c r="M63" s="129"/>
      <c r="N63" s="129"/>
      <c r="O63" s="129"/>
      <c r="P63" s="129"/>
      <c r="Q63" s="129"/>
      <c r="R63" s="129"/>
      <c r="S63" s="130" t="str">
        <f>S1</f>
        <v>BẢNG CHẤM CÔNG THÁNG 09 NĂM 2017</v>
      </c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31"/>
      <c r="AL63" s="131"/>
      <c r="AM63" s="841" t="s">
        <v>106</v>
      </c>
      <c r="AN63" s="842"/>
      <c r="AO63" s="842"/>
      <c r="AP63" s="842"/>
      <c r="AQ63" s="842"/>
      <c r="AR63" s="842"/>
      <c r="AS63" s="843"/>
      <c r="AT63" s="132"/>
    </row>
    <row r="64" spans="1:91" s="133" customFormat="1" ht="20.25">
      <c r="A64" s="124" t="str">
        <f>$A$2</f>
        <v>Công ty TNHH Hải sản An Lạc</v>
      </c>
      <c r="B64" s="128"/>
      <c r="C64" s="128"/>
      <c r="D64" s="128"/>
      <c r="E64" s="128"/>
      <c r="F64" s="128"/>
      <c r="G64" s="128"/>
      <c r="H64" s="128"/>
      <c r="I64" s="128"/>
      <c r="J64" s="128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31"/>
      <c r="AL64" s="131"/>
      <c r="AM64" s="134"/>
      <c r="AN64" s="135"/>
      <c r="AO64" s="135"/>
      <c r="AP64" s="135"/>
      <c r="AQ64" s="135"/>
      <c r="AR64" s="135"/>
      <c r="AS64" s="136"/>
      <c r="AT64" s="136"/>
    </row>
    <row r="65" spans="1:91" s="133" customFormat="1" ht="21" customHeight="1">
      <c r="A65" s="124" t="str">
        <f>$A$3</f>
        <v>Địa chỉ: Lô A14, đường 4A, KCN Hải Sơn, Đức Hòa, Long An</v>
      </c>
      <c r="B65" s="137"/>
      <c r="C65" s="137"/>
      <c r="D65" s="138"/>
      <c r="E65" s="138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134"/>
      <c r="AN65" s="132"/>
      <c r="AO65" s="132"/>
      <c r="AP65" s="132"/>
      <c r="AQ65" s="132"/>
      <c r="AR65" s="132"/>
      <c r="AS65" s="139"/>
      <c r="AT65" s="139"/>
    </row>
    <row r="66" spans="1:91" s="133" customFormat="1" ht="14.25" customHeight="1">
      <c r="A66" s="140"/>
      <c r="B66" s="140"/>
      <c r="C66" s="141"/>
      <c r="D66" s="142"/>
      <c r="E66" s="143">
        <f>$E$4</f>
        <v>42979</v>
      </c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5"/>
      <c r="AI66" s="145"/>
      <c r="AJ66" s="145"/>
      <c r="AK66" s="140"/>
      <c r="AL66" s="140"/>
      <c r="AM66" s="146"/>
      <c r="AN66" s="140"/>
      <c r="AO66" s="140"/>
      <c r="AP66" s="140"/>
      <c r="AQ66" s="140"/>
      <c r="AR66" s="140"/>
      <c r="AS66" s="140"/>
      <c r="AT66" s="147"/>
    </row>
    <row r="67" spans="1:91" s="149" customFormat="1" ht="18.75" customHeight="1">
      <c r="A67" s="844" t="s">
        <v>28</v>
      </c>
      <c r="B67" s="844" t="s">
        <v>3</v>
      </c>
      <c r="C67" s="844" t="s">
        <v>1</v>
      </c>
      <c r="D67" s="846" t="s">
        <v>29</v>
      </c>
      <c r="E67" s="844" t="s">
        <v>30</v>
      </c>
      <c r="F67" s="148">
        <f>+E66</f>
        <v>42979</v>
      </c>
      <c r="G67" s="148">
        <f t="shared" ref="G67:AG67" si="6">F67+1</f>
        <v>42980</v>
      </c>
      <c r="H67" s="148"/>
      <c r="I67" s="148">
        <f t="shared" si="6"/>
        <v>1</v>
      </c>
      <c r="J67" s="148">
        <f t="shared" si="6"/>
        <v>2</v>
      </c>
      <c r="K67" s="148">
        <f t="shared" si="6"/>
        <v>3</v>
      </c>
      <c r="L67" s="148">
        <f t="shared" si="6"/>
        <v>4</v>
      </c>
      <c r="M67" s="148">
        <f t="shared" si="6"/>
        <v>5</v>
      </c>
      <c r="N67" s="148">
        <f t="shared" si="6"/>
        <v>6</v>
      </c>
      <c r="O67" s="148"/>
      <c r="P67" s="148">
        <f t="shared" si="6"/>
        <v>1</v>
      </c>
      <c r="Q67" s="148">
        <f t="shared" si="6"/>
        <v>2</v>
      </c>
      <c r="R67" s="148">
        <f t="shared" si="6"/>
        <v>3</v>
      </c>
      <c r="S67" s="148">
        <f t="shared" si="6"/>
        <v>4</v>
      </c>
      <c r="T67" s="148">
        <f t="shared" si="6"/>
        <v>5</v>
      </c>
      <c r="U67" s="148">
        <f t="shared" si="6"/>
        <v>6</v>
      </c>
      <c r="V67" s="148"/>
      <c r="W67" s="148">
        <f t="shared" si="6"/>
        <v>1</v>
      </c>
      <c r="X67" s="148">
        <f t="shared" si="6"/>
        <v>2</v>
      </c>
      <c r="Y67" s="148">
        <f t="shared" si="6"/>
        <v>3</v>
      </c>
      <c r="Z67" s="148">
        <f t="shared" si="6"/>
        <v>4</v>
      </c>
      <c r="AA67" s="148">
        <f t="shared" si="6"/>
        <v>5</v>
      </c>
      <c r="AB67" s="148">
        <f t="shared" si="6"/>
        <v>6</v>
      </c>
      <c r="AC67" s="148"/>
      <c r="AD67" s="148">
        <f t="shared" si="6"/>
        <v>1</v>
      </c>
      <c r="AE67" s="148">
        <f t="shared" si="6"/>
        <v>2</v>
      </c>
      <c r="AF67" s="148">
        <f t="shared" si="6"/>
        <v>3</v>
      </c>
      <c r="AG67" s="148">
        <f t="shared" si="6"/>
        <v>4</v>
      </c>
      <c r="AH67" s="148">
        <f>AG67+1</f>
        <v>5</v>
      </c>
      <c r="AI67" s="148">
        <f>AH67+1</f>
        <v>6</v>
      </c>
      <c r="AJ67" s="148">
        <f>AI67+1</f>
        <v>7</v>
      </c>
      <c r="AK67" s="854" t="s">
        <v>15</v>
      </c>
      <c r="AL67" s="855"/>
      <c r="AM67" s="856"/>
      <c r="AN67" s="857" t="s">
        <v>45</v>
      </c>
      <c r="AO67" s="857" t="s">
        <v>41</v>
      </c>
      <c r="AP67" s="857" t="s">
        <v>42</v>
      </c>
      <c r="AQ67" s="857" t="s">
        <v>43</v>
      </c>
      <c r="AR67" s="857" t="s">
        <v>44</v>
      </c>
      <c r="AS67" s="846" t="s">
        <v>0</v>
      </c>
      <c r="AT67" s="847"/>
      <c r="AV67" s="133"/>
      <c r="AW67" s="133"/>
      <c r="AX67" s="133"/>
      <c r="AY67" s="133"/>
      <c r="AZ67" s="133"/>
      <c r="BA67" s="133"/>
      <c r="BB67" s="133"/>
      <c r="BC67" s="133"/>
      <c r="BD67" s="133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</row>
    <row r="68" spans="1:91" s="149" customFormat="1" ht="43.5" customHeight="1">
      <c r="A68" s="845"/>
      <c r="B68" s="845"/>
      <c r="C68" s="845"/>
      <c r="D68" s="845"/>
      <c r="E68" s="845"/>
      <c r="F68" s="278" t="str">
        <f>CHOOSE(WEEKDAY(F67),"C.Nhật","T.Hai","T.Ba","T.Tư","T.Năm","T.Sáu","T.Bảy")</f>
        <v>T.Sáu</v>
      </c>
      <c r="G68" s="278" t="str">
        <f t="shared" ref="G68:AI68" si="7">CHOOSE(WEEKDAY(G67),"C.Nhật","T.Hai","T.Ba","T.Tư","T.Năm","T.Sáu","T.Bảy")</f>
        <v>T.Bảy</v>
      </c>
      <c r="H68" s="278"/>
      <c r="I68" s="278" t="str">
        <f t="shared" si="7"/>
        <v>C.Nhật</v>
      </c>
      <c r="J68" s="278" t="str">
        <f t="shared" si="7"/>
        <v>T.Hai</v>
      </c>
      <c r="K68" s="150" t="str">
        <f t="shared" si="7"/>
        <v>T.Ba</v>
      </c>
      <c r="L68" s="150" t="str">
        <f t="shared" si="7"/>
        <v>T.Tư</v>
      </c>
      <c r="M68" s="150" t="str">
        <f t="shared" si="7"/>
        <v>T.Năm</v>
      </c>
      <c r="N68" s="150" t="str">
        <f t="shared" si="7"/>
        <v>T.Sáu</v>
      </c>
      <c r="O68" s="150"/>
      <c r="P68" s="150" t="str">
        <f t="shared" si="7"/>
        <v>C.Nhật</v>
      </c>
      <c r="Q68" s="150" t="str">
        <f t="shared" si="7"/>
        <v>T.Hai</v>
      </c>
      <c r="R68" s="150" t="str">
        <f t="shared" si="7"/>
        <v>T.Ba</v>
      </c>
      <c r="S68" s="150" t="str">
        <f t="shared" si="7"/>
        <v>T.Tư</v>
      </c>
      <c r="T68" s="150" t="str">
        <f t="shared" si="7"/>
        <v>T.Năm</v>
      </c>
      <c r="U68" s="150" t="str">
        <f t="shared" si="7"/>
        <v>T.Sáu</v>
      </c>
      <c r="V68" s="150"/>
      <c r="W68" s="150" t="str">
        <f t="shared" si="7"/>
        <v>C.Nhật</v>
      </c>
      <c r="X68" s="150" t="str">
        <f t="shared" si="7"/>
        <v>T.Hai</v>
      </c>
      <c r="Y68" s="150" t="str">
        <f t="shared" si="7"/>
        <v>T.Ba</v>
      </c>
      <c r="Z68" s="150" t="str">
        <f t="shared" si="7"/>
        <v>T.Tư</v>
      </c>
      <c r="AA68" s="150" t="str">
        <f t="shared" si="7"/>
        <v>T.Năm</v>
      </c>
      <c r="AB68" s="150" t="str">
        <f t="shared" si="7"/>
        <v>T.Sáu</v>
      </c>
      <c r="AC68" s="150"/>
      <c r="AD68" s="150" t="str">
        <f t="shared" si="7"/>
        <v>C.Nhật</v>
      </c>
      <c r="AE68" s="150" t="str">
        <f t="shared" si="7"/>
        <v>T.Hai</v>
      </c>
      <c r="AF68" s="150" t="str">
        <f t="shared" si="7"/>
        <v>T.Ba</v>
      </c>
      <c r="AG68" s="150" t="str">
        <f t="shared" si="7"/>
        <v>T.Tư</v>
      </c>
      <c r="AH68" s="150" t="str">
        <f t="shared" si="7"/>
        <v>T.Năm</v>
      </c>
      <c r="AI68" s="150" t="str">
        <f t="shared" si="7"/>
        <v>T.Sáu</v>
      </c>
      <c r="AJ68" s="150"/>
      <c r="AK68" s="151" t="s">
        <v>16</v>
      </c>
      <c r="AL68" s="151" t="s">
        <v>31</v>
      </c>
      <c r="AM68" s="152" t="s">
        <v>17</v>
      </c>
      <c r="AN68" s="858"/>
      <c r="AO68" s="858"/>
      <c r="AP68" s="858"/>
      <c r="AQ68" s="858"/>
      <c r="AR68" s="858"/>
      <c r="AS68" s="845"/>
      <c r="AT68" s="847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</row>
    <row r="69" spans="1:91" s="149" customFormat="1" ht="12.75" customHeight="1">
      <c r="A69" s="279">
        <v>1</v>
      </c>
      <c r="B69" s="279">
        <v>2</v>
      </c>
      <c r="C69" s="279">
        <v>3</v>
      </c>
      <c r="D69" s="279">
        <v>4</v>
      </c>
      <c r="E69" s="279">
        <v>5</v>
      </c>
      <c r="F69" s="279">
        <v>6</v>
      </c>
      <c r="G69" s="279">
        <v>7</v>
      </c>
      <c r="H69" s="279"/>
      <c r="I69" s="279">
        <v>9</v>
      </c>
      <c r="J69" s="279">
        <v>10</v>
      </c>
      <c r="K69" s="279">
        <v>11</v>
      </c>
      <c r="L69" s="279">
        <v>12</v>
      </c>
      <c r="M69" s="279">
        <v>13</v>
      </c>
      <c r="N69" s="279">
        <v>14</v>
      </c>
      <c r="O69" s="279"/>
      <c r="P69" s="279">
        <v>16</v>
      </c>
      <c r="Q69" s="279">
        <v>17</v>
      </c>
      <c r="R69" s="279">
        <v>18</v>
      </c>
      <c r="S69" s="279">
        <v>19</v>
      </c>
      <c r="T69" s="279">
        <v>20</v>
      </c>
      <c r="U69" s="279">
        <v>21</v>
      </c>
      <c r="V69" s="279"/>
      <c r="W69" s="279">
        <v>23</v>
      </c>
      <c r="X69" s="279">
        <v>24</v>
      </c>
      <c r="Y69" s="279">
        <v>25</v>
      </c>
      <c r="Z69" s="279">
        <v>26</v>
      </c>
      <c r="AA69" s="279">
        <v>27</v>
      </c>
      <c r="AB69" s="279">
        <v>28</v>
      </c>
      <c r="AC69" s="279"/>
      <c r="AD69" s="279">
        <v>30</v>
      </c>
      <c r="AE69" s="279">
        <v>31</v>
      </c>
      <c r="AF69" s="279">
        <v>32</v>
      </c>
      <c r="AG69" s="279">
        <v>33</v>
      </c>
      <c r="AH69" s="279">
        <v>34</v>
      </c>
      <c r="AI69" s="279">
        <v>35</v>
      </c>
      <c r="AJ69" s="279">
        <v>36</v>
      </c>
      <c r="AK69" s="279">
        <v>37</v>
      </c>
      <c r="AL69" s="279">
        <v>38</v>
      </c>
      <c r="AM69" s="279">
        <v>39</v>
      </c>
      <c r="AN69" s="279">
        <v>40</v>
      </c>
      <c r="AO69" s="279">
        <v>41</v>
      </c>
      <c r="AP69" s="279">
        <v>42</v>
      </c>
      <c r="AQ69" s="279">
        <v>43</v>
      </c>
      <c r="AR69" s="279">
        <v>44</v>
      </c>
      <c r="AS69" s="279">
        <v>45</v>
      </c>
      <c r="AT69" s="701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18" customHeight="1">
      <c r="A70" s="848">
        <v>1</v>
      </c>
      <c r="B70" s="848" t="s">
        <v>68</v>
      </c>
      <c r="C70" s="850" t="str">
        <f>VLOOKUP(B70,DS,2,0)</f>
        <v>Nguyễn Thiện Duy</v>
      </c>
      <c r="D70" s="852" t="str">
        <f>VLOOKUP(B70,DS,3,0)</f>
        <v>Giám đốc</v>
      </c>
      <c r="E70" s="58" t="s">
        <v>32</v>
      </c>
      <c r="F70" s="153">
        <v>8</v>
      </c>
      <c r="G70" s="153"/>
      <c r="H70" s="153"/>
      <c r="I70" s="153">
        <v>8</v>
      </c>
      <c r="J70" s="153">
        <v>8</v>
      </c>
      <c r="K70" s="153">
        <v>8</v>
      </c>
      <c r="L70" s="153">
        <v>8</v>
      </c>
      <c r="M70" s="153">
        <v>8</v>
      </c>
      <c r="N70" s="153">
        <v>8</v>
      </c>
      <c r="O70" s="153"/>
      <c r="P70" s="153">
        <v>8</v>
      </c>
      <c r="Q70" s="153">
        <v>8</v>
      </c>
      <c r="R70" s="153"/>
      <c r="S70" s="153">
        <v>8</v>
      </c>
      <c r="T70" s="153">
        <v>8</v>
      </c>
      <c r="U70" s="153">
        <v>8</v>
      </c>
      <c r="V70" s="153"/>
      <c r="W70" s="153">
        <v>8</v>
      </c>
      <c r="X70" s="153">
        <v>8</v>
      </c>
      <c r="Y70" s="153">
        <v>8</v>
      </c>
      <c r="Z70" s="153">
        <v>8</v>
      </c>
      <c r="AA70" s="153">
        <v>8</v>
      </c>
      <c r="AB70" s="153"/>
      <c r="AC70" s="153"/>
      <c r="AD70" s="153">
        <v>8</v>
      </c>
      <c r="AE70" s="153">
        <v>8</v>
      </c>
      <c r="AF70" s="153">
        <v>8</v>
      </c>
      <c r="AG70" s="153">
        <v>8</v>
      </c>
      <c r="AH70" s="153">
        <v>8</v>
      </c>
      <c r="AI70" s="153">
        <v>8</v>
      </c>
      <c r="AJ70" s="153"/>
      <c r="AK70" s="822">
        <f>((SUM(F70:AJ70))/8)-(SUMIF($F$6:$AJ$6,"C.Nhật",F70:AJ70)/8)</f>
        <v>23</v>
      </c>
      <c r="AL70" s="822">
        <f>SUM(F71:AI71)/8*1.5</f>
        <v>0</v>
      </c>
      <c r="AM70" s="824">
        <f>SUMIF($F$6:$AI$6,"C.Nhật",$F70:$AI71)/8*2</f>
        <v>0</v>
      </c>
      <c r="AN70" s="813">
        <f>SUM(AK70:AM71)</f>
        <v>23</v>
      </c>
      <c r="AO70" s="859">
        <v>0</v>
      </c>
      <c r="AP70" s="861"/>
      <c r="AQ70" s="861"/>
      <c r="AR70" s="861"/>
      <c r="AS70" s="863"/>
      <c r="AT70" s="701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8" customHeight="1">
      <c r="A71" s="849"/>
      <c r="B71" s="849"/>
      <c r="C71" s="851"/>
      <c r="D71" s="853"/>
      <c r="E71" s="59" t="s">
        <v>31</v>
      </c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823"/>
      <c r="AL71" s="823"/>
      <c r="AM71" s="825"/>
      <c r="AN71" s="814"/>
      <c r="AO71" s="860"/>
      <c r="AP71" s="862"/>
      <c r="AQ71" s="862"/>
      <c r="AR71" s="862"/>
      <c r="AS71" s="864"/>
      <c r="AT71" s="701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848">
        <v>2</v>
      </c>
      <c r="B72" s="848" t="s">
        <v>70</v>
      </c>
      <c r="C72" s="850" t="str">
        <f>VLOOKUP(B72,DS,2,0)</f>
        <v>Nguyễn Văn Sẽ</v>
      </c>
      <c r="D72" s="852" t="str">
        <f>VLOOKUP(B72,DS,3,0)</f>
        <v>Kỹ Thuật</v>
      </c>
      <c r="E72" s="58" t="s">
        <v>32</v>
      </c>
      <c r="F72" s="153">
        <v>8</v>
      </c>
      <c r="G72" s="153"/>
      <c r="H72" s="153"/>
      <c r="I72" s="153">
        <v>8</v>
      </c>
      <c r="J72" s="153">
        <v>8</v>
      </c>
      <c r="K72" s="153">
        <v>8</v>
      </c>
      <c r="L72" s="153">
        <v>8</v>
      </c>
      <c r="M72" s="153">
        <v>8</v>
      </c>
      <c r="N72" s="153">
        <v>8</v>
      </c>
      <c r="O72" s="153"/>
      <c r="P72" s="153">
        <v>8</v>
      </c>
      <c r="Q72" s="153">
        <v>8</v>
      </c>
      <c r="R72" s="153">
        <v>8</v>
      </c>
      <c r="S72" s="153">
        <v>8</v>
      </c>
      <c r="T72" s="153">
        <v>8</v>
      </c>
      <c r="U72" s="153">
        <v>8</v>
      </c>
      <c r="V72" s="153"/>
      <c r="W72" s="153">
        <v>8</v>
      </c>
      <c r="X72" s="153">
        <v>8</v>
      </c>
      <c r="Y72" s="153">
        <v>8</v>
      </c>
      <c r="Z72" s="153">
        <v>8</v>
      </c>
      <c r="AA72" s="153">
        <v>8</v>
      </c>
      <c r="AB72" s="153">
        <v>8</v>
      </c>
      <c r="AC72" s="153"/>
      <c r="AD72" s="153">
        <v>8</v>
      </c>
      <c r="AE72" s="153">
        <v>8</v>
      </c>
      <c r="AF72" s="153">
        <v>8</v>
      </c>
      <c r="AG72" s="153">
        <v>8</v>
      </c>
      <c r="AH72" s="153">
        <v>8</v>
      </c>
      <c r="AI72" s="153">
        <v>8</v>
      </c>
      <c r="AJ72" s="153"/>
      <c r="AK72" s="822">
        <f>((SUM(F72:AJ72))/8)-(SUMIF($F$6:$AJ$6,"C.Nhật",F72:AJ72)/8)</f>
        <v>25</v>
      </c>
      <c r="AL72" s="822">
        <f>SUM(F73:AI73)/8*1.5</f>
        <v>0</v>
      </c>
      <c r="AM72" s="824">
        <f>SUMIF($F$6:$AI$6,"C.Nhật",$F72:$AI73)/8*2</f>
        <v>0</v>
      </c>
      <c r="AN72" s="813">
        <f>SUM(AK72:AM73)</f>
        <v>25</v>
      </c>
      <c r="AO72" s="859">
        <v>0</v>
      </c>
      <c r="AP72" s="861"/>
      <c r="AQ72" s="861"/>
      <c r="AR72" s="861"/>
      <c r="AS72" s="863"/>
      <c r="AT72" s="701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849"/>
      <c r="B73" s="849"/>
      <c r="C73" s="851"/>
      <c r="D73" s="853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823"/>
      <c r="AL73" s="823"/>
      <c r="AM73" s="825"/>
      <c r="AN73" s="814"/>
      <c r="AO73" s="860"/>
      <c r="AP73" s="862"/>
      <c r="AQ73" s="862"/>
      <c r="AR73" s="862"/>
      <c r="AS73" s="864"/>
      <c r="AT73" s="701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848">
        <v>3</v>
      </c>
      <c r="B74" s="848" t="s">
        <v>72</v>
      </c>
      <c r="C74" s="850" t="str">
        <f>VLOOKUP(B74,DS,2,0)</f>
        <v>Võ Uyên Phương</v>
      </c>
      <c r="D74" s="852" t="str">
        <f>VLOOKUP(B74,DS,3,0)</f>
        <v>Kế toán</v>
      </c>
      <c r="E74" s="58" t="s">
        <v>32</v>
      </c>
      <c r="F74" s="153">
        <v>8</v>
      </c>
      <c r="G74" s="153"/>
      <c r="H74" s="153"/>
      <c r="I74" s="153">
        <v>8</v>
      </c>
      <c r="J74" s="153">
        <v>8</v>
      </c>
      <c r="K74" s="153">
        <v>8</v>
      </c>
      <c r="L74" s="153">
        <v>8</v>
      </c>
      <c r="M74" s="153">
        <v>8</v>
      </c>
      <c r="N74" s="153">
        <v>8</v>
      </c>
      <c r="O74" s="153"/>
      <c r="P74" s="153">
        <v>8</v>
      </c>
      <c r="Q74" s="153">
        <v>8</v>
      </c>
      <c r="R74" s="153">
        <v>8</v>
      </c>
      <c r="S74" s="153">
        <v>8</v>
      </c>
      <c r="T74" s="153">
        <v>8</v>
      </c>
      <c r="U74" s="153">
        <v>8</v>
      </c>
      <c r="V74" s="153"/>
      <c r="W74" s="153">
        <v>8</v>
      </c>
      <c r="X74" s="153">
        <v>8</v>
      </c>
      <c r="Y74" s="153">
        <v>8</v>
      </c>
      <c r="Z74" s="153">
        <v>8</v>
      </c>
      <c r="AA74" s="153">
        <v>8</v>
      </c>
      <c r="AB74" s="153">
        <v>8</v>
      </c>
      <c r="AC74" s="153"/>
      <c r="AD74" s="153">
        <v>8</v>
      </c>
      <c r="AE74" s="153">
        <v>8</v>
      </c>
      <c r="AF74" s="153">
        <v>8</v>
      </c>
      <c r="AG74" s="153">
        <v>8</v>
      </c>
      <c r="AH74" s="153">
        <v>8</v>
      </c>
      <c r="AI74" s="153">
        <v>8</v>
      </c>
      <c r="AJ74" s="153"/>
      <c r="AK74" s="822">
        <f>((SUM(F74:AJ74))/8)-(SUMIF($F$6:$AJ$6,"C.Nhật",F74:AJ74)/8)</f>
        <v>25</v>
      </c>
      <c r="AL74" s="822">
        <f>SUM(F75:AI75)/8*1.5</f>
        <v>0</v>
      </c>
      <c r="AM74" s="824">
        <f>SUMIF($F$6:$AI$6,"C.Nhật",$F74:$AI75)/8*2</f>
        <v>0</v>
      </c>
      <c r="AN74" s="813">
        <f>SUM(AK74:AM75)</f>
        <v>25</v>
      </c>
      <c r="AO74" s="859">
        <v>0</v>
      </c>
      <c r="AP74" s="861"/>
      <c r="AQ74" s="861"/>
      <c r="AR74" s="861"/>
      <c r="AS74" s="863"/>
      <c r="AT74" s="701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849"/>
      <c r="B75" s="849"/>
      <c r="C75" s="851"/>
      <c r="D75" s="853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823"/>
      <c r="AL75" s="823"/>
      <c r="AM75" s="825"/>
      <c r="AN75" s="814"/>
      <c r="AO75" s="860"/>
      <c r="AP75" s="862"/>
      <c r="AQ75" s="862"/>
      <c r="AR75" s="862"/>
      <c r="AS75" s="864"/>
      <c r="AT75" s="701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48">
        <v>4</v>
      </c>
      <c r="B76" s="848" t="s">
        <v>75</v>
      </c>
      <c r="C76" s="850" t="str">
        <f>VLOOKUP(B76,DS,2,0)</f>
        <v>Lê Nguyễn Huy Cường</v>
      </c>
      <c r="D76" s="852" t="str">
        <f>VLOOKUP(B76,DS,3,0)</f>
        <v>XNK</v>
      </c>
      <c r="E76" s="58" t="s">
        <v>32</v>
      </c>
      <c r="F76" s="153">
        <v>8</v>
      </c>
      <c r="G76" s="153"/>
      <c r="H76" s="153"/>
      <c r="I76" s="153">
        <v>8</v>
      </c>
      <c r="J76" s="153">
        <v>8</v>
      </c>
      <c r="K76" s="153">
        <v>8</v>
      </c>
      <c r="L76" s="153">
        <v>8</v>
      </c>
      <c r="M76" s="153">
        <v>8</v>
      </c>
      <c r="N76" s="153">
        <v>8</v>
      </c>
      <c r="O76" s="153"/>
      <c r="P76" s="153">
        <v>8</v>
      </c>
      <c r="Q76" s="153">
        <v>8</v>
      </c>
      <c r="R76" s="153">
        <v>8</v>
      </c>
      <c r="S76" s="153">
        <v>8</v>
      </c>
      <c r="T76" s="153">
        <v>8</v>
      </c>
      <c r="U76" s="153">
        <v>8</v>
      </c>
      <c r="V76" s="153"/>
      <c r="W76" s="153">
        <v>8</v>
      </c>
      <c r="X76" s="153">
        <v>8</v>
      </c>
      <c r="Y76" s="153">
        <v>8</v>
      </c>
      <c r="Z76" s="153">
        <v>8</v>
      </c>
      <c r="AA76" s="153">
        <v>8</v>
      </c>
      <c r="AB76" s="153">
        <v>8</v>
      </c>
      <c r="AC76" s="153"/>
      <c r="AD76" s="153">
        <v>8</v>
      </c>
      <c r="AE76" s="153">
        <v>8</v>
      </c>
      <c r="AF76" s="153">
        <v>8</v>
      </c>
      <c r="AG76" s="153">
        <v>8</v>
      </c>
      <c r="AH76" s="153">
        <v>8</v>
      </c>
      <c r="AI76" s="153">
        <v>8</v>
      </c>
      <c r="AJ76" s="153"/>
      <c r="AK76" s="822">
        <f>((SUM(F76:AJ76))/8)-(SUMIF($F$6:$AJ$6,"C.Nhật",F76:AJ76)/8)</f>
        <v>25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25</v>
      </c>
      <c r="AO76" s="859">
        <v>0</v>
      </c>
      <c r="AP76" s="861"/>
      <c r="AQ76" s="861"/>
      <c r="AR76" s="861"/>
      <c r="AS76" s="863"/>
      <c r="AT76" s="701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49"/>
      <c r="B77" s="849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701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5</v>
      </c>
      <c r="B78" s="848" t="s">
        <v>77</v>
      </c>
      <c r="C78" s="850" t="str">
        <f>VLOOKUP(B78,DS,2,0)</f>
        <v>Nguyễn Văn Bé Tư</v>
      </c>
      <c r="D78" s="852" t="str">
        <f>VLOOKUP(B78,DS,3,0)</f>
        <v>Tài xế</v>
      </c>
      <c r="E78" s="58" t="s">
        <v>32</v>
      </c>
      <c r="F78" s="153">
        <v>8</v>
      </c>
      <c r="G78" s="153"/>
      <c r="H78" s="153"/>
      <c r="I78" s="153">
        <v>8</v>
      </c>
      <c r="J78" s="153">
        <v>8</v>
      </c>
      <c r="K78" s="153">
        <v>8</v>
      </c>
      <c r="L78" s="153">
        <v>8</v>
      </c>
      <c r="M78" s="153">
        <v>8</v>
      </c>
      <c r="N78" s="153">
        <v>8</v>
      </c>
      <c r="O78" s="153"/>
      <c r="P78" s="153">
        <v>8</v>
      </c>
      <c r="Q78" s="153">
        <v>8</v>
      </c>
      <c r="R78" s="153">
        <v>8</v>
      </c>
      <c r="S78" s="153">
        <v>8</v>
      </c>
      <c r="T78" s="153">
        <v>8</v>
      </c>
      <c r="U78" s="153">
        <v>8</v>
      </c>
      <c r="V78" s="153"/>
      <c r="W78" s="153">
        <v>8</v>
      </c>
      <c r="X78" s="153">
        <v>8</v>
      </c>
      <c r="Y78" s="153">
        <v>8</v>
      </c>
      <c r="Z78" s="153">
        <v>8</v>
      </c>
      <c r="AA78" s="153">
        <v>8</v>
      </c>
      <c r="AB78" s="153">
        <v>8</v>
      </c>
      <c r="AC78" s="153"/>
      <c r="AD78" s="153">
        <v>8</v>
      </c>
      <c r="AE78" s="153">
        <v>8</v>
      </c>
      <c r="AF78" s="153">
        <v>8</v>
      </c>
      <c r="AG78" s="153">
        <v>8</v>
      </c>
      <c r="AH78" s="153">
        <v>8</v>
      </c>
      <c r="AI78" s="153">
        <v>8</v>
      </c>
      <c r="AJ78" s="153"/>
      <c r="AK78" s="822">
        <f>((SUM(F78:AJ78))/8)-(SUMIF($F$6:$AJ$6,"C.Nhật",F78:AJ78)/8)</f>
        <v>25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25</v>
      </c>
      <c r="AO78" s="859">
        <v>0</v>
      </c>
      <c r="AP78" s="861"/>
      <c r="AQ78" s="861"/>
      <c r="AR78" s="861"/>
      <c r="AS78" s="863"/>
      <c r="AT78" s="701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701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6</v>
      </c>
      <c r="B80" s="848" t="s">
        <v>78</v>
      </c>
      <c r="C80" s="850" t="str">
        <f>VLOOKUP(B80,DS,2,0)</f>
        <v>Dương Thanh Tuấn</v>
      </c>
      <c r="D80" s="852" t="str">
        <f>VLOOKUP(B80,DS,3,0)</f>
        <v>Nhân sự</v>
      </c>
      <c r="E80" s="58" t="s">
        <v>32</v>
      </c>
      <c r="F80" s="153">
        <v>8</v>
      </c>
      <c r="G80" s="153"/>
      <c r="H80" s="153"/>
      <c r="I80" s="153">
        <v>8</v>
      </c>
      <c r="J80" s="153">
        <v>8</v>
      </c>
      <c r="K80" s="153">
        <v>8</v>
      </c>
      <c r="L80" s="153">
        <v>8</v>
      </c>
      <c r="M80" s="153">
        <v>8</v>
      </c>
      <c r="N80" s="153">
        <v>8</v>
      </c>
      <c r="O80" s="153"/>
      <c r="P80" s="153">
        <v>8</v>
      </c>
      <c r="Q80" s="153">
        <v>8</v>
      </c>
      <c r="R80" s="153">
        <v>8</v>
      </c>
      <c r="S80" s="153">
        <v>8</v>
      </c>
      <c r="T80" s="153">
        <v>8</v>
      </c>
      <c r="U80" s="153">
        <v>8</v>
      </c>
      <c r="V80" s="153"/>
      <c r="W80" s="153">
        <v>8</v>
      </c>
      <c r="X80" s="153">
        <v>8</v>
      </c>
      <c r="Y80" s="153">
        <v>8</v>
      </c>
      <c r="Z80" s="153">
        <v>8</v>
      </c>
      <c r="AA80" s="153">
        <v>8</v>
      </c>
      <c r="AB80" s="153">
        <v>8</v>
      </c>
      <c r="AC80" s="153"/>
      <c r="AD80" s="153">
        <v>8</v>
      </c>
      <c r="AE80" s="153">
        <v>8</v>
      </c>
      <c r="AF80" s="153">
        <v>8</v>
      </c>
      <c r="AG80" s="153">
        <v>8</v>
      </c>
      <c r="AH80" s="153">
        <v>8</v>
      </c>
      <c r="AI80" s="153">
        <v>8</v>
      </c>
      <c r="AJ80" s="153"/>
      <c r="AK80" s="822">
        <f>((SUM(F80:AJ80))/8)-(SUMIF($F$6:$AJ$6,"C.Nhật",F80:AJ80)/8)</f>
        <v>25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25</v>
      </c>
      <c r="AO80" s="859">
        <v>0</v>
      </c>
      <c r="AP80" s="861"/>
      <c r="AQ80" s="861"/>
      <c r="AR80" s="861"/>
      <c r="AS80" s="863"/>
      <c r="AT80" s="701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701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7</v>
      </c>
      <c r="B82" s="848" t="s">
        <v>81</v>
      </c>
      <c r="C82" s="850" t="str">
        <f>VLOOKUP(B82,DS,2,0)</f>
        <v>Nguyễn Thiện Duyệt</v>
      </c>
      <c r="D82" s="852" t="str">
        <f>VLOOKUP(B82,DS,3,0)</f>
        <v>XNK</v>
      </c>
      <c r="E82" s="58" t="s">
        <v>32</v>
      </c>
      <c r="F82" s="153">
        <v>8</v>
      </c>
      <c r="G82" s="153"/>
      <c r="H82" s="153"/>
      <c r="I82" s="153">
        <v>8</v>
      </c>
      <c r="J82" s="153">
        <v>8</v>
      </c>
      <c r="K82" s="153">
        <v>8</v>
      </c>
      <c r="L82" s="153">
        <v>8</v>
      </c>
      <c r="M82" s="153">
        <v>8</v>
      </c>
      <c r="N82" s="153">
        <v>8</v>
      </c>
      <c r="O82" s="153"/>
      <c r="P82" s="153">
        <v>8</v>
      </c>
      <c r="Q82" s="153">
        <v>8</v>
      </c>
      <c r="R82" s="153">
        <v>8</v>
      </c>
      <c r="S82" s="153">
        <v>8</v>
      </c>
      <c r="T82" s="153">
        <v>8</v>
      </c>
      <c r="U82" s="153">
        <v>8</v>
      </c>
      <c r="V82" s="153"/>
      <c r="W82" s="153">
        <v>8</v>
      </c>
      <c r="X82" s="153">
        <v>8</v>
      </c>
      <c r="Y82" s="153">
        <v>8</v>
      </c>
      <c r="Z82" s="153">
        <v>8</v>
      </c>
      <c r="AA82" s="153">
        <v>8</v>
      </c>
      <c r="AB82" s="153">
        <v>8</v>
      </c>
      <c r="AC82" s="153"/>
      <c r="AD82" s="153">
        <v>8</v>
      </c>
      <c r="AE82" s="153">
        <v>8</v>
      </c>
      <c r="AF82" s="153">
        <v>8</v>
      </c>
      <c r="AG82" s="153">
        <v>8</v>
      </c>
      <c r="AH82" s="153">
        <v>8</v>
      </c>
      <c r="AI82" s="153">
        <v>8</v>
      </c>
      <c r="AJ82" s="153"/>
      <c r="AK82" s="822">
        <f>((SUM(F82:AJ82))/8)-(SUMIF($F$6:$AJ$6,"C.Nhật",F82:AJ82)/8)</f>
        <v>25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25</v>
      </c>
      <c r="AO82" s="859">
        <v>0</v>
      </c>
      <c r="AP82" s="861"/>
      <c r="AQ82" s="861"/>
      <c r="AR82" s="861"/>
      <c r="AS82" s="863"/>
      <c r="AT82" s="701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701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8</v>
      </c>
      <c r="B84" s="848" t="s">
        <v>199</v>
      </c>
      <c r="C84" s="850" t="s">
        <v>196</v>
      </c>
      <c r="D84" s="852" t="str">
        <f>VLOOKUP(B84,DS,3,0)</f>
        <v>Kế toán</v>
      </c>
      <c r="E84" s="58" t="s">
        <v>32</v>
      </c>
      <c r="F84" s="153">
        <v>8</v>
      </c>
      <c r="G84" s="153"/>
      <c r="H84" s="153"/>
      <c r="I84" s="153">
        <v>8</v>
      </c>
      <c r="J84" s="153">
        <v>8</v>
      </c>
      <c r="K84" s="153">
        <v>8</v>
      </c>
      <c r="L84" s="153">
        <v>8</v>
      </c>
      <c r="M84" s="153">
        <v>8</v>
      </c>
      <c r="N84" s="153">
        <v>8</v>
      </c>
      <c r="O84" s="153"/>
      <c r="P84" s="153">
        <v>8</v>
      </c>
      <c r="Q84" s="153">
        <v>8</v>
      </c>
      <c r="R84" s="153">
        <v>8</v>
      </c>
      <c r="S84" s="153">
        <v>8</v>
      </c>
      <c r="T84" s="153">
        <v>8</v>
      </c>
      <c r="U84" s="153">
        <v>8</v>
      </c>
      <c r="V84" s="153"/>
      <c r="W84" s="153">
        <v>8</v>
      </c>
      <c r="X84" s="153">
        <v>8</v>
      </c>
      <c r="Y84" s="153">
        <v>8</v>
      </c>
      <c r="Z84" s="153">
        <v>8</v>
      </c>
      <c r="AA84" s="153">
        <v>8</v>
      </c>
      <c r="AB84" s="153">
        <v>8</v>
      </c>
      <c r="AC84" s="153"/>
      <c r="AD84" s="153">
        <v>8</v>
      </c>
      <c r="AE84" s="153">
        <v>8</v>
      </c>
      <c r="AF84" s="153">
        <v>8</v>
      </c>
      <c r="AG84" s="153">
        <v>8</v>
      </c>
      <c r="AH84" s="153">
        <v>8</v>
      </c>
      <c r="AI84" s="153">
        <v>8</v>
      </c>
      <c r="AJ84" s="153"/>
      <c r="AK84" s="822">
        <f>((SUM(F84:AJ84))/8)-(SUMIF($F$6:$AJ$6,"C.Nhật",F84:AJ84)/8)</f>
        <v>25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25</v>
      </c>
      <c r="AO84" s="859">
        <v>0</v>
      </c>
      <c r="AP84" s="861"/>
      <c r="AQ84" s="861"/>
      <c r="AR84" s="861"/>
      <c r="AS84" s="863"/>
      <c r="AT84" s="701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701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65" customFormat="1" ht="12.75">
      <c r="A86" s="155"/>
      <c r="B86" s="156"/>
      <c r="C86" s="157"/>
      <c r="D86" s="158"/>
      <c r="E86" s="157"/>
      <c r="F86" s="159"/>
      <c r="G86" s="159"/>
      <c r="H86" s="160"/>
      <c r="I86" s="160"/>
      <c r="J86" s="161"/>
      <c r="K86" s="159"/>
      <c r="L86" s="160"/>
      <c r="M86" s="159"/>
      <c r="N86" s="159"/>
      <c r="O86" s="159"/>
      <c r="P86" s="159"/>
      <c r="Q86" s="160"/>
      <c r="R86" s="159"/>
      <c r="S86" s="159"/>
      <c r="T86" s="161"/>
      <c r="U86" s="159"/>
      <c r="V86" s="159"/>
      <c r="W86" s="159"/>
      <c r="X86" s="156"/>
      <c r="Y86" s="159"/>
      <c r="Z86" s="159"/>
      <c r="AA86" s="159"/>
      <c r="AB86" s="159"/>
      <c r="AC86" s="159"/>
      <c r="AD86" s="160"/>
      <c r="AE86" s="159"/>
      <c r="AF86" s="159"/>
      <c r="AG86" s="159"/>
      <c r="AH86" s="159"/>
      <c r="AI86" s="159"/>
      <c r="AJ86" s="159"/>
      <c r="AK86" s="157"/>
      <c r="AL86" s="157"/>
      <c r="AM86" s="162"/>
      <c r="AN86" s="163"/>
      <c r="AO86" s="163"/>
      <c r="AP86" s="163"/>
      <c r="AQ86" s="163"/>
      <c r="AR86" s="163"/>
      <c r="AS86" s="157"/>
      <c r="AT86" s="164"/>
    </row>
    <row r="87" spans="1:91" s="165" customFormat="1" ht="12.75">
      <c r="A87" s="155"/>
      <c r="B87" s="156"/>
      <c r="C87" s="166" t="s">
        <v>14</v>
      </c>
      <c r="D87" s="158"/>
      <c r="E87" s="157"/>
      <c r="F87" s="159"/>
      <c r="G87" s="159"/>
      <c r="H87" s="160"/>
      <c r="I87" s="160"/>
      <c r="J87" s="161"/>
      <c r="K87" s="159"/>
      <c r="L87" s="160"/>
      <c r="M87" s="159"/>
      <c r="N87" s="159"/>
      <c r="O87" s="159"/>
      <c r="P87" s="159"/>
      <c r="Q87" s="160"/>
      <c r="R87" s="159"/>
      <c r="S87" s="159"/>
      <c r="T87" s="161"/>
      <c r="U87" s="159"/>
      <c r="V87" s="159"/>
      <c r="W87" s="159"/>
      <c r="X87" s="156"/>
      <c r="Y87" s="159"/>
      <c r="Z87" s="159"/>
      <c r="AA87" s="159"/>
      <c r="AB87" s="159"/>
      <c r="AC87" s="159"/>
      <c r="AD87" s="160"/>
      <c r="AE87" s="159"/>
      <c r="AF87" s="159"/>
      <c r="AG87" s="159"/>
      <c r="AH87" s="159"/>
      <c r="AI87" s="159"/>
      <c r="AJ87" s="159"/>
      <c r="AK87" s="157"/>
      <c r="AL87" s="157"/>
      <c r="AM87" s="162"/>
      <c r="AN87" s="163"/>
      <c r="AO87" s="163"/>
      <c r="AP87" s="163"/>
      <c r="AQ87" s="163"/>
      <c r="AR87" s="163"/>
      <c r="AS87" s="157"/>
      <c r="AT87" s="164"/>
    </row>
    <row r="88" spans="1:91" s="165" customFormat="1" ht="12.75">
      <c r="A88" s="167"/>
      <c r="B88" s="167"/>
      <c r="C88" s="157"/>
      <c r="D88" s="158"/>
      <c r="E88" s="157"/>
      <c r="F88" s="159"/>
      <c r="G88" s="159"/>
      <c r="H88" s="168"/>
      <c r="I88" s="168"/>
      <c r="J88" s="168"/>
      <c r="K88" s="159"/>
      <c r="L88" s="168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68"/>
      <c r="AE88" s="159"/>
      <c r="AF88" s="159"/>
      <c r="AG88" s="159"/>
      <c r="AH88" s="159"/>
      <c r="AI88" s="159"/>
      <c r="AJ88" s="159"/>
      <c r="AK88" s="157"/>
      <c r="AL88" s="157"/>
      <c r="AM88" s="162"/>
      <c r="AN88" s="169"/>
      <c r="AO88" s="169"/>
      <c r="AP88" s="169"/>
      <c r="AQ88" s="169"/>
      <c r="AR88" s="169"/>
      <c r="AS88" s="157"/>
      <c r="AT88" s="164"/>
    </row>
    <row r="89" spans="1:91" s="170" customFormat="1" ht="15" customHeight="1">
      <c r="A89" s="167"/>
      <c r="B89" s="167"/>
      <c r="C89" s="157"/>
      <c r="D89" s="158"/>
      <c r="E89" s="157"/>
      <c r="F89" s="159"/>
      <c r="G89" s="159"/>
      <c r="H89" s="168"/>
      <c r="I89" s="168"/>
      <c r="J89" s="168"/>
      <c r="K89" s="159"/>
      <c r="L89" s="168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8"/>
      <c r="AE89" s="159"/>
      <c r="AF89" s="159"/>
      <c r="AG89" s="159"/>
      <c r="AH89" s="159"/>
      <c r="AI89" s="159"/>
      <c r="AJ89" s="159"/>
      <c r="AK89" s="157"/>
      <c r="AL89" s="157"/>
      <c r="AM89" s="162"/>
      <c r="AN89" s="169"/>
      <c r="AO89" s="169"/>
      <c r="AP89" s="169"/>
      <c r="AQ89" s="169"/>
      <c r="AR89" s="169"/>
      <c r="AS89" s="157"/>
      <c r="AT89" s="157"/>
    </row>
    <row r="90" spans="1:91" s="170" customFormat="1" ht="11.25">
      <c r="A90" s="167"/>
      <c r="B90" s="157"/>
      <c r="C90" s="158"/>
      <c r="D90" s="157"/>
      <c r="E90" s="167"/>
      <c r="F90" s="159"/>
      <c r="G90" s="159"/>
      <c r="H90" s="168"/>
      <c r="I90" s="168"/>
      <c r="J90" s="168"/>
      <c r="K90" s="159"/>
      <c r="L90" s="168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68"/>
      <c r="AE90" s="159"/>
      <c r="AF90" s="159"/>
      <c r="AG90" s="159"/>
      <c r="AH90" s="159"/>
      <c r="AI90" s="159"/>
      <c r="AJ90" s="159"/>
      <c r="AK90" s="157"/>
      <c r="AL90" s="157"/>
      <c r="AM90" s="162"/>
      <c r="AN90" s="169"/>
      <c r="AO90" s="169"/>
      <c r="AP90" s="169"/>
      <c r="AQ90" s="169"/>
      <c r="AR90" s="169"/>
      <c r="AS90" s="157"/>
      <c r="AT90" s="157"/>
    </row>
    <row r="91" spans="1:91" s="170" customFormat="1" ht="11.25">
      <c r="A91" s="167"/>
      <c r="B91" s="157"/>
      <c r="C91" s="158"/>
      <c r="D91" s="157"/>
      <c r="E91" s="167"/>
      <c r="F91" s="159"/>
      <c r="G91" s="159"/>
      <c r="H91" s="168"/>
      <c r="I91" s="168"/>
      <c r="J91" s="168"/>
      <c r="K91" s="159"/>
      <c r="L91" s="16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8"/>
      <c r="AE91" s="159"/>
      <c r="AF91" s="159"/>
      <c r="AG91" s="159"/>
      <c r="AH91" s="159"/>
      <c r="AI91" s="159"/>
      <c r="AJ91" s="159"/>
      <c r="AK91" s="157"/>
      <c r="AL91" s="157"/>
      <c r="AM91" s="162"/>
      <c r="AN91" s="169"/>
      <c r="AO91" s="169"/>
      <c r="AP91" s="169"/>
      <c r="AQ91" s="169"/>
      <c r="AR91" s="169"/>
      <c r="AS91" s="157"/>
      <c r="AT91" s="157"/>
    </row>
    <row r="92" spans="1:91" s="170" customFormat="1" ht="11.25">
      <c r="A92" s="166"/>
      <c r="B92" s="166"/>
      <c r="C92" s="155"/>
      <c r="D92" s="171"/>
      <c r="E92" s="172"/>
      <c r="F92" s="161"/>
      <c r="G92" s="173"/>
      <c r="H92" s="160"/>
      <c r="I92" s="160"/>
      <c r="J92" s="160"/>
      <c r="K92" s="173"/>
      <c r="L92" s="160"/>
      <c r="M92" s="173"/>
      <c r="N92" s="173"/>
      <c r="O92" s="173"/>
      <c r="P92" s="173"/>
      <c r="Q92" s="160"/>
      <c r="R92" s="161"/>
      <c r="S92" s="173"/>
      <c r="T92" s="173"/>
      <c r="U92" s="160"/>
      <c r="V92" s="173"/>
      <c r="W92" s="173"/>
      <c r="X92" s="160"/>
      <c r="Y92" s="173"/>
      <c r="Z92" s="173"/>
      <c r="AA92" s="173"/>
      <c r="AB92" s="173"/>
      <c r="AC92" s="173"/>
      <c r="AD92" s="160"/>
      <c r="AE92" s="173"/>
      <c r="AF92" s="173"/>
      <c r="AG92" s="173"/>
      <c r="AH92" s="173"/>
      <c r="AI92" s="173"/>
      <c r="AJ92" s="173"/>
      <c r="AK92" s="172"/>
      <c r="AM92" s="174"/>
      <c r="AN92" s="166"/>
      <c r="AO92" s="166"/>
      <c r="AP92" s="166"/>
      <c r="AQ92" s="166"/>
      <c r="AR92" s="166"/>
      <c r="AS92" s="155"/>
      <c r="AT92" s="157"/>
    </row>
    <row r="93" spans="1:91" s="170" customFormat="1" ht="12.75">
      <c r="A93" s="133"/>
      <c r="B93" s="133" t="s">
        <v>0</v>
      </c>
      <c r="C93" s="133"/>
      <c r="D93" s="175"/>
      <c r="E93" s="133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7"/>
      <c r="AI93" s="177"/>
      <c r="AJ93" s="177"/>
      <c r="AK93" s="133"/>
      <c r="AL93" s="133"/>
      <c r="AM93" s="178"/>
      <c r="AN93" s="133"/>
      <c r="AO93" s="133"/>
      <c r="AP93" s="133"/>
      <c r="AQ93" s="133"/>
      <c r="AR93" s="133"/>
      <c r="AS93" s="133"/>
      <c r="AT93" s="157"/>
    </row>
    <row r="94" spans="1:91" s="170" customFormat="1" ht="12.75">
      <c r="A94" s="133"/>
      <c r="B94" s="133"/>
      <c r="C94" s="133" t="s">
        <v>46</v>
      </c>
      <c r="D94" s="175"/>
      <c r="E94" s="133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7"/>
      <c r="AI94" s="177"/>
      <c r="AJ94" s="177"/>
      <c r="AK94" s="133"/>
      <c r="AL94" s="133"/>
      <c r="AM94" s="178"/>
      <c r="AN94" s="133"/>
      <c r="AO94" s="133"/>
      <c r="AP94" s="133"/>
      <c r="AQ94" s="133"/>
      <c r="AR94" s="133"/>
      <c r="AS94" s="133"/>
      <c r="AT94" s="155"/>
    </row>
    <row r="95" spans="1:91" s="133" customFormat="1" ht="12.75">
      <c r="C95" s="133" t="s">
        <v>47</v>
      </c>
      <c r="D95" s="175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7"/>
      <c r="AI95" s="177"/>
      <c r="AJ95" s="177"/>
      <c r="AM95" s="178"/>
    </row>
    <row r="96" spans="1:91" s="133" customFormat="1" ht="12.75">
      <c r="C96" s="133" t="s">
        <v>48</v>
      </c>
      <c r="D96" s="175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7"/>
      <c r="AI96" s="177"/>
      <c r="AJ96" s="177"/>
      <c r="AM96" s="178"/>
    </row>
    <row r="97" spans="3:39" s="133" customFormat="1" ht="12.75">
      <c r="C97" s="133" t="s">
        <v>49</v>
      </c>
      <c r="D97" s="175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M97" s="178"/>
    </row>
    <row r="98" spans="3:39" s="133" customFormat="1" ht="12.75">
      <c r="C98" s="133" t="s">
        <v>50</v>
      </c>
      <c r="D98" s="175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M98" s="178"/>
    </row>
    <row r="99" spans="3:39" s="133" customFormat="1" ht="12.75">
      <c r="C99" s="133" t="s">
        <v>51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3:39" s="133" customFormat="1" ht="12.75">
      <c r="C100" s="133" t="s">
        <v>52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3:39" s="133" customFormat="1" ht="12.75">
      <c r="C101" s="133" t="s">
        <v>53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3:39" s="133" customFormat="1" ht="12.75">
      <c r="C102" s="133" t="s">
        <v>54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  <mergeCell ref="AQ16:AQ17"/>
    <mergeCell ref="AR16:AR17"/>
    <mergeCell ref="AS16:AS17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M16:AM17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6:C17"/>
    <mergeCell ref="D16:D17"/>
    <mergeCell ref="AK16:AK17"/>
    <mergeCell ref="AL16:AL17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31:A32"/>
    <mergeCell ref="B31:B32"/>
    <mergeCell ref="C31:C32"/>
    <mergeCell ref="D31:D32"/>
    <mergeCell ref="AK31:AK32"/>
    <mergeCell ref="AL31:AL32"/>
    <mergeCell ref="AM31:AM32"/>
    <mergeCell ref="A28:A29"/>
    <mergeCell ref="B28:B29"/>
    <mergeCell ref="C28:C29"/>
    <mergeCell ref="D28:D29"/>
    <mergeCell ref="AK28:AK29"/>
    <mergeCell ref="AL28:AL29"/>
    <mergeCell ref="AN31:AN32"/>
    <mergeCell ref="AO31:AO32"/>
    <mergeCell ref="AP31:AP32"/>
    <mergeCell ref="AQ31:AQ32"/>
    <mergeCell ref="AR31:AR32"/>
    <mergeCell ref="AS31:AS32"/>
    <mergeCell ref="AM28:AM29"/>
    <mergeCell ref="AN28:AN29"/>
    <mergeCell ref="AR28:AR29"/>
    <mergeCell ref="AS33:AS34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5:AO36"/>
    <mergeCell ref="AM33:AM34"/>
    <mergeCell ref="AN33:AN34"/>
    <mergeCell ref="AO33:AO34"/>
    <mergeCell ref="AP33:AP34"/>
    <mergeCell ref="AQ33:AQ34"/>
    <mergeCell ref="AR33:AR34"/>
    <mergeCell ref="A33:A34"/>
    <mergeCell ref="B33:B34"/>
    <mergeCell ref="C33:C34"/>
    <mergeCell ref="D33:D34"/>
    <mergeCell ref="AK33:AK34"/>
    <mergeCell ref="AL33:AL34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L37:AL38"/>
    <mergeCell ref="AS37:AS38"/>
    <mergeCell ref="AM37:AM38"/>
    <mergeCell ref="AN37:AN38"/>
    <mergeCell ref="AO37:AO38"/>
    <mergeCell ref="AP37:AP38"/>
    <mergeCell ref="AQ37:AQ38"/>
    <mergeCell ref="AR37:AR38"/>
    <mergeCell ref="AP39:AP40"/>
    <mergeCell ref="AQ39:AQ40"/>
    <mergeCell ref="AR39:AR40"/>
    <mergeCell ref="AS39:AS40"/>
    <mergeCell ref="AM63:AS63"/>
    <mergeCell ref="A67:A68"/>
    <mergeCell ref="B67:B68"/>
    <mergeCell ref="C67:C68"/>
    <mergeCell ref="D67:D68"/>
    <mergeCell ref="E67:E68"/>
    <mergeCell ref="AS67:AS6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K67:AM67"/>
    <mergeCell ref="AN67:AN68"/>
    <mergeCell ref="AO67:AO68"/>
    <mergeCell ref="AP67:AP68"/>
    <mergeCell ref="AQ67:AQ68"/>
    <mergeCell ref="AR67:AR68"/>
    <mergeCell ref="AO70:AO71"/>
    <mergeCell ref="AP70:AP71"/>
    <mergeCell ref="AQ70:AQ71"/>
    <mergeCell ref="AR70:AR71"/>
    <mergeCell ref="AS70:AS71"/>
    <mergeCell ref="A72:A73"/>
    <mergeCell ref="B72:B73"/>
    <mergeCell ref="C72:C73"/>
    <mergeCell ref="D72:D73"/>
    <mergeCell ref="AK72:AK73"/>
    <mergeCell ref="AR72:AR73"/>
    <mergeCell ref="AS72:AS73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L72:AL73"/>
    <mergeCell ref="AM72:AM73"/>
    <mergeCell ref="AN72:AN73"/>
    <mergeCell ref="AO72:AO73"/>
    <mergeCell ref="AP72:AP73"/>
    <mergeCell ref="AQ72:AQ73"/>
    <mergeCell ref="AO74:AO75"/>
    <mergeCell ref="AP74:AP75"/>
    <mergeCell ref="AQ74:AQ75"/>
    <mergeCell ref="AL76:AL77"/>
    <mergeCell ref="AM76:AM77"/>
    <mergeCell ref="AN76:AN77"/>
    <mergeCell ref="AR74:AR75"/>
    <mergeCell ref="AS74:AS75"/>
    <mergeCell ref="A76:A77"/>
    <mergeCell ref="B76:B77"/>
    <mergeCell ref="C76:C77"/>
    <mergeCell ref="D76:D77"/>
    <mergeCell ref="AK76:AK77"/>
    <mergeCell ref="AR76:AR77"/>
    <mergeCell ref="AS76:AS77"/>
    <mergeCell ref="AO76:AO77"/>
    <mergeCell ref="AP76:AP77"/>
    <mergeCell ref="AQ76:AQ77"/>
    <mergeCell ref="AO78:AO79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84:A85"/>
    <mergeCell ref="B84:B85"/>
    <mergeCell ref="C84:C85"/>
    <mergeCell ref="D84:D85"/>
    <mergeCell ref="AK84:AK85"/>
    <mergeCell ref="AR80:AR81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L80:AL81"/>
    <mergeCell ref="AM80:AM81"/>
    <mergeCell ref="AN80:AN81"/>
    <mergeCell ref="AO80:AO81"/>
    <mergeCell ref="AP80:AP81"/>
    <mergeCell ref="AQ80:AQ81"/>
    <mergeCell ref="AR84:AR85"/>
    <mergeCell ref="AS84:AS85"/>
    <mergeCell ref="AL84:AL85"/>
    <mergeCell ref="AS82:AS83"/>
    <mergeCell ref="AM84:AM85"/>
    <mergeCell ref="AN84:AN85"/>
    <mergeCell ref="AO84:AO85"/>
    <mergeCell ref="AP84:AP85"/>
    <mergeCell ref="AQ84:AQ85"/>
    <mergeCell ref="AO82:AO83"/>
    <mergeCell ref="AP82:AP83"/>
    <mergeCell ref="AQ82:AQ83"/>
    <mergeCell ref="AR82:AR83"/>
  </mergeCells>
  <conditionalFormatting sqref="F93:AJ94 F42:AJ61 F96:AJ109 AS29 F5:AJ6 F9:AJ12 F70:AJ85 F14:AJ40">
    <cfRule type="expression" dxfId="10858" priority="501" stopIfTrue="1">
      <formula>IF(WEEKDAY(F$5)=1,TRUE,FALSE)</formula>
    </cfRule>
  </conditionalFormatting>
  <conditionalFormatting sqref="F67:AJ68 F5:AJ6 F9:AJ12">
    <cfRule type="expression" dxfId="10857" priority="500" stopIfTrue="1">
      <formula>IF(WEEKDAY(F$5)=1,TRUE,FALSE)</formula>
    </cfRule>
  </conditionalFormatting>
  <conditionalFormatting sqref="K31:P31">
    <cfRule type="expression" dxfId="10856" priority="499" stopIfTrue="1">
      <formula>IF(WEEKDAY(K$5)=1,TRUE,FALSE)</formula>
    </cfRule>
  </conditionalFormatting>
  <conditionalFormatting sqref="K33:P33">
    <cfRule type="expression" dxfId="10855" priority="498" stopIfTrue="1">
      <formula>IF(WEEKDAY(K$5)=1,TRUE,FALSE)</formula>
    </cfRule>
  </conditionalFormatting>
  <conditionalFormatting sqref="K35:P35">
    <cfRule type="expression" dxfId="10854" priority="497" stopIfTrue="1">
      <formula>IF(WEEKDAY(K$5)=1,TRUE,FALSE)</formula>
    </cfRule>
  </conditionalFormatting>
  <conditionalFormatting sqref="K37:P37">
    <cfRule type="expression" dxfId="10853" priority="496" stopIfTrue="1">
      <formula>IF(WEEKDAY(K$5)=1,TRUE,FALSE)</formula>
    </cfRule>
  </conditionalFormatting>
  <conditionalFormatting sqref="K39:P39">
    <cfRule type="expression" dxfId="10852" priority="495" stopIfTrue="1">
      <formula>IF(WEEKDAY(K$5)=1,TRUE,FALSE)</formula>
    </cfRule>
  </conditionalFormatting>
  <conditionalFormatting sqref="R39:W39">
    <cfRule type="expression" dxfId="10851" priority="494" stopIfTrue="1">
      <formula>IF(WEEKDAY(R$5)=1,TRUE,FALSE)</formula>
    </cfRule>
  </conditionalFormatting>
  <conditionalFormatting sqref="R37:W37">
    <cfRule type="expression" dxfId="10850" priority="493" stopIfTrue="1">
      <formula>IF(WEEKDAY(R$5)=1,TRUE,FALSE)</formula>
    </cfRule>
  </conditionalFormatting>
  <conditionalFormatting sqref="R35:W35">
    <cfRule type="expression" dxfId="10849" priority="492" stopIfTrue="1">
      <formula>IF(WEEKDAY(R$5)=1,TRUE,FALSE)</formula>
    </cfRule>
  </conditionalFormatting>
  <conditionalFormatting sqref="R33:W33">
    <cfRule type="expression" dxfId="10848" priority="491" stopIfTrue="1">
      <formula>IF(WEEKDAY(R$5)=1,TRUE,FALSE)</formula>
    </cfRule>
  </conditionalFormatting>
  <conditionalFormatting sqref="R31:W31">
    <cfRule type="expression" dxfId="10847" priority="490" stopIfTrue="1">
      <formula>IF(WEEKDAY(R$5)=1,TRUE,FALSE)</formula>
    </cfRule>
  </conditionalFormatting>
  <conditionalFormatting sqref="Y31:AD31">
    <cfRule type="expression" dxfId="10846" priority="489" stopIfTrue="1">
      <formula>IF(WEEKDAY(Y$5)=1,TRUE,FALSE)</formula>
    </cfRule>
  </conditionalFormatting>
  <conditionalFormatting sqref="Y33:AD33">
    <cfRule type="expression" dxfId="10845" priority="488" stopIfTrue="1">
      <formula>IF(WEEKDAY(Y$5)=1,TRUE,FALSE)</formula>
    </cfRule>
  </conditionalFormatting>
  <conditionalFormatting sqref="Y35:AD35">
    <cfRule type="expression" dxfId="10844" priority="487" stopIfTrue="1">
      <formula>IF(WEEKDAY(Y$5)=1,TRUE,FALSE)</formula>
    </cfRule>
  </conditionalFormatting>
  <conditionalFormatting sqref="Y37:AD37">
    <cfRule type="expression" dxfId="10843" priority="486" stopIfTrue="1">
      <formula>IF(WEEKDAY(Y$5)=1,TRUE,FALSE)</formula>
    </cfRule>
  </conditionalFormatting>
  <conditionalFormatting sqref="Y39:AD39">
    <cfRule type="expression" dxfId="10842" priority="485" stopIfTrue="1">
      <formula>IF(WEEKDAY(Y$5)=1,TRUE,FALSE)</formula>
    </cfRule>
  </conditionalFormatting>
  <conditionalFormatting sqref="F14:I14">
    <cfRule type="expression" dxfId="10841" priority="484" stopIfTrue="1">
      <formula>IF(WEEKDAY(F$5)=1,TRUE,FALSE)</formula>
    </cfRule>
  </conditionalFormatting>
  <conditionalFormatting sqref="F16:I16">
    <cfRule type="expression" dxfId="10840" priority="483" stopIfTrue="1">
      <formula>IF(WEEKDAY(F$5)=1,TRUE,FALSE)</formula>
    </cfRule>
  </conditionalFormatting>
  <conditionalFormatting sqref="F18:I18">
    <cfRule type="expression" dxfId="10839" priority="482" stopIfTrue="1">
      <formula>IF(WEEKDAY(F$5)=1,TRUE,FALSE)</formula>
    </cfRule>
  </conditionalFormatting>
  <conditionalFormatting sqref="F20:I20">
    <cfRule type="expression" dxfId="10838" priority="481" stopIfTrue="1">
      <formula>IF(WEEKDAY(F$5)=1,TRUE,FALSE)</formula>
    </cfRule>
  </conditionalFormatting>
  <conditionalFormatting sqref="F22:I22">
    <cfRule type="expression" dxfId="10837" priority="480" stopIfTrue="1">
      <formula>IF(WEEKDAY(F$5)=1,TRUE,FALSE)</formula>
    </cfRule>
  </conditionalFormatting>
  <conditionalFormatting sqref="F24:I24">
    <cfRule type="expression" dxfId="10836" priority="479" stopIfTrue="1">
      <formula>IF(WEEKDAY(F$5)=1,TRUE,FALSE)</formula>
    </cfRule>
  </conditionalFormatting>
  <conditionalFormatting sqref="F31:I31">
    <cfRule type="expression" dxfId="10835" priority="477" stopIfTrue="1">
      <formula>IF(WEEKDAY(F$5)=1,TRUE,FALSE)</formula>
    </cfRule>
  </conditionalFormatting>
  <conditionalFormatting sqref="F33:I33">
    <cfRule type="expression" dxfId="10834" priority="476" stopIfTrue="1">
      <formula>IF(WEEKDAY(F$5)=1,TRUE,FALSE)</formula>
    </cfRule>
  </conditionalFormatting>
  <conditionalFormatting sqref="F35:I35">
    <cfRule type="expression" dxfId="10833" priority="475" stopIfTrue="1">
      <formula>IF(WEEKDAY(F$5)=1,TRUE,FALSE)</formula>
    </cfRule>
  </conditionalFormatting>
  <conditionalFormatting sqref="F37:I37">
    <cfRule type="expression" dxfId="10832" priority="474" stopIfTrue="1">
      <formula>IF(WEEKDAY(F$5)=1,TRUE,FALSE)</formula>
    </cfRule>
  </conditionalFormatting>
  <conditionalFormatting sqref="F39:I39">
    <cfRule type="expression" dxfId="10831" priority="473" stopIfTrue="1">
      <formula>IF(WEEKDAY(F$5)=1,TRUE,FALSE)</formula>
    </cfRule>
  </conditionalFormatting>
  <conditionalFormatting sqref="F70:I70">
    <cfRule type="expression" dxfId="10830" priority="472" stopIfTrue="1">
      <formula>IF(WEEKDAY(F$5)=1,TRUE,FALSE)</formula>
    </cfRule>
  </conditionalFormatting>
  <conditionalFormatting sqref="F72:I72">
    <cfRule type="expression" dxfId="10829" priority="471" stopIfTrue="1">
      <formula>IF(WEEKDAY(F$5)=1,TRUE,FALSE)</formula>
    </cfRule>
  </conditionalFormatting>
  <conditionalFormatting sqref="F74:I74">
    <cfRule type="expression" dxfId="10828" priority="470" stopIfTrue="1">
      <formula>IF(WEEKDAY(F$5)=1,TRUE,FALSE)</formula>
    </cfRule>
  </conditionalFormatting>
  <conditionalFormatting sqref="F76:I76">
    <cfRule type="expression" dxfId="10827" priority="469" stopIfTrue="1">
      <formula>IF(WEEKDAY(F$5)=1,TRUE,FALSE)</formula>
    </cfRule>
  </conditionalFormatting>
  <conditionalFormatting sqref="F78:I78">
    <cfRule type="expression" dxfId="10826" priority="468" stopIfTrue="1">
      <formula>IF(WEEKDAY(F$5)=1,TRUE,FALSE)</formula>
    </cfRule>
  </conditionalFormatting>
  <conditionalFormatting sqref="F80:I80">
    <cfRule type="expression" dxfId="10825" priority="467" stopIfTrue="1">
      <formula>IF(WEEKDAY(F$5)=1,TRUE,FALSE)</formula>
    </cfRule>
  </conditionalFormatting>
  <conditionalFormatting sqref="F82:I82">
    <cfRule type="expression" dxfId="10824" priority="466" stopIfTrue="1">
      <formula>IF(WEEKDAY(F$5)=1,TRUE,FALSE)</formula>
    </cfRule>
  </conditionalFormatting>
  <conditionalFormatting sqref="F84:I84">
    <cfRule type="expression" dxfId="10823" priority="465" stopIfTrue="1">
      <formula>IF(WEEKDAY(F$5)=1,TRUE,FALSE)</formula>
    </cfRule>
  </conditionalFormatting>
  <conditionalFormatting sqref="AF14:AJ14">
    <cfRule type="expression" dxfId="10822" priority="463" stopIfTrue="1">
      <formula>IF(WEEKDAY(AF$5)=1,TRUE,FALSE)</formula>
    </cfRule>
  </conditionalFormatting>
  <conditionalFormatting sqref="AF16:AJ16">
    <cfRule type="expression" dxfId="10821" priority="462" stopIfTrue="1">
      <formula>IF(WEEKDAY(AF$5)=1,TRUE,FALSE)</formula>
    </cfRule>
  </conditionalFormatting>
  <conditionalFormatting sqref="AF18:AJ18">
    <cfRule type="expression" dxfId="10820" priority="461" stopIfTrue="1">
      <formula>IF(WEEKDAY(AF$5)=1,TRUE,FALSE)</formula>
    </cfRule>
  </conditionalFormatting>
  <conditionalFormatting sqref="AF20:AJ20">
    <cfRule type="expression" dxfId="10819" priority="460" stopIfTrue="1">
      <formula>IF(WEEKDAY(AF$5)=1,TRUE,FALSE)</formula>
    </cfRule>
  </conditionalFormatting>
  <conditionalFormatting sqref="AF22:AJ22">
    <cfRule type="expression" dxfId="10818" priority="459" stopIfTrue="1">
      <formula>IF(WEEKDAY(AF$5)=1,TRUE,FALSE)</formula>
    </cfRule>
  </conditionalFormatting>
  <conditionalFormatting sqref="AF24:AJ24">
    <cfRule type="expression" dxfId="10817" priority="458" stopIfTrue="1">
      <formula>IF(WEEKDAY(AF$5)=1,TRUE,FALSE)</formula>
    </cfRule>
  </conditionalFormatting>
  <conditionalFormatting sqref="AF31:AJ31">
    <cfRule type="expression" dxfId="10816" priority="456" stopIfTrue="1">
      <formula>IF(WEEKDAY(AF$5)=1,TRUE,FALSE)</formula>
    </cfRule>
  </conditionalFormatting>
  <conditionalFormatting sqref="AF35:AJ35">
    <cfRule type="expression" dxfId="10815" priority="455" stopIfTrue="1">
      <formula>IF(WEEKDAY(AF$5)=1,TRUE,FALSE)</formula>
    </cfRule>
  </conditionalFormatting>
  <conditionalFormatting sqref="AF37:AJ37">
    <cfRule type="expression" dxfId="10814" priority="454" stopIfTrue="1">
      <formula>IF(WEEKDAY(AF$5)=1,TRUE,FALSE)</formula>
    </cfRule>
  </conditionalFormatting>
  <conditionalFormatting sqref="AF39:AJ39">
    <cfRule type="expression" dxfId="10813" priority="453" stopIfTrue="1">
      <formula>IF(WEEKDAY(AF$5)=1,TRUE,FALSE)</formula>
    </cfRule>
  </conditionalFormatting>
  <conditionalFormatting sqref="K33:P33">
    <cfRule type="expression" dxfId="10812" priority="452" stopIfTrue="1">
      <formula>IF(WEEKDAY(K$5)=1,TRUE,FALSE)</formula>
    </cfRule>
  </conditionalFormatting>
  <conditionalFormatting sqref="R33:W33">
    <cfRule type="expression" dxfId="10811" priority="451" stopIfTrue="1">
      <formula>IF(WEEKDAY(R$5)=1,TRUE,FALSE)</formula>
    </cfRule>
  </conditionalFormatting>
  <conditionalFormatting sqref="Y33:AD33">
    <cfRule type="expression" dxfId="10810" priority="450" stopIfTrue="1">
      <formula>IF(WEEKDAY(Y$5)=1,TRUE,FALSE)</formula>
    </cfRule>
  </conditionalFormatting>
  <conditionalFormatting sqref="F33:I33">
    <cfRule type="expression" dxfId="10809" priority="449" stopIfTrue="1">
      <formula>IF(WEEKDAY(F$5)=1,TRUE,FALSE)</formula>
    </cfRule>
  </conditionalFormatting>
  <conditionalFormatting sqref="AF33:AJ33">
    <cfRule type="expression" dxfId="10808" priority="448" stopIfTrue="1">
      <formula>IF(WEEKDAY(AF$5)=1,TRUE,FALSE)</formula>
    </cfRule>
  </conditionalFormatting>
  <conditionalFormatting sqref="I26">
    <cfRule type="expression" dxfId="10807" priority="447" stopIfTrue="1">
      <formula>IF(WEEKDAY(I$5)=1,TRUE,FALSE)</formula>
    </cfRule>
  </conditionalFormatting>
  <conditionalFormatting sqref="AF26:AJ26">
    <cfRule type="expression" dxfId="10806" priority="446" stopIfTrue="1">
      <formula>IF(WEEKDAY(AF$5)=1,TRUE,FALSE)</formula>
    </cfRule>
  </conditionalFormatting>
  <conditionalFormatting sqref="I26">
    <cfRule type="expression" dxfId="10805" priority="445" stopIfTrue="1">
      <formula>IF(WEEKDAY(I$5)=1,TRUE,FALSE)</formula>
    </cfRule>
  </conditionalFormatting>
  <conditionalFormatting sqref="AF26:AJ26">
    <cfRule type="expression" dxfId="10804" priority="444" stopIfTrue="1">
      <formula>IF(WEEKDAY(AF$5)=1,TRUE,FALSE)</formula>
    </cfRule>
  </conditionalFormatting>
  <conditionalFormatting sqref="I26">
    <cfRule type="expression" dxfId="10803" priority="443" stopIfTrue="1">
      <formula>IF(WEEKDAY(I$5)=1,TRUE,FALSE)</formula>
    </cfRule>
  </conditionalFormatting>
  <conditionalFormatting sqref="AF26:AJ26">
    <cfRule type="expression" dxfId="10802" priority="442" stopIfTrue="1">
      <formula>IF(WEEKDAY(AF$5)=1,TRUE,FALSE)</formula>
    </cfRule>
  </conditionalFormatting>
  <conditionalFormatting sqref="F26:H26">
    <cfRule type="expression" dxfId="10801" priority="441" stopIfTrue="1">
      <formula>IF(WEEKDAY(F$5)=1,TRUE,FALSE)</formula>
    </cfRule>
  </conditionalFormatting>
  <conditionalFormatting sqref="F26:H26">
    <cfRule type="expression" dxfId="10800" priority="440" stopIfTrue="1">
      <formula>IF(WEEKDAY(F$5)=1,TRUE,FALSE)</formula>
    </cfRule>
  </conditionalFormatting>
  <conditionalFormatting sqref="J26:L26 N26:P26 R26:T26 V26:X26 Z26:AB26 AD26:AF26 AH26:AJ26">
    <cfRule type="expression" dxfId="10799" priority="439" stopIfTrue="1">
      <formula>IF(WEEKDAY(J$5)=1,TRUE,FALSE)</formula>
    </cfRule>
  </conditionalFormatting>
  <conditionalFormatting sqref="J26:L26 N26:P26 R26:T26 V26:X26 Z26:AB26 AD26:AF26 AH26:AJ26">
    <cfRule type="expression" dxfId="10798" priority="438" stopIfTrue="1">
      <formula>IF(WEEKDAY(J$5)=1,TRUE,FALSE)</formula>
    </cfRule>
  </conditionalFormatting>
  <conditionalFormatting sqref="I28">
    <cfRule type="expression" dxfId="10797" priority="437" stopIfTrue="1">
      <formula>IF(WEEKDAY(I$5)=1,TRUE,FALSE)</formula>
    </cfRule>
  </conditionalFormatting>
  <conditionalFormatting sqref="AF28:AJ28">
    <cfRule type="expression" dxfId="10796" priority="436" stopIfTrue="1">
      <formula>IF(WEEKDAY(AF$5)=1,TRUE,FALSE)</formula>
    </cfRule>
  </conditionalFormatting>
  <conditionalFormatting sqref="I28">
    <cfRule type="expression" dxfId="10795" priority="435" stopIfTrue="1">
      <formula>IF(WEEKDAY(I$5)=1,TRUE,FALSE)</formula>
    </cfRule>
  </conditionalFormatting>
  <conditionalFormatting sqref="AF28:AJ28">
    <cfRule type="expression" dxfId="10794" priority="434" stopIfTrue="1">
      <formula>IF(WEEKDAY(AF$5)=1,TRUE,FALSE)</formula>
    </cfRule>
  </conditionalFormatting>
  <conditionalFormatting sqref="I28">
    <cfRule type="expression" dxfId="10793" priority="433" stopIfTrue="1">
      <formula>IF(WEEKDAY(I$5)=1,TRUE,FALSE)</formula>
    </cfRule>
  </conditionalFormatting>
  <conditionalFormatting sqref="AF28:AJ28">
    <cfRule type="expression" dxfId="10792" priority="432" stopIfTrue="1">
      <formula>IF(WEEKDAY(AF$5)=1,TRUE,FALSE)</formula>
    </cfRule>
  </conditionalFormatting>
  <conditionalFormatting sqref="F28:H28">
    <cfRule type="expression" dxfId="10791" priority="431" stopIfTrue="1">
      <formula>IF(WEEKDAY(F$5)=1,TRUE,FALSE)</formula>
    </cfRule>
  </conditionalFormatting>
  <conditionalFormatting sqref="F28:H28">
    <cfRule type="expression" dxfId="10790" priority="430" stopIfTrue="1">
      <formula>IF(WEEKDAY(F$5)=1,TRUE,FALSE)</formula>
    </cfRule>
  </conditionalFormatting>
  <conditionalFormatting sqref="J28:L28 N28:P28 R28:T28 V28:X28 Z28:AB28 AD28:AF28 AH28:AJ28">
    <cfRule type="expression" dxfId="10789" priority="429" stopIfTrue="1">
      <formula>IF(WEEKDAY(J$5)=1,TRUE,FALSE)</formula>
    </cfRule>
  </conditionalFormatting>
  <conditionalFormatting sqref="J28:L28 N28:P28 R28:T28 V28:X28 Z28:AB28 AD28:AF28 AH28:AJ28">
    <cfRule type="expression" dxfId="10788" priority="428" stopIfTrue="1">
      <formula>IF(WEEKDAY(J$5)=1,TRUE,FALSE)</formula>
    </cfRule>
  </conditionalFormatting>
  <conditionalFormatting sqref="F16:I16">
    <cfRule type="expression" dxfId="10787" priority="427" stopIfTrue="1">
      <formula>IF(WEEKDAY(F$5)=1,TRUE,FALSE)</formula>
    </cfRule>
  </conditionalFormatting>
  <conditionalFormatting sqref="AF16:AJ16">
    <cfRule type="expression" dxfId="10786" priority="426" stopIfTrue="1">
      <formula>IF(WEEKDAY(AF$5)=1,TRUE,FALSE)</formula>
    </cfRule>
  </conditionalFormatting>
  <conditionalFormatting sqref="F18:I18">
    <cfRule type="expression" dxfId="10785" priority="425" stopIfTrue="1">
      <formula>IF(WEEKDAY(F$5)=1,TRUE,FALSE)</formula>
    </cfRule>
  </conditionalFormatting>
  <conditionalFormatting sqref="AF18:AJ18">
    <cfRule type="expression" dxfId="10784" priority="424" stopIfTrue="1">
      <formula>IF(WEEKDAY(AF$5)=1,TRUE,FALSE)</formula>
    </cfRule>
  </conditionalFormatting>
  <conditionalFormatting sqref="F20:I20">
    <cfRule type="expression" dxfId="10783" priority="423" stopIfTrue="1">
      <formula>IF(WEEKDAY(F$5)=1,TRUE,FALSE)</formula>
    </cfRule>
  </conditionalFormatting>
  <conditionalFormatting sqref="AF20:AJ20">
    <cfRule type="expression" dxfId="10782" priority="422" stopIfTrue="1">
      <formula>IF(WEEKDAY(AF$5)=1,TRUE,FALSE)</formula>
    </cfRule>
  </conditionalFormatting>
  <conditionalFormatting sqref="F22:I22">
    <cfRule type="expression" dxfId="10781" priority="421" stopIfTrue="1">
      <formula>IF(WEEKDAY(F$5)=1,TRUE,FALSE)</formula>
    </cfRule>
  </conditionalFormatting>
  <conditionalFormatting sqref="AF22:AJ22">
    <cfRule type="expression" dxfId="10780" priority="420" stopIfTrue="1">
      <formula>IF(WEEKDAY(AF$5)=1,TRUE,FALSE)</formula>
    </cfRule>
  </conditionalFormatting>
  <conditionalFormatting sqref="F24:I24">
    <cfRule type="expression" dxfId="10779" priority="419" stopIfTrue="1">
      <formula>IF(WEEKDAY(F$5)=1,TRUE,FALSE)</formula>
    </cfRule>
  </conditionalFormatting>
  <conditionalFormatting sqref="AF24:AJ24">
    <cfRule type="expression" dxfId="10778" priority="418" stopIfTrue="1">
      <formula>IF(WEEKDAY(AF$5)=1,TRUE,FALSE)</formula>
    </cfRule>
  </conditionalFormatting>
  <conditionalFormatting sqref="F26:I26">
    <cfRule type="expression" dxfId="10777" priority="415" stopIfTrue="1">
      <formula>IF(WEEKDAY(F$5)=1,TRUE,FALSE)</formula>
    </cfRule>
  </conditionalFormatting>
  <conditionalFormatting sqref="AF26:AJ26">
    <cfRule type="expression" dxfId="10776" priority="414" stopIfTrue="1">
      <formula>IF(WEEKDAY(AF$5)=1,TRUE,FALSE)</formula>
    </cfRule>
  </conditionalFormatting>
  <conditionalFormatting sqref="F28:I28">
    <cfRule type="expression" dxfId="10775" priority="413" stopIfTrue="1">
      <formula>IF(WEEKDAY(F$5)=1,TRUE,FALSE)</formula>
    </cfRule>
  </conditionalFormatting>
  <conditionalFormatting sqref="AF28:AJ28">
    <cfRule type="expression" dxfId="10774" priority="412" stopIfTrue="1">
      <formula>IF(WEEKDAY(AF$5)=1,TRUE,FALSE)</formula>
    </cfRule>
  </conditionalFormatting>
  <conditionalFormatting sqref="I29">
    <cfRule type="expression" dxfId="10773" priority="411" stopIfTrue="1">
      <formula>IF(WEEKDAY(I$5)=1,TRUE,FALSE)</formula>
    </cfRule>
  </conditionalFormatting>
  <conditionalFormatting sqref="AF29:AJ29">
    <cfRule type="expression" dxfId="10772" priority="410" stopIfTrue="1">
      <formula>IF(WEEKDAY(AF$5)=1,TRUE,FALSE)</formula>
    </cfRule>
  </conditionalFormatting>
  <conditionalFormatting sqref="I29">
    <cfRule type="expression" dxfId="10771" priority="409" stopIfTrue="1">
      <formula>IF(WEEKDAY(I$5)=1,TRUE,FALSE)</formula>
    </cfRule>
  </conditionalFormatting>
  <conditionalFormatting sqref="AF29:AJ29">
    <cfRule type="expression" dxfId="10770" priority="408" stopIfTrue="1">
      <formula>IF(WEEKDAY(AF$5)=1,TRUE,FALSE)</formula>
    </cfRule>
  </conditionalFormatting>
  <conditionalFormatting sqref="I29">
    <cfRule type="expression" dxfId="10769" priority="407" stopIfTrue="1">
      <formula>IF(WEEKDAY(I$5)=1,TRUE,FALSE)</formula>
    </cfRule>
  </conditionalFormatting>
  <conditionalFormatting sqref="AF29:AJ29">
    <cfRule type="expression" dxfId="10768" priority="406" stopIfTrue="1">
      <formula>IF(WEEKDAY(AF$5)=1,TRUE,FALSE)</formula>
    </cfRule>
  </conditionalFormatting>
  <conditionalFormatting sqref="F29:H29 AS29">
    <cfRule type="expression" dxfId="10767" priority="405" stopIfTrue="1">
      <formula>IF(WEEKDAY(F$5)=1,TRUE,FALSE)</formula>
    </cfRule>
  </conditionalFormatting>
  <conditionalFormatting sqref="F29:H29 AS29">
    <cfRule type="expression" dxfId="10766" priority="404" stopIfTrue="1">
      <formula>IF(WEEKDAY(F$5)=1,TRUE,FALSE)</formula>
    </cfRule>
  </conditionalFormatting>
  <conditionalFormatting sqref="J29:L29 N29:P29 R29:T29 V29:X29 Z29:AB29 AD29:AF29 AH29:AJ29">
    <cfRule type="expression" dxfId="10765" priority="403" stopIfTrue="1">
      <formula>IF(WEEKDAY(J$5)=1,TRUE,FALSE)</formula>
    </cfRule>
  </conditionalFormatting>
  <conditionalFormatting sqref="J29:L29 N29:P29 R29:T29 V29:X29 Z29:AB29 AD29:AF29 AH29:AJ29">
    <cfRule type="expression" dxfId="10764" priority="402" stopIfTrue="1">
      <formula>IF(WEEKDAY(J$5)=1,TRUE,FALSE)</formula>
    </cfRule>
  </conditionalFormatting>
  <conditionalFormatting sqref="F29:I29 AS29">
    <cfRule type="expression" dxfId="10763" priority="401" stopIfTrue="1">
      <formula>IF(WEEKDAY(F$5)=1,TRUE,FALSE)</formula>
    </cfRule>
  </conditionalFormatting>
  <conditionalFormatting sqref="AF29:AJ29">
    <cfRule type="expression" dxfId="10762" priority="400" stopIfTrue="1">
      <formula>IF(WEEKDAY(AF$5)=1,TRUE,FALSE)</formula>
    </cfRule>
  </conditionalFormatting>
  <conditionalFormatting sqref="F72:I72">
    <cfRule type="expression" dxfId="10761" priority="399" stopIfTrue="1">
      <formula>IF(WEEKDAY(F$5)=1,TRUE,FALSE)</formula>
    </cfRule>
  </conditionalFormatting>
  <conditionalFormatting sqref="F74:I74">
    <cfRule type="expression" dxfId="10760" priority="398" stopIfTrue="1">
      <formula>IF(WEEKDAY(F$5)=1,TRUE,FALSE)</formula>
    </cfRule>
  </conditionalFormatting>
  <conditionalFormatting sqref="F76:I76">
    <cfRule type="expression" dxfId="10759" priority="397" stopIfTrue="1">
      <formula>IF(WEEKDAY(F$5)=1,TRUE,FALSE)</formula>
    </cfRule>
  </conditionalFormatting>
  <conditionalFormatting sqref="F78:I78">
    <cfRule type="expression" dxfId="10758" priority="396" stopIfTrue="1">
      <formula>IF(WEEKDAY(F$5)=1,TRUE,FALSE)</formula>
    </cfRule>
  </conditionalFormatting>
  <conditionalFormatting sqref="F80:I80">
    <cfRule type="expression" dxfId="10757" priority="395" stopIfTrue="1">
      <formula>IF(WEEKDAY(F$5)=1,TRUE,FALSE)</formula>
    </cfRule>
  </conditionalFormatting>
  <conditionalFormatting sqref="F82:I82">
    <cfRule type="expression" dxfId="10756" priority="394" stopIfTrue="1">
      <formula>IF(WEEKDAY(F$5)=1,TRUE,FALSE)</formula>
    </cfRule>
  </conditionalFormatting>
  <conditionalFormatting sqref="F84:I84">
    <cfRule type="expression" dxfId="10755" priority="393" stopIfTrue="1">
      <formula>IF(WEEKDAY(F$5)=1,TRUE,FALSE)</formula>
    </cfRule>
  </conditionalFormatting>
  <conditionalFormatting sqref="F14:AJ14">
    <cfRule type="expression" dxfId="10754" priority="391" stopIfTrue="1">
      <formula>IF(WEEKDAY(F$5)=1,TRUE,FALSE)</formula>
    </cfRule>
  </conditionalFormatting>
  <conditionalFormatting sqref="F16:AJ16">
    <cfRule type="expression" dxfId="10753" priority="390" stopIfTrue="1">
      <formula>IF(WEEKDAY(F$5)=1,TRUE,FALSE)</formula>
    </cfRule>
  </conditionalFormatting>
  <conditionalFormatting sqref="F18:AJ18">
    <cfRule type="expression" dxfId="10752" priority="389" stopIfTrue="1">
      <formula>IF(WEEKDAY(F$5)=1,TRUE,FALSE)</formula>
    </cfRule>
  </conditionalFormatting>
  <conditionalFormatting sqref="F20:AJ20">
    <cfRule type="expression" dxfId="10751" priority="388" stopIfTrue="1">
      <formula>IF(WEEKDAY(F$5)=1,TRUE,FALSE)</formula>
    </cfRule>
  </conditionalFormatting>
  <conditionalFormatting sqref="F22:AJ22">
    <cfRule type="expression" dxfId="10750" priority="387" stopIfTrue="1">
      <formula>IF(WEEKDAY(F$5)=1,TRUE,FALSE)</formula>
    </cfRule>
  </conditionalFormatting>
  <conditionalFormatting sqref="F24:AJ24">
    <cfRule type="expression" dxfId="10749" priority="386" stopIfTrue="1">
      <formula>IF(WEEKDAY(F$5)=1,TRUE,FALSE)</formula>
    </cfRule>
  </conditionalFormatting>
  <conditionalFormatting sqref="F26:AJ26">
    <cfRule type="expression" dxfId="10748" priority="384" stopIfTrue="1">
      <formula>IF(WEEKDAY(F$5)=1,TRUE,FALSE)</formula>
    </cfRule>
  </conditionalFormatting>
  <conditionalFormatting sqref="F28:AJ28">
    <cfRule type="expression" dxfId="10747" priority="383" stopIfTrue="1">
      <formula>IF(WEEKDAY(F$5)=1,TRUE,FALSE)</formula>
    </cfRule>
  </conditionalFormatting>
  <conditionalFormatting sqref="F31:AJ31">
    <cfRule type="expression" dxfId="10746" priority="382" stopIfTrue="1">
      <formula>IF(WEEKDAY(F$5)=1,TRUE,FALSE)</formula>
    </cfRule>
  </conditionalFormatting>
  <conditionalFormatting sqref="F33:AJ33">
    <cfRule type="expression" dxfId="10745" priority="381" stopIfTrue="1">
      <formula>IF(WEEKDAY(F$5)=1,TRUE,FALSE)</formula>
    </cfRule>
  </conditionalFormatting>
  <conditionalFormatting sqref="F35:AJ35">
    <cfRule type="expression" dxfId="10744" priority="380" stopIfTrue="1">
      <formula>IF(WEEKDAY(F$5)=1,TRUE,FALSE)</formula>
    </cfRule>
  </conditionalFormatting>
  <conditionalFormatting sqref="F37:AJ37">
    <cfRule type="expression" dxfId="10743" priority="379" stopIfTrue="1">
      <formula>IF(WEEKDAY(F$5)=1,TRUE,FALSE)</formula>
    </cfRule>
  </conditionalFormatting>
  <conditionalFormatting sqref="F39:AJ39">
    <cfRule type="expression" dxfId="10742" priority="378" stopIfTrue="1">
      <formula>IF(WEEKDAY(F$5)=1,TRUE,FALSE)</formula>
    </cfRule>
  </conditionalFormatting>
  <conditionalFormatting sqref="F70:AJ70">
    <cfRule type="expression" dxfId="10741" priority="377" stopIfTrue="1">
      <formula>IF(WEEKDAY(F$5)=1,TRUE,FALSE)</formula>
    </cfRule>
  </conditionalFormatting>
  <conditionalFormatting sqref="F72:I72">
    <cfRule type="expression" dxfId="10740" priority="376" stopIfTrue="1">
      <formula>IF(WEEKDAY(F$5)=1,TRUE,FALSE)</formula>
    </cfRule>
  </conditionalFormatting>
  <conditionalFormatting sqref="F72:AJ72">
    <cfRule type="expression" dxfId="10739" priority="375" stopIfTrue="1">
      <formula>IF(WEEKDAY(F$5)=1,TRUE,FALSE)</formula>
    </cfRule>
  </conditionalFormatting>
  <conditionalFormatting sqref="F74:I74">
    <cfRule type="expression" dxfId="10738" priority="374" stopIfTrue="1">
      <formula>IF(WEEKDAY(F$5)=1,TRUE,FALSE)</formula>
    </cfRule>
  </conditionalFormatting>
  <conditionalFormatting sqref="F74:AJ74">
    <cfRule type="expression" dxfId="10737" priority="373" stopIfTrue="1">
      <formula>IF(WEEKDAY(F$5)=1,TRUE,FALSE)</formula>
    </cfRule>
  </conditionalFormatting>
  <conditionalFormatting sqref="F76:I76">
    <cfRule type="expression" dxfId="10736" priority="372" stopIfTrue="1">
      <formula>IF(WEEKDAY(F$5)=1,TRUE,FALSE)</formula>
    </cfRule>
  </conditionalFormatting>
  <conditionalFormatting sqref="F76:AJ76">
    <cfRule type="expression" dxfId="10735" priority="371" stopIfTrue="1">
      <formula>IF(WEEKDAY(F$5)=1,TRUE,FALSE)</formula>
    </cfRule>
  </conditionalFormatting>
  <conditionalFormatting sqref="F78:I78">
    <cfRule type="expression" dxfId="10734" priority="370" stopIfTrue="1">
      <formula>IF(WEEKDAY(F$5)=1,TRUE,FALSE)</formula>
    </cfRule>
  </conditionalFormatting>
  <conditionalFormatting sqref="F78:AJ78">
    <cfRule type="expression" dxfId="10733" priority="369" stopIfTrue="1">
      <formula>IF(WEEKDAY(F$5)=1,TRUE,FALSE)</formula>
    </cfRule>
  </conditionalFormatting>
  <conditionalFormatting sqref="F80:I80">
    <cfRule type="expression" dxfId="10732" priority="368" stopIfTrue="1">
      <formula>IF(WEEKDAY(F$5)=1,TRUE,FALSE)</formula>
    </cfRule>
  </conditionalFormatting>
  <conditionalFormatting sqref="F80:AJ80">
    <cfRule type="expression" dxfId="10731" priority="367" stopIfTrue="1">
      <formula>IF(WEEKDAY(F$5)=1,TRUE,FALSE)</formula>
    </cfRule>
  </conditionalFormatting>
  <conditionalFormatting sqref="F82:I82">
    <cfRule type="expression" dxfId="10730" priority="366" stopIfTrue="1">
      <formula>IF(WEEKDAY(F$5)=1,TRUE,FALSE)</formula>
    </cfRule>
  </conditionalFormatting>
  <conditionalFormatting sqref="F82:AJ82">
    <cfRule type="expression" dxfId="10729" priority="365" stopIfTrue="1">
      <formula>IF(WEEKDAY(F$5)=1,TRUE,FALSE)</formula>
    </cfRule>
  </conditionalFormatting>
  <conditionalFormatting sqref="F84:I84">
    <cfRule type="expression" dxfId="10728" priority="364" stopIfTrue="1">
      <formula>IF(WEEKDAY(F$5)=1,TRUE,FALSE)</formula>
    </cfRule>
  </conditionalFormatting>
  <conditionalFormatting sqref="F84:AJ84">
    <cfRule type="expression" dxfId="10727" priority="363" stopIfTrue="1">
      <formula>IF(WEEKDAY(F$5)=1,TRUE,FALSE)</formula>
    </cfRule>
  </conditionalFormatting>
  <conditionalFormatting sqref="F14:AJ14">
    <cfRule type="expression" dxfId="10726" priority="360" stopIfTrue="1">
      <formula>IF(WEEKDAY(F$5)=1,TRUE,FALSE)</formula>
    </cfRule>
  </conditionalFormatting>
  <conditionalFormatting sqref="F16:AJ16">
    <cfRule type="expression" dxfId="10725" priority="359" stopIfTrue="1">
      <formula>IF(WEEKDAY(F$5)=1,TRUE,FALSE)</formula>
    </cfRule>
  </conditionalFormatting>
  <conditionalFormatting sqref="F18:AJ18">
    <cfRule type="expression" dxfId="10724" priority="358" stopIfTrue="1">
      <formula>IF(WEEKDAY(F$5)=1,TRUE,FALSE)</formula>
    </cfRule>
  </conditionalFormatting>
  <conditionalFormatting sqref="F20:AJ20">
    <cfRule type="expression" dxfId="10723" priority="357" stopIfTrue="1">
      <formula>IF(WEEKDAY(F$5)=1,TRUE,FALSE)</formula>
    </cfRule>
  </conditionalFormatting>
  <conditionalFormatting sqref="F22:AJ22">
    <cfRule type="expression" dxfId="10722" priority="356" stopIfTrue="1">
      <formula>IF(WEEKDAY(F$5)=1,TRUE,FALSE)</formula>
    </cfRule>
  </conditionalFormatting>
  <conditionalFormatting sqref="F24:AJ24">
    <cfRule type="expression" dxfId="10721" priority="355" stopIfTrue="1">
      <formula>IF(WEEKDAY(F$5)=1,TRUE,FALSE)</formula>
    </cfRule>
  </conditionalFormatting>
  <conditionalFormatting sqref="F26:AJ26">
    <cfRule type="expression" dxfId="10720" priority="353" stopIfTrue="1">
      <formula>IF(WEEKDAY(F$5)=1,TRUE,FALSE)</formula>
    </cfRule>
  </conditionalFormatting>
  <conditionalFormatting sqref="F28:AJ28">
    <cfRule type="expression" dxfId="10719" priority="352" stopIfTrue="1">
      <formula>IF(WEEKDAY(F$5)=1,TRUE,FALSE)</formula>
    </cfRule>
  </conditionalFormatting>
  <conditionalFormatting sqref="F31:AJ31">
    <cfRule type="expression" dxfId="10718" priority="351" stopIfTrue="1">
      <formula>IF(WEEKDAY(F$5)=1,TRUE,FALSE)</formula>
    </cfRule>
  </conditionalFormatting>
  <conditionalFormatting sqref="F33:AJ33">
    <cfRule type="expression" dxfId="10717" priority="350" stopIfTrue="1">
      <formula>IF(WEEKDAY(F$5)=1,TRUE,FALSE)</formula>
    </cfRule>
  </conditionalFormatting>
  <conditionalFormatting sqref="F35:AJ35">
    <cfRule type="expression" dxfId="10716" priority="349" stopIfTrue="1">
      <formula>IF(WEEKDAY(F$5)=1,TRUE,FALSE)</formula>
    </cfRule>
  </conditionalFormatting>
  <conditionalFormatting sqref="F37:AJ37">
    <cfRule type="expression" dxfId="10715" priority="348" stopIfTrue="1">
      <formula>IF(WEEKDAY(F$5)=1,TRUE,FALSE)</formula>
    </cfRule>
  </conditionalFormatting>
  <conditionalFormatting sqref="F39:AJ39">
    <cfRule type="expression" dxfId="10714" priority="347" stopIfTrue="1">
      <formula>IF(WEEKDAY(F$5)=1,TRUE,FALSE)</formula>
    </cfRule>
  </conditionalFormatting>
  <conditionalFormatting sqref="F70:AJ70">
    <cfRule type="expression" dxfId="10713" priority="346" stopIfTrue="1">
      <formula>IF(WEEKDAY(F$5)=1,TRUE,FALSE)</formula>
    </cfRule>
  </conditionalFormatting>
  <conditionalFormatting sqref="F72:AJ72">
    <cfRule type="expression" dxfId="10712" priority="345" stopIfTrue="1">
      <formula>IF(WEEKDAY(F$5)=1,TRUE,FALSE)</formula>
    </cfRule>
  </conditionalFormatting>
  <conditionalFormatting sqref="F74:AJ74">
    <cfRule type="expression" dxfId="10711" priority="344" stopIfTrue="1">
      <formula>IF(WEEKDAY(F$5)=1,TRUE,FALSE)</formula>
    </cfRule>
  </conditionalFormatting>
  <conditionalFormatting sqref="F76:AJ76">
    <cfRule type="expression" dxfId="10710" priority="343" stopIfTrue="1">
      <formula>IF(WEEKDAY(F$5)=1,TRUE,FALSE)</formula>
    </cfRule>
  </conditionalFormatting>
  <conditionalFormatting sqref="F78:AJ78">
    <cfRule type="expression" dxfId="10709" priority="342" stopIfTrue="1">
      <formula>IF(WEEKDAY(F$5)=1,TRUE,FALSE)</formula>
    </cfRule>
  </conditionalFormatting>
  <conditionalFormatting sqref="F80:AJ80">
    <cfRule type="expression" dxfId="10708" priority="341" stopIfTrue="1">
      <formula>IF(WEEKDAY(F$5)=1,TRUE,FALSE)</formula>
    </cfRule>
  </conditionalFormatting>
  <conditionalFormatting sqref="F82:AJ82">
    <cfRule type="expression" dxfId="10707" priority="340" stopIfTrue="1">
      <formula>IF(WEEKDAY(F$5)=1,TRUE,FALSE)</formula>
    </cfRule>
  </conditionalFormatting>
  <conditionalFormatting sqref="F84:AJ84">
    <cfRule type="expression" dxfId="10706" priority="339" stopIfTrue="1">
      <formula>IF(WEEKDAY(F$5)=1,TRUE,FALSE)</formula>
    </cfRule>
  </conditionalFormatting>
  <conditionalFormatting sqref="F14:AJ14">
    <cfRule type="expression" dxfId="10705" priority="337" stopIfTrue="1">
      <formula>IF(WEEKDAY(F$5)=1,TRUE,FALSE)</formula>
    </cfRule>
  </conditionalFormatting>
  <conditionalFormatting sqref="F16:AJ16">
    <cfRule type="expression" dxfId="10704" priority="336" stopIfTrue="1">
      <formula>IF(WEEKDAY(F$5)=1,TRUE,FALSE)</formula>
    </cfRule>
  </conditionalFormatting>
  <conditionalFormatting sqref="F18:AJ18">
    <cfRule type="expression" dxfId="10703" priority="335" stopIfTrue="1">
      <formula>IF(WEEKDAY(F$5)=1,TRUE,FALSE)</formula>
    </cfRule>
  </conditionalFormatting>
  <conditionalFormatting sqref="F20:AJ20">
    <cfRule type="expression" dxfId="10702" priority="334" stopIfTrue="1">
      <formula>IF(WEEKDAY(F$5)=1,TRUE,FALSE)</formula>
    </cfRule>
  </conditionalFormatting>
  <conditionalFormatting sqref="F22:AJ22">
    <cfRule type="expression" dxfId="10701" priority="333" stopIfTrue="1">
      <formula>IF(WEEKDAY(F$5)=1,TRUE,FALSE)</formula>
    </cfRule>
  </conditionalFormatting>
  <conditionalFormatting sqref="F24:AJ24">
    <cfRule type="expression" dxfId="10700" priority="332" stopIfTrue="1">
      <formula>IF(WEEKDAY(F$5)=1,TRUE,FALSE)</formula>
    </cfRule>
  </conditionalFormatting>
  <conditionalFormatting sqref="F26:AJ26">
    <cfRule type="expression" dxfId="10699" priority="330" stopIfTrue="1">
      <formula>IF(WEEKDAY(F$5)=1,TRUE,FALSE)</formula>
    </cfRule>
  </conditionalFormatting>
  <conditionalFormatting sqref="F28:AJ28">
    <cfRule type="expression" dxfId="10698" priority="329" stopIfTrue="1">
      <formula>IF(WEEKDAY(F$5)=1,TRUE,FALSE)</formula>
    </cfRule>
  </conditionalFormatting>
  <conditionalFormatting sqref="F31:AJ31">
    <cfRule type="expression" dxfId="10697" priority="328" stopIfTrue="1">
      <formula>IF(WEEKDAY(F$5)=1,TRUE,FALSE)</formula>
    </cfRule>
  </conditionalFormatting>
  <conditionalFormatting sqref="F33:AJ33">
    <cfRule type="expression" dxfId="10696" priority="327" stopIfTrue="1">
      <formula>IF(WEEKDAY(F$5)=1,TRUE,FALSE)</formula>
    </cfRule>
  </conditionalFormatting>
  <conditionalFormatting sqref="F35:AJ35">
    <cfRule type="expression" dxfId="10695" priority="326" stopIfTrue="1">
      <formula>IF(WEEKDAY(F$5)=1,TRUE,FALSE)</formula>
    </cfRule>
  </conditionalFormatting>
  <conditionalFormatting sqref="F37:AJ37">
    <cfRule type="expression" dxfId="10694" priority="325" stopIfTrue="1">
      <formula>IF(WEEKDAY(F$5)=1,TRUE,FALSE)</formula>
    </cfRule>
  </conditionalFormatting>
  <conditionalFormatting sqref="F39:AJ39">
    <cfRule type="expression" dxfId="10693" priority="324" stopIfTrue="1">
      <formula>IF(WEEKDAY(F$5)=1,TRUE,FALSE)</formula>
    </cfRule>
  </conditionalFormatting>
  <conditionalFormatting sqref="F70:AJ70">
    <cfRule type="expression" dxfId="10692" priority="323" stopIfTrue="1">
      <formula>IF(WEEKDAY(F$5)=1,TRUE,FALSE)</formula>
    </cfRule>
  </conditionalFormatting>
  <conditionalFormatting sqref="F72:AJ72">
    <cfRule type="expression" dxfId="10691" priority="322" stopIfTrue="1">
      <formula>IF(WEEKDAY(F$5)=1,TRUE,FALSE)</formula>
    </cfRule>
  </conditionalFormatting>
  <conditionalFormatting sqref="F74:AJ74">
    <cfRule type="expression" dxfId="10690" priority="321" stopIfTrue="1">
      <formula>IF(WEEKDAY(F$5)=1,TRUE,FALSE)</formula>
    </cfRule>
  </conditionalFormatting>
  <conditionalFormatting sqref="F76:AJ76">
    <cfRule type="expression" dxfId="10689" priority="320" stopIfTrue="1">
      <formula>IF(WEEKDAY(F$5)=1,TRUE,FALSE)</formula>
    </cfRule>
  </conditionalFormatting>
  <conditionalFormatting sqref="F78:AJ78">
    <cfRule type="expression" dxfId="10688" priority="319" stopIfTrue="1">
      <formula>IF(WEEKDAY(F$5)=1,TRUE,FALSE)</formula>
    </cfRule>
  </conditionalFormatting>
  <conditionalFormatting sqref="F80:AJ80">
    <cfRule type="expression" dxfId="10687" priority="318" stopIfTrue="1">
      <formula>IF(WEEKDAY(F$5)=1,TRUE,FALSE)</formula>
    </cfRule>
  </conditionalFormatting>
  <conditionalFormatting sqref="F82:AJ82">
    <cfRule type="expression" dxfId="10686" priority="317" stopIfTrue="1">
      <formula>IF(WEEKDAY(F$5)=1,TRUE,FALSE)</formula>
    </cfRule>
  </conditionalFormatting>
  <conditionalFormatting sqref="F84:AJ84">
    <cfRule type="expression" dxfId="10685" priority="316" stopIfTrue="1">
      <formula>IF(WEEKDAY(F$5)=1,TRUE,FALSE)</formula>
    </cfRule>
  </conditionalFormatting>
  <conditionalFormatting sqref="F14:AJ14">
    <cfRule type="expression" dxfId="10684" priority="314" stopIfTrue="1">
      <formula>IF(WEEKDAY(F$5)=1,TRUE,FALSE)</formula>
    </cfRule>
  </conditionalFormatting>
  <conditionalFormatting sqref="F16:AJ16">
    <cfRule type="expression" dxfId="10683" priority="313" stopIfTrue="1">
      <formula>IF(WEEKDAY(F$5)=1,TRUE,FALSE)</formula>
    </cfRule>
  </conditionalFormatting>
  <conditionalFormatting sqref="F18:AJ18">
    <cfRule type="expression" dxfId="10682" priority="312" stopIfTrue="1">
      <formula>IF(WEEKDAY(F$5)=1,TRUE,FALSE)</formula>
    </cfRule>
  </conditionalFormatting>
  <conditionalFormatting sqref="F20:AJ20">
    <cfRule type="expression" dxfId="10681" priority="311" stopIfTrue="1">
      <formula>IF(WEEKDAY(F$5)=1,TRUE,FALSE)</formula>
    </cfRule>
  </conditionalFormatting>
  <conditionalFormatting sqref="F22:AJ22">
    <cfRule type="expression" dxfId="10680" priority="310" stopIfTrue="1">
      <formula>IF(WEEKDAY(F$5)=1,TRUE,FALSE)</formula>
    </cfRule>
  </conditionalFormatting>
  <conditionalFormatting sqref="F24:AJ24">
    <cfRule type="expression" dxfId="10679" priority="309" stopIfTrue="1">
      <formula>IF(WEEKDAY(F$5)=1,TRUE,FALSE)</formula>
    </cfRule>
  </conditionalFormatting>
  <conditionalFormatting sqref="F26:AJ26">
    <cfRule type="expression" dxfId="10678" priority="307" stopIfTrue="1">
      <formula>IF(WEEKDAY(F$5)=1,TRUE,FALSE)</formula>
    </cfRule>
  </conditionalFormatting>
  <conditionalFormatting sqref="F28:AJ28">
    <cfRule type="expression" dxfId="10677" priority="306" stopIfTrue="1">
      <formula>IF(WEEKDAY(F$5)=1,TRUE,FALSE)</formula>
    </cfRule>
  </conditionalFormatting>
  <conditionalFormatting sqref="F31:AJ31">
    <cfRule type="expression" dxfId="10676" priority="305" stopIfTrue="1">
      <formula>IF(WEEKDAY(F$5)=1,TRUE,FALSE)</formula>
    </cfRule>
  </conditionalFormatting>
  <conditionalFormatting sqref="F33:AJ33">
    <cfRule type="expression" dxfId="10675" priority="304" stopIfTrue="1">
      <formula>IF(WEEKDAY(F$5)=1,TRUE,FALSE)</formula>
    </cfRule>
  </conditionalFormatting>
  <conditionalFormatting sqref="F35:AJ35">
    <cfRule type="expression" dxfId="10674" priority="303" stopIfTrue="1">
      <formula>IF(WEEKDAY(F$5)=1,TRUE,FALSE)</formula>
    </cfRule>
  </conditionalFormatting>
  <conditionalFormatting sqref="F37:AJ37">
    <cfRule type="expression" dxfId="10673" priority="302" stopIfTrue="1">
      <formula>IF(WEEKDAY(F$5)=1,TRUE,FALSE)</formula>
    </cfRule>
  </conditionalFormatting>
  <conditionalFormatting sqref="K37:P37">
    <cfRule type="expression" dxfId="10672" priority="301" stopIfTrue="1">
      <formula>IF(WEEKDAY(K$5)=1,TRUE,FALSE)</formula>
    </cfRule>
  </conditionalFormatting>
  <conditionalFormatting sqref="R37:W37">
    <cfRule type="expression" dxfId="10671" priority="300" stopIfTrue="1">
      <formula>IF(WEEKDAY(R$5)=1,TRUE,FALSE)</formula>
    </cfRule>
  </conditionalFormatting>
  <conditionalFormatting sqref="Y37:AD37">
    <cfRule type="expression" dxfId="10670" priority="299" stopIfTrue="1">
      <formula>IF(WEEKDAY(Y$5)=1,TRUE,FALSE)</formula>
    </cfRule>
  </conditionalFormatting>
  <conditionalFormatting sqref="F37:I37">
    <cfRule type="expression" dxfId="10669" priority="298" stopIfTrue="1">
      <formula>IF(WEEKDAY(F$5)=1,TRUE,FALSE)</formula>
    </cfRule>
  </conditionalFormatting>
  <conditionalFormatting sqref="AF37:AJ37">
    <cfRule type="expression" dxfId="10668" priority="297" stopIfTrue="1">
      <formula>IF(WEEKDAY(AF$5)=1,TRUE,FALSE)</formula>
    </cfRule>
  </conditionalFormatting>
  <conditionalFormatting sqref="F37:AJ37">
    <cfRule type="expression" dxfId="10667" priority="296" stopIfTrue="1">
      <formula>IF(WEEKDAY(F$5)=1,TRUE,FALSE)</formula>
    </cfRule>
  </conditionalFormatting>
  <conditionalFormatting sqref="F37:AJ37">
    <cfRule type="expression" dxfId="10666" priority="295" stopIfTrue="1">
      <formula>IF(WEEKDAY(F$5)=1,TRUE,FALSE)</formula>
    </cfRule>
  </conditionalFormatting>
  <conditionalFormatting sqref="F37:AJ37">
    <cfRule type="expression" dxfId="10665" priority="294" stopIfTrue="1">
      <formula>IF(WEEKDAY(F$5)=1,TRUE,FALSE)</formula>
    </cfRule>
  </conditionalFormatting>
  <conditionalFormatting sqref="F37:AJ37">
    <cfRule type="expression" dxfId="10664" priority="293" stopIfTrue="1">
      <formula>IF(WEEKDAY(F$5)=1,TRUE,FALSE)</formula>
    </cfRule>
  </conditionalFormatting>
  <conditionalFormatting sqref="K39:P39">
    <cfRule type="expression" dxfId="10663" priority="292" stopIfTrue="1">
      <formula>IF(WEEKDAY(K$5)=1,TRUE,FALSE)</formula>
    </cfRule>
  </conditionalFormatting>
  <conditionalFormatting sqref="R39:W39">
    <cfRule type="expression" dxfId="10662" priority="291" stopIfTrue="1">
      <formula>IF(WEEKDAY(R$5)=1,TRUE,FALSE)</formula>
    </cfRule>
  </conditionalFormatting>
  <conditionalFormatting sqref="Y39:AD39">
    <cfRule type="expression" dxfId="10661" priority="290" stopIfTrue="1">
      <formula>IF(WEEKDAY(Y$5)=1,TRUE,FALSE)</formula>
    </cfRule>
  </conditionalFormatting>
  <conditionalFormatting sqref="F39:I39">
    <cfRule type="expression" dxfId="10660" priority="289" stopIfTrue="1">
      <formula>IF(WEEKDAY(F$5)=1,TRUE,FALSE)</formula>
    </cfRule>
  </conditionalFormatting>
  <conditionalFormatting sqref="AF39:AJ39">
    <cfRule type="expression" dxfId="10659" priority="288" stopIfTrue="1">
      <formula>IF(WEEKDAY(AF$5)=1,TRUE,FALSE)</formula>
    </cfRule>
  </conditionalFormatting>
  <conditionalFormatting sqref="F39:AJ39">
    <cfRule type="expression" dxfId="10658" priority="287" stopIfTrue="1">
      <formula>IF(WEEKDAY(F$5)=1,TRUE,FALSE)</formula>
    </cfRule>
  </conditionalFormatting>
  <conditionalFormatting sqref="F39:AJ39">
    <cfRule type="expression" dxfId="10657" priority="286" stopIfTrue="1">
      <formula>IF(WEEKDAY(F$5)=1,TRUE,FALSE)</formula>
    </cfRule>
  </conditionalFormatting>
  <conditionalFormatting sqref="F39:AJ39">
    <cfRule type="expression" dxfId="10656" priority="285" stopIfTrue="1">
      <formula>IF(WEEKDAY(F$5)=1,TRUE,FALSE)</formula>
    </cfRule>
  </conditionalFormatting>
  <conditionalFormatting sqref="F39:AJ39">
    <cfRule type="expression" dxfId="10655" priority="284" stopIfTrue="1">
      <formula>IF(WEEKDAY(F$5)=1,TRUE,FALSE)</formula>
    </cfRule>
  </conditionalFormatting>
  <conditionalFormatting sqref="K70:P70">
    <cfRule type="expression" dxfId="10654" priority="283" stopIfTrue="1">
      <formula>IF(WEEKDAY(K$5)=1,TRUE,FALSE)</formula>
    </cfRule>
  </conditionalFormatting>
  <conditionalFormatting sqref="R70:W70">
    <cfRule type="expression" dxfId="10653" priority="282" stopIfTrue="1">
      <formula>IF(WEEKDAY(R$5)=1,TRUE,FALSE)</formula>
    </cfRule>
  </conditionalFormatting>
  <conditionalFormatting sqref="Y70:AD70">
    <cfRule type="expression" dxfId="10652" priority="281" stopIfTrue="1">
      <formula>IF(WEEKDAY(Y$5)=1,TRUE,FALSE)</formula>
    </cfRule>
  </conditionalFormatting>
  <conditionalFormatting sqref="F70:I70">
    <cfRule type="expression" dxfId="10651" priority="280" stopIfTrue="1">
      <formula>IF(WEEKDAY(F$5)=1,TRUE,FALSE)</formula>
    </cfRule>
  </conditionalFormatting>
  <conditionalFormatting sqref="AF70:AJ70">
    <cfRule type="expression" dxfId="10650" priority="279" stopIfTrue="1">
      <formula>IF(WEEKDAY(AF$5)=1,TRUE,FALSE)</formula>
    </cfRule>
  </conditionalFormatting>
  <conditionalFormatting sqref="F70:AJ70">
    <cfRule type="expression" dxfId="10649" priority="278" stopIfTrue="1">
      <formula>IF(WEEKDAY(F$5)=1,TRUE,FALSE)</formula>
    </cfRule>
  </conditionalFormatting>
  <conditionalFormatting sqref="F70:AJ70">
    <cfRule type="expression" dxfId="10648" priority="277" stopIfTrue="1">
      <formula>IF(WEEKDAY(F$5)=1,TRUE,FALSE)</formula>
    </cfRule>
  </conditionalFormatting>
  <conditionalFormatting sqref="F70:AJ70">
    <cfRule type="expression" dxfId="10647" priority="276" stopIfTrue="1">
      <formula>IF(WEEKDAY(F$5)=1,TRUE,FALSE)</formula>
    </cfRule>
  </conditionalFormatting>
  <conditionalFormatting sqref="F70:AJ70">
    <cfRule type="expression" dxfId="10646" priority="275" stopIfTrue="1">
      <formula>IF(WEEKDAY(F$5)=1,TRUE,FALSE)</formula>
    </cfRule>
  </conditionalFormatting>
  <conditionalFormatting sqref="K72:P72">
    <cfRule type="expression" dxfId="10645" priority="274" stopIfTrue="1">
      <formula>IF(WEEKDAY(K$5)=1,TRUE,FALSE)</formula>
    </cfRule>
  </conditionalFormatting>
  <conditionalFormatting sqref="R72:W72">
    <cfRule type="expression" dxfId="10644" priority="273" stopIfTrue="1">
      <formula>IF(WEEKDAY(R$5)=1,TRUE,FALSE)</formula>
    </cfRule>
  </conditionalFormatting>
  <conditionalFormatting sqref="Y72:AD72">
    <cfRule type="expression" dxfId="10643" priority="272" stopIfTrue="1">
      <formula>IF(WEEKDAY(Y$5)=1,TRUE,FALSE)</formula>
    </cfRule>
  </conditionalFormatting>
  <conditionalFormatting sqref="F72:I72">
    <cfRule type="expression" dxfId="10642" priority="271" stopIfTrue="1">
      <formula>IF(WEEKDAY(F$5)=1,TRUE,FALSE)</formula>
    </cfRule>
  </conditionalFormatting>
  <conditionalFormatting sqref="AF72:AJ72">
    <cfRule type="expression" dxfId="10641" priority="270" stopIfTrue="1">
      <formula>IF(WEEKDAY(AF$5)=1,TRUE,FALSE)</formula>
    </cfRule>
  </conditionalFormatting>
  <conditionalFormatting sqref="F72:AJ72">
    <cfRule type="expression" dxfId="10640" priority="269" stopIfTrue="1">
      <formula>IF(WEEKDAY(F$5)=1,TRUE,FALSE)</formula>
    </cfRule>
  </conditionalFormatting>
  <conditionalFormatting sqref="F72:AJ72">
    <cfRule type="expression" dxfId="10639" priority="268" stopIfTrue="1">
      <formula>IF(WEEKDAY(F$5)=1,TRUE,FALSE)</formula>
    </cfRule>
  </conditionalFormatting>
  <conditionalFormatting sqref="F72:AJ72">
    <cfRule type="expression" dxfId="10638" priority="267" stopIfTrue="1">
      <formula>IF(WEEKDAY(F$5)=1,TRUE,FALSE)</formula>
    </cfRule>
  </conditionalFormatting>
  <conditionalFormatting sqref="F72:AJ72">
    <cfRule type="expression" dxfId="10637" priority="266" stopIfTrue="1">
      <formula>IF(WEEKDAY(F$5)=1,TRUE,FALSE)</formula>
    </cfRule>
  </conditionalFormatting>
  <conditionalFormatting sqref="K74:P74">
    <cfRule type="expression" dxfId="10636" priority="265" stopIfTrue="1">
      <formula>IF(WEEKDAY(K$5)=1,TRUE,FALSE)</formula>
    </cfRule>
  </conditionalFormatting>
  <conditionalFormatting sqref="R74:W74">
    <cfRule type="expression" dxfId="10635" priority="264" stopIfTrue="1">
      <formula>IF(WEEKDAY(R$5)=1,TRUE,FALSE)</formula>
    </cfRule>
  </conditionalFormatting>
  <conditionalFormatting sqref="Y74:AD74">
    <cfRule type="expression" dxfId="10634" priority="263" stopIfTrue="1">
      <formula>IF(WEEKDAY(Y$5)=1,TRUE,FALSE)</formula>
    </cfRule>
  </conditionalFormatting>
  <conditionalFormatting sqref="F74:I74">
    <cfRule type="expression" dxfId="10633" priority="262" stopIfTrue="1">
      <formula>IF(WEEKDAY(F$5)=1,TRUE,FALSE)</formula>
    </cfRule>
  </conditionalFormatting>
  <conditionalFormatting sqref="AF74:AJ74">
    <cfRule type="expression" dxfId="10632" priority="261" stopIfTrue="1">
      <formula>IF(WEEKDAY(AF$5)=1,TRUE,FALSE)</formula>
    </cfRule>
  </conditionalFormatting>
  <conditionalFormatting sqref="F74:AJ74">
    <cfRule type="expression" dxfId="10631" priority="260" stopIfTrue="1">
      <formula>IF(WEEKDAY(F$5)=1,TRUE,FALSE)</formula>
    </cfRule>
  </conditionalFormatting>
  <conditionalFormatting sqref="F74:AJ74">
    <cfRule type="expression" dxfId="10630" priority="259" stopIfTrue="1">
      <formula>IF(WEEKDAY(F$5)=1,TRUE,FALSE)</formula>
    </cfRule>
  </conditionalFormatting>
  <conditionalFormatting sqref="F74:AJ74">
    <cfRule type="expression" dxfId="10629" priority="258" stopIfTrue="1">
      <formula>IF(WEEKDAY(F$5)=1,TRUE,FALSE)</formula>
    </cfRule>
  </conditionalFormatting>
  <conditionalFormatting sqref="F74:AJ74">
    <cfRule type="expression" dxfId="10628" priority="257" stopIfTrue="1">
      <formula>IF(WEEKDAY(F$5)=1,TRUE,FALSE)</formula>
    </cfRule>
  </conditionalFormatting>
  <conditionalFormatting sqref="K76:P76">
    <cfRule type="expression" dxfId="10627" priority="256" stopIfTrue="1">
      <formula>IF(WEEKDAY(K$5)=1,TRUE,FALSE)</formula>
    </cfRule>
  </conditionalFormatting>
  <conditionalFormatting sqref="R76:W76">
    <cfRule type="expression" dxfId="10626" priority="255" stopIfTrue="1">
      <formula>IF(WEEKDAY(R$5)=1,TRUE,FALSE)</formula>
    </cfRule>
  </conditionalFormatting>
  <conditionalFormatting sqref="Y76:AD76">
    <cfRule type="expression" dxfId="10625" priority="254" stopIfTrue="1">
      <formula>IF(WEEKDAY(Y$5)=1,TRUE,FALSE)</formula>
    </cfRule>
  </conditionalFormatting>
  <conditionalFormatting sqref="F76:I76">
    <cfRule type="expression" dxfId="10624" priority="253" stopIfTrue="1">
      <formula>IF(WEEKDAY(F$5)=1,TRUE,FALSE)</formula>
    </cfRule>
  </conditionalFormatting>
  <conditionalFormatting sqref="AF76:AJ76">
    <cfRule type="expression" dxfId="10623" priority="252" stopIfTrue="1">
      <formula>IF(WEEKDAY(AF$5)=1,TRUE,FALSE)</formula>
    </cfRule>
  </conditionalFormatting>
  <conditionalFormatting sqref="F76:AJ76">
    <cfRule type="expression" dxfId="10622" priority="251" stopIfTrue="1">
      <formula>IF(WEEKDAY(F$5)=1,TRUE,FALSE)</formula>
    </cfRule>
  </conditionalFormatting>
  <conditionalFormatting sqref="F76:AJ76">
    <cfRule type="expression" dxfId="10621" priority="250" stopIfTrue="1">
      <formula>IF(WEEKDAY(F$5)=1,TRUE,FALSE)</formula>
    </cfRule>
  </conditionalFormatting>
  <conditionalFormatting sqref="F76:AJ76">
    <cfRule type="expression" dxfId="10620" priority="249" stopIfTrue="1">
      <formula>IF(WEEKDAY(F$5)=1,TRUE,FALSE)</formula>
    </cfRule>
  </conditionalFormatting>
  <conditionalFormatting sqref="F76:AJ76">
    <cfRule type="expression" dxfId="10619" priority="248" stopIfTrue="1">
      <formula>IF(WEEKDAY(F$5)=1,TRUE,FALSE)</formula>
    </cfRule>
  </conditionalFormatting>
  <conditionalFormatting sqref="K78:P78">
    <cfRule type="expression" dxfId="10618" priority="247" stopIfTrue="1">
      <formula>IF(WEEKDAY(K$5)=1,TRUE,FALSE)</formula>
    </cfRule>
  </conditionalFormatting>
  <conditionalFormatting sqref="R78:W78">
    <cfRule type="expression" dxfId="10617" priority="246" stopIfTrue="1">
      <formula>IF(WEEKDAY(R$5)=1,TRUE,FALSE)</formula>
    </cfRule>
  </conditionalFormatting>
  <conditionalFormatting sqref="Y78:AD78">
    <cfRule type="expression" dxfId="10616" priority="245" stopIfTrue="1">
      <formula>IF(WEEKDAY(Y$5)=1,TRUE,FALSE)</formula>
    </cfRule>
  </conditionalFormatting>
  <conditionalFormatting sqref="F78:I78">
    <cfRule type="expression" dxfId="10615" priority="244" stopIfTrue="1">
      <formula>IF(WEEKDAY(F$5)=1,TRUE,FALSE)</formula>
    </cfRule>
  </conditionalFormatting>
  <conditionalFormatting sqref="AF78:AJ78">
    <cfRule type="expression" dxfId="10614" priority="243" stopIfTrue="1">
      <formula>IF(WEEKDAY(AF$5)=1,TRUE,FALSE)</formula>
    </cfRule>
  </conditionalFormatting>
  <conditionalFormatting sqref="F78:AJ78">
    <cfRule type="expression" dxfId="10613" priority="242" stopIfTrue="1">
      <formula>IF(WEEKDAY(F$5)=1,TRUE,FALSE)</formula>
    </cfRule>
  </conditionalFormatting>
  <conditionalFormatting sqref="F78:AJ78">
    <cfRule type="expression" dxfId="10612" priority="241" stopIfTrue="1">
      <formula>IF(WEEKDAY(F$5)=1,TRUE,FALSE)</formula>
    </cfRule>
  </conditionalFormatting>
  <conditionalFormatting sqref="F78:AJ78">
    <cfRule type="expression" dxfId="10611" priority="240" stopIfTrue="1">
      <formula>IF(WEEKDAY(F$5)=1,TRUE,FALSE)</formula>
    </cfRule>
  </conditionalFormatting>
  <conditionalFormatting sqref="F78:AJ78">
    <cfRule type="expression" dxfId="10610" priority="239" stopIfTrue="1">
      <formula>IF(WEEKDAY(F$5)=1,TRUE,FALSE)</formula>
    </cfRule>
  </conditionalFormatting>
  <conditionalFormatting sqref="K80:P80">
    <cfRule type="expression" dxfId="10609" priority="238" stopIfTrue="1">
      <formula>IF(WEEKDAY(K$5)=1,TRUE,FALSE)</formula>
    </cfRule>
  </conditionalFormatting>
  <conditionalFormatting sqref="R80:W80">
    <cfRule type="expression" dxfId="10608" priority="237" stopIfTrue="1">
      <formula>IF(WEEKDAY(R$5)=1,TRUE,FALSE)</formula>
    </cfRule>
  </conditionalFormatting>
  <conditionalFormatting sqref="Y80:AD80">
    <cfRule type="expression" dxfId="10607" priority="236" stopIfTrue="1">
      <formula>IF(WEEKDAY(Y$5)=1,TRUE,FALSE)</formula>
    </cfRule>
  </conditionalFormatting>
  <conditionalFormatting sqref="F80:I80">
    <cfRule type="expression" dxfId="10606" priority="235" stopIfTrue="1">
      <formula>IF(WEEKDAY(F$5)=1,TRUE,FALSE)</formula>
    </cfRule>
  </conditionalFormatting>
  <conditionalFormatting sqref="AF80:AJ80">
    <cfRule type="expression" dxfId="10605" priority="234" stopIfTrue="1">
      <formula>IF(WEEKDAY(AF$5)=1,TRUE,FALSE)</formula>
    </cfRule>
  </conditionalFormatting>
  <conditionalFormatting sqref="F80:AJ80">
    <cfRule type="expression" dxfId="10604" priority="233" stopIfTrue="1">
      <formula>IF(WEEKDAY(F$5)=1,TRUE,FALSE)</formula>
    </cfRule>
  </conditionalFormatting>
  <conditionalFormatting sqref="F80:AJ80">
    <cfRule type="expression" dxfId="10603" priority="232" stopIfTrue="1">
      <formula>IF(WEEKDAY(F$5)=1,TRUE,FALSE)</formula>
    </cfRule>
  </conditionalFormatting>
  <conditionalFormatting sqref="F80:AJ80">
    <cfRule type="expression" dxfId="10602" priority="231" stopIfTrue="1">
      <formula>IF(WEEKDAY(F$5)=1,TRUE,FALSE)</formula>
    </cfRule>
  </conditionalFormatting>
  <conditionalFormatting sqref="F80:AJ80">
    <cfRule type="expression" dxfId="10601" priority="230" stopIfTrue="1">
      <formula>IF(WEEKDAY(F$5)=1,TRUE,FALSE)</formula>
    </cfRule>
  </conditionalFormatting>
  <conditionalFormatting sqref="K82:P82">
    <cfRule type="expression" dxfId="10600" priority="229" stopIfTrue="1">
      <formula>IF(WEEKDAY(K$5)=1,TRUE,FALSE)</formula>
    </cfRule>
  </conditionalFormatting>
  <conditionalFormatting sqref="R82:W82">
    <cfRule type="expression" dxfId="10599" priority="228" stopIfTrue="1">
      <formula>IF(WEEKDAY(R$5)=1,TRUE,FALSE)</formula>
    </cfRule>
  </conditionalFormatting>
  <conditionalFormatting sqref="Y82:AD82">
    <cfRule type="expression" dxfId="10598" priority="227" stopIfTrue="1">
      <formula>IF(WEEKDAY(Y$5)=1,TRUE,FALSE)</formula>
    </cfRule>
  </conditionalFormatting>
  <conditionalFormatting sqref="F82:I82">
    <cfRule type="expression" dxfId="10597" priority="226" stopIfTrue="1">
      <formula>IF(WEEKDAY(F$5)=1,TRUE,FALSE)</formula>
    </cfRule>
  </conditionalFormatting>
  <conditionalFormatting sqref="AF82:AJ82">
    <cfRule type="expression" dxfId="10596" priority="225" stopIfTrue="1">
      <formula>IF(WEEKDAY(AF$5)=1,TRUE,FALSE)</formula>
    </cfRule>
  </conditionalFormatting>
  <conditionalFormatting sqref="F82:AJ82">
    <cfRule type="expression" dxfId="10595" priority="224" stopIfTrue="1">
      <formula>IF(WEEKDAY(F$5)=1,TRUE,FALSE)</formula>
    </cfRule>
  </conditionalFormatting>
  <conditionalFormatting sqref="F82:AJ82">
    <cfRule type="expression" dxfId="10594" priority="223" stopIfTrue="1">
      <formula>IF(WEEKDAY(F$5)=1,TRUE,FALSE)</formula>
    </cfRule>
  </conditionalFormatting>
  <conditionalFormatting sqref="F82:AJ82">
    <cfRule type="expression" dxfId="10593" priority="222" stopIfTrue="1">
      <formula>IF(WEEKDAY(F$5)=1,TRUE,FALSE)</formula>
    </cfRule>
  </conditionalFormatting>
  <conditionalFormatting sqref="F82:AJ82">
    <cfRule type="expression" dxfId="10592" priority="221" stopIfTrue="1">
      <formula>IF(WEEKDAY(F$5)=1,TRUE,FALSE)</formula>
    </cfRule>
  </conditionalFormatting>
  <conditionalFormatting sqref="K84:P84">
    <cfRule type="expression" dxfId="10591" priority="220" stopIfTrue="1">
      <formula>IF(WEEKDAY(K$5)=1,TRUE,FALSE)</formula>
    </cfRule>
  </conditionalFormatting>
  <conditionalFormatting sqref="R84:W84">
    <cfRule type="expression" dxfId="10590" priority="219" stopIfTrue="1">
      <formula>IF(WEEKDAY(R$5)=1,TRUE,FALSE)</formula>
    </cfRule>
  </conditionalFormatting>
  <conditionalFormatting sqref="Y84:AD84">
    <cfRule type="expression" dxfId="10589" priority="218" stopIfTrue="1">
      <formula>IF(WEEKDAY(Y$5)=1,TRUE,FALSE)</formula>
    </cfRule>
  </conditionalFormatting>
  <conditionalFormatting sqref="F84:I84">
    <cfRule type="expression" dxfId="10588" priority="217" stopIfTrue="1">
      <formula>IF(WEEKDAY(F$5)=1,TRUE,FALSE)</formula>
    </cfRule>
  </conditionalFormatting>
  <conditionalFormatting sqref="AF84:AJ84">
    <cfRule type="expression" dxfId="10587" priority="216" stopIfTrue="1">
      <formula>IF(WEEKDAY(AF$5)=1,TRUE,FALSE)</formula>
    </cfRule>
  </conditionalFormatting>
  <conditionalFormatting sqref="F84:AJ84">
    <cfRule type="expression" dxfId="10586" priority="215" stopIfTrue="1">
      <formula>IF(WEEKDAY(F$5)=1,TRUE,FALSE)</formula>
    </cfRule>
  </conditionalFormatting>
  <conditionalFormatting sqref="F84:AJ84">
    <cfRule type="expression" dxfId="10585" priority="214" stopIfTrue="1">
      <formula>IF(WEEKDAY(F$5)=1,TRUE,FALSE)</formula>
    </cfRule>
  </conditionalFormatting>
  <conditionalFormatting sqref="F84:AJ84">
    <cfRule type="expression" dxfId="10584" priority="213" stopIfTrue="1">
      <formula>IF(WEEKDAY(F$5)=1,TRUE,FALSE)</formula>
    </cfRule>
  </conditionalFormatting>
  <conditionalFormatting sqref="F84:AJ84">
    <cfRule type="expression" dxfId="10583" priority="212" stopIfTrue="1">
      <formula>IF(WEEKDAY(F$5)=1,TRUE,FALSE)</formula>
    </cfRule>
  </conditionalFormatting>
  <conditionalFormatting sqref="F70:I70">
    <cfRule type="expression" dxfId="10582" priority="202" stopIfTrue="1">
      <formula>IF(WEEKDAY(F$5)=1,TRUE,FALSE)</formula>
    </cfRule>
  </conditionalFormatting>
  <conditionalFormatting sqref="F70:I70">
    <cfRule type="expression" dxfId="10581" priority="201" stopIfTrue="1">
      <formula>IF(WEEKDAY(F$5)=1,TRUE,FALSE)</formula>
    </cfRule>
  </conditionalFormatting>
  <conditionalFormatting sqref="F70:I70">
    <cfRule type="expression" dxfId="10580" priority="200" stopIfTrue="1">
      <formula>IF(WEEKDAY(F$5)=1,TRUE,FALSE)</formula>
    </cfRule>
  </conditionalFormatting>
  <conditionalFormatting sqref="F70:AJ70">
    <cfRule type="expression" dxfId="10579" priority="199" stopIfTrue="1">
      <formula>IF(WEEKDAY(F$5)=1,TRUE,FALSE)</formula>
    </cfRule>
  </conditionalFormatting>
  <conditionalFormatting sqref="F70:AJ70">
    <cfRule type="expression" dxfId="10578" priority="198" stopIfTrue="1">
      <formula>IF(WEEKDAY(F$5)=1,TRUE,FALSE)</formula>
    </cfRule>
  </conditionalFormatting>
  <conditionalFormatting sqref="F70:AJ70">
    <cfRule type="expression" dxfId="10577" priority="197" stopIfTrue="1">
      <formula>IF(WEEKDAY(F$5)=1,TRUE,FALSE)</formula>
    </cfRule>
  </conditionalFormatting>
  <conditionalFormatting sqref="K70:P70">
    <cfRule type="expression" dxfId="10576" priority="196" stopIfTrue="1">
      <formula>IF(WEEKDAY(K$5)=1,TRUE,FALSE)</formula>
    </cfRule>
  </conditionalFormatting>
  <conditionalFormatting sqref="R70:W70">
    <cfRule type="expression" dxfId="10575" priority="195" stopIfTrue="1">
      <formula>IF(WEEKDAY(R$5)=1,TRUE,FALSE)</formula>
    </cfRule>
  </conditionalFormatting>
  <conditionalFormatting sqref="Y70:AD70">
    <cfRule type="expression" dxfId="10574" priority="194" stopIfTrue="1">
      <formula>IF(WEEKDAY(Y$5)=1,TRUE,FALSE)</formula>
    </cfRule>
  </conditionalFormatting>
  <conditionalFormatting sqref="F70:I70">
    <cfRule type="expression" dxfId="10573" priority="193" stopIfTrue="1">
      <formula>IF(WEEKDAY(F$5)=1,TRUE,FALSE)</formula>
    </cfRule>
  </conditionalFormatting>
  <conditionalFormatting sqref="AF70:AJ70">
    <cfRule type="expression" dxfId="10572" priority="192" stopIfTrue="1">
      <formula>IF(WEEKDAY(AF$5)=1,TRUE,FALSE)</formula>
    </cfRule>
  </conditionalFormatting>
  <conditionalFormatting sqref="F70:AJ70">
    <cfRule type="expression" dxfId="10571" priority="191" stopIfTrue="1">
      <formula>IF(WEEKDAY(F$5)=1,TRUE,FALSE)</formula>
    </cfRule>
  </conditionalFormatting>
  <conditionalFormatting sqref="F70:AJ70">
    <cfRule type="expression" dxfId="10570" priority="190" stopIfTrue="1">
      <formula>IF(WEEKDAY(F$5)=1,TRUE,FALSE)</formula>
    </cfRule>
  </conditionalFormatting>
  <conditionalFormatting sqref="F70:AJ70">
    <cfRule type="expression" dxfId="10569" priority="189" stopIfTrue="1">
      <formula>IF(WEEKDAY(F$5)=1,TRUE,FALSE)</formula>
    </cfRule>
  </conditionalFormatting>
  <conditionalFormatting sqref="F70:AJ70">
    <cfRule type="expression" dxfId="10568" priority="188" stopIfTrue="1">
      <formula>IF(WEEKDAY(F$5)=1,TRUE,FALSE)</formula>
    </cfRule>
  </conditionalFormatting>
  <conditionalFormatting sqref="F72:I72">
    <cfRule type="expression" dxfId="10567" priority="187" stopIfTrue="1">
      <formula>IF(WEEKDAY(F$5)=1,TRUE,FALSE)</formula>
    </cfRule>
  </conditionalFormatting>
  <conditionalFormatting sqref="F72:AJ72">
    <cfRule type="expression" dxfId="10566" priority="186" stopIfTrue="1">
      <formula>IF(WEEKDAY(F$5)=1,TRUE,FALSE)</formula>
    </cfRule>
  </conditionalFormatting>
  <conditionalFormatting sqref="F72:AJ72">
    <cfRule type="expression" dxfId="10565" priority="185" stopIfTrue="1">
      <formula>IF(WEEKDAY(F$5)=1,TRUE,FALSE)</formula>
    </cfRule>
  </conditionalFormatting>
  <conditionalFormatting sqref="F72:AJ72">
    <cfRule type="expression" dxfId="10564" priority="184" stopIfTrue="1">
      <formula>IF(WEEKDAY(F$5)=1,TRUE,FALSE)</formula>
    </cfRule>
  </conditionalFormatting>
  <conditionalFormatting sqref="K72:P72">
    <cfRule type="expression" dxfId="10563" priority="183" stopIfTrue="1">
      <formula>IF(WEEKDAY(K$5)=1,TRUE,FALSE)</formula>
    </cfRule>
  </conditionalFormatting>
  <conditionalFormatting sqref="R72:W72">
    <cfRule type="expression" dxfId="10562" priority="182" stopIfTrue="1">
      <formula>IF(WEEKDAY(R$5)=1,TRUE,FALSE)</formula>
    </cfRule>
  </conditionalFormatting>
  <conditionalFormatting sqref="Y72:AD72">
    <cfRule type="expression" dxfId="10561" priority="181" stopIfTrue="1">
      <formula>IF(WEEKDAY(Y$5)=1,TRUE,FALSE)</formula>
    </cfRule>
  </conditionalFormatting>
  <conditionalFormatting sqref="F72:I72">
    <cfRule type="expression" dxfId="10560" priority="180" stopIfTrue="1">
      <formula>IF(WEEKDAY(F$5)=1,TRUE,FALSE)</formula>
    </cfRule>
  </conditionalFormatting>
  <conditionalFormatting sqref="AF72:AJ72">
    <cfRule type="expression" dxfId="10559" priority="179" stopIfTrue="1">
      <formula>IF(WEEKDAY(AF$5)=1,TRUE,FALSE)</formula>
    </cfRule>
  </conditionalFormatting>
  <conditionalFormatting sqref="F72:AJ72">
    <cfRule type="expression" dxfId="10558" priority="178" stopIfTrue="1">
      <formula>IF(WEEKDAY(F$5)=1,TRUE,FALSE)</formula>
    </cfRule>
  </conditionalFormatting>
  <conditionalFormatting sqref="F72:AJ72">
    <cfRule type="expression" dxfId="10557" priority="177" stopIfTrue="1">
      <formula>IF(WEEKDAY(F$5)=1,TRUE,FALSE)</formula>
    </cfRule>
  </conditionalFormatting>
  <conditionalFormatting sqref="F72:AJ72">
    <cfRule type="expression" dxfId="10556" priority="176" stopIfTrue="1">
      <formula>IF(WEEKDAY(F$5)=1,TRUE,FALSE)</formula>
    </cfRule>
  </conditionalFormatting>
  <conditionalFormatting sqref="F72:AJ72">
    <cfRule type="expression" dxfId="10555" priority="175" stopIfTrue="1">
      <formula>IF(WEEKDAY(F$5)=1,TRUE,FALSE)</formula>
    </cfRule>
  </conditionalFormatting>
  <conditionalFormatting sqref="F72:I72">
    <cfRule type="expression" dxfId="10554" priority="174" stopIfTrue="1">
      <formula>IF(WEEKDAY(F$5)=1,TRUE,FALSE)</formula>
    </cfRule>
  </conditionalFormatting>
  <conditionalFormatting sqref="F72:I72">
    <cfRule type="expression" dxfId="10553" priority="173" stopIfTrue="1">
      <formula>IF(WEEKDAY(F$5)=1,TRUE,FALSE)</formula>
    </cfRule>
  </conditionalFormatting>
  <conditionalFormatting sqref="F72:I72">
    <cfRule type="expression" dxfId="10552" priority="172" stopIfTrue="1">
      <formula>IF(WEEKDAY(F$5)=1,TRUE,FALSE)</formula>
    </cfRule>
  </conditionalFormatting>
  <conditionalFormatting sqref="F72:AJ72">
    <cfRule type="expression" dxfId="10551" priority="171" stopIfTrue="1">
      <formula>IF(WEEKDAY(F$5)=1,TRUE,FALSE)</formula>
    </cfRule>
  </conditionalFormatting>
  <conditionalFormatting sqref="F72:AJ72">
    <cfRule type="expression" dxfId="10550" priority="170" stopIfTrue="1">
      <formula>IF(WEEKDAY(F$5)=1,TRUE,FALSE)</formula>
    </cfRule>
  </conditionalFormatting>
  <conditionalFormatting sqref="F72:AJ72">
    <cfRule type="expression" dxfId="10549" priority="169" stopIfTrue="1">
      <formula>IF(WEEKDAY(F$5)=1,TRUE,FALSE)</formula>
    </cfRule>
  </conditionalFormatting>
  <conditionalFormatting sqref="K72:P72">
    <cfRule type="expression" dxfId="10548" priority="168" stopIfTrue="1">
      <formula>IF(WEEKDAY(K$5)=1,TRUE,FALSE)</formula>
    </cfRule>
  </conditionalFormatting>
  <conditionalFormatting sqref="R72:W72">
    <cfRule type="expression" dxfId="10547" priority="167" stopIfTrue="1">
      <formula>IF(WEEKDAY(R$5)=1,TRUE,FALSE)</formula>
    </cfRule>
  </conditionalFormatting>
  <conditionalFormatting sqref="Y72:AD72">
    <cfRule type="expression" dxfId="10546" priority="166" stopIfTrue="1">
      <formula>IF(WEEKDAY(Y$5)=1,TRUE,FALSE)</formula>
    </cfRule>
  </conditionalFormatting>
  <conditionalFormatting sqref="F72:I72">
    <cfRule type="expression" dxfId="10545" priority="165" stopIfTrue="1">
      <formula>IF(WEEKDAY(F$5)=1,TRUE,FALSE)</formula>
    </cfRule>
  </conditionalFormatting>
  <conditionalFormatting sqref="AF72:AJ72">
    <cfRule type="expression" dxfId="10544" priority="164" stopIfTrue="1">
      <formula>IF(WEEKDAY(AF$5)=1,TRUE,FALSE)</formula>
    </cfRule>
  </conditionalFormatting>
  <conditionalFormatting sqref="F72:AJ72">
    <cfRule type="expression" dxfId="10543" priority="163" stopIfTrue="1">
      <formula>IF(WEEKDAY(F$5)=1,TRUE,FALSE)</formula>
    </cfRule>
  </conditionalFormatting>
  <conditionalFormatting sqref="F72:AJ72">
    <cfRule type="expression" dxfId="10542" priority="162" stopIfTrue="1">
      <formula>IF(WEEKDAY(F$5)=1,TRUE,FALSE)</formula>
    </cfRule>
  </conditionalFormatting>
  <conditionalFormatting sqref="F72:AJ72">
    <cfRule type="expression" dxfId="10541" priority="161" stopIfTrue="1">
      <formula>IF(WEEKDAY(F$5)=1,TRUE,FALSE)</formula>
    </cfRule>
  </conditionalFormatting>
  <conditionalFormatting sqref="F72:AJ72">
    <cfRule type="expression" dxfId="10540" priority="160" stopIfTrue="1">
      <formula>IF(WEEKDAY(F$5)=1,TRUE,FALSE)</formula>
    </cfRule>
  </conditionalFormatting>
  <conditionalFormatting sqref="F14:AJ14">
    <cfRule type="expression" dxfId="10539" priority="159" stopIfTrue="1">
      <formula>IF(WEEKDAY(F$5)=1,TRUE,FALSE)</formula>
    </cfRule>
  </conditionalFormatting>
  <conditionalFormatting sqref="F16:AJ16">
    <cfRule type="expression" dxfId="10538" priority="158" stopIfTrue="1">
      <formula>IF(WEEKDAY(F$5)=1,TRUE,FALSE)</formula>
    </cfRule>
  </conditionalFormatting>
  <conditionalFormatting sqref="F18:AJ18">
    <cfRule type="expression" dxfId="10537" priority="157" stopIfTrue="1">
      <formula>IF(WEEKDAY(F$5)=1,TRUE,FALSE)</formula>
    </cfRule>
  </conditionalFormatting>
  <conditionalFormatting sqref="F20:AJ20">
    <cfRule type="expression" dxfId="10536" priority="156" stopIfTrue="1">
      <formula>IF(WEEKDAY(F$5)=1,TRUE,FALSE)</formula>
    </cfRule>
  </conditionalFormatting>
  <conditionalFormatting sqref="F22:AJ22">
    <cfRule type="expression" dxfId="10535" priority="155" stopIfTrue="1">
      <formula>IF(WEEKDAY(F$5)=1,TRUE,FALSE)</formula>
    </cfRule>
  </conditionalFormatting>
  <conditionalFormatting sqref="F24:AJ24">
    <cfRule type="expression" dxfId="10534" priority="154" stopIfTrue="1">
      <formula>IF(WEEKDAY(F$5)=1,TRUE,FALSE)</formula>
    </cfRule>
  </conditionalFormatting>
  <conditionalFormatting sqref="F26:AJ26">
    <cfRule type="expression" dxfId="10533" priority="152" stopIfTrue="1">
      <formula>IF(WEEKDAY(F$5)=1,TRUE,FALSE)</formula>
    </cfRule>
  </conditionalFormatting>
  <conditionalFormatting sqref="F28:AJ28">
    <cfRule type="expression" dxfId="10532" priority="151" stopIfTrue="1">
      <formula>IF(WEEKDAY(F$5)=1,TRUE,FALSE)</formula>
    </cfRule>
  </conditionalFormatting>
  <conditionalFormatting sqref="F31:AJ31">
    <cfRule type="expression" dxfId="10531" priority="150" stopIfTrue="1">
      <formula>IF(WEEKDAY(F$5)=1,TRUE,FALSE)</formula>
    </cfRule>
  </conditionalFormatting>
  <conditionalFormatting sqref="F33:AJ33">
    <cfRule type="expression" dxfId="10530" priority="149" stopIfTrue="1">
      <formula>IF(WEEKDAY(F$5)=1,TRUE,FALSE)</formula>
    </cfRule>
  </conditionalFormatting>
  <conditionalFormatting sqref="F35:AJ35">
    <cfRule type="expression" dxfId="10529" priority="148" stopIfTrue="1">
      <formula>IF(WEEKDAY(F$5)=1,TRUE,FALSE)</formula>
    </cfRule>
  </conditionalFormatting>
  <conditionalFormatting sqref="F37:AJ37">
    <cfRule type="expression" dxfId="10528" priority="147" stopIfTrue="1">
      <formula>IF(WEEKDAY(F$5)=1,TRUE,FALSE)</formula>
    </cfRule>
  </conditionalFormatting>
  <conditionalFormatting sqref="F39:AJ39">
    <cfRule type="expression" dxfId="10527" priority="146" stopIfTrue="1">
      <formula>IF(WEEKDAY(F$5)=1,TRUE,FALSE)</formula>
    </cfRule>
  </conditionalFormatting>
  <conditionalFormatting sqref="F70:AJ70">
    <cfRule type="expression" dxfId="10526" priority="145" stopIfTrue="1">
      <formula>IF(WEEKDAY(F$5)=1,TRUE,FALSE)</formula>
    </cfRule>
  </conditionalFormatting>
  <conditionalFormatting sqref="K72:P72">
    <cfRule type="expression" dxfId="10525" priority="144" stopIfTrue="1">
      <formula>IF(WEEKDAY(K$5)=1,TRUE,FALSE)</formula>
    </cfRule>
  </conditionalFormatting>
  <conditionalFormatting sqref="R72:W72">
    <cfRule type="expression" dxfId="10524" priority="143" stopIfTrue="1">
      <formula>IF(WEEKDAY(R$5)=1,TRUE,FALSE)</formula>
    </cfRule>
  </conditionalFormatting>
  <conditionalFormatting sqref="Y72:AD72">
    <cfRule type="expression" dxfId="10523" priority="142" stopIfTrue="1">
      <formula>IF(WEEKDAY(Y$5)=1,TRUE,FALSE)</formula>
    </cfRule>
  </conditionalFormatting>
  <conditionalFormatting sqref="F72:I72">
    <cfRule type="expression" dxfId="10522" priority="141" stopIfTrue="1">
      <formula>IF(WEEKDAY(F$5)=1,TRUE,FALSE)</formula>
    </cfRule>
  </conditionalFormatting>
  <conditionalFormatting sqref="AF72:AJ72">
    <cfRule type="expression" dxfId="10521" priority="140" stopIfTrue="1">
      <formula>IF(WEEKDAY(AF$5)=1,TRUE,FALSE)</formula>
    </cfRule>
  </conditionalFormatting>
  <conditionalFormatting sqref="F72:AJ72">
    <cfRule type="expression" dxfId="10520" priority="139" stopIfTrue="1">
      <formula>IF(WEEKDAY(F$5)=1,TRUE,FALSE)</formula>
    </cfRule>
  </conditionalFormatting>
  <conditionalFormatting sqref="F72:AJ72">
    <cfRule type="expression" dxfId="10519" priority="138" stopIfTrue="1">
      <formula>IF(WEEKDAY(F$5)=1,TRUE,FALSE)</formula>
    </cfRule>
  </conditionalFormatting>
  <conditionalFormatting sqref="F72:AJ72">
    <cfRule type="expression" dxfId="10518" priority="137" stopIfTrue="1">
      <formula>IF(WEEKDAY(F$5)=1,TRUE,FALSE)</formula>
    </cfRule>
  </conditionalFormatting>
  <conditionalFormatting sqref="K72:P72">
    <cfRule type="expression" dxfId="10517" priority="136" stopIfTrue="1">
      <formula>IF(WEEKDAY(K$5)=1,TRUE,FALSE)</formula>
    </cfRule>
  </conditionalFormatting>
  <conditionalFormatting sqref="R72:W72">
    <cfRule type="expression" dxfId="10516" priority="135" stopIfTrue="1">
      <formula>IF(WEEKDAY(R$5)=1,TRUE,FALSE)</formula>
    </cfRule>
  </conditionalFormatting>
  <conditionalFormatting sqref="Y72:AD72">
    <cfRule type="expression" dxfId="10515" priority="134" stopIfTrue="1">
      <formula>IF(WEEKDAY(Y$5)=1,TRUE,FALSE)</formula>
    </cfRule>
  </conditionalFormatting>
  <conditionalFormatting sqref="F72:I72">
    <cfRule type="expression" dxfId="10514" priority="133" stopIfTrue="1">
      <formula>IF(WEEKDAY(F$5)=1,TRUE,FALSE)</formula>
    </cfRule>
  </conditionalFormatting>
  <conditionalFormatting sqref="AF72:AJ72">
    <cfRule type="expression" dxfId="10513" priority="132" stopIfTrue="1">
      <formula>IF(WEEKDAY(AF$5)=1,TRUE,FALSE)</formula>
    </cfRule>
  </conditionalFormatting>
  <conditionalFormatting sqref="F72:AJ72">
    <cfRule type="expression" dxfId="10512" priority="131" stopIfTrue="1">
      <formula>IF(WEEKDAY(F$5)=1,TRUE,FALSE)</formula>
    </cfRule>
  </conditionalFormatting>
  <conditionalFormatting sqref="F72:AJ72">
    <cfRule type="expression" dxfId="10511" priority="130" stopIfTrue="1">
      <formula>IF(WEEKDAY(F$5)=1,TRUE,FALSE)</formula>
    </cfRule>
  </conditionalFormatting>
  <conditionalFormatting sqref="F72:AJ72">
    <cfRule type="expression" dxfId="10510" priority="129" stopIfTrue="1">
      <formula>IF(WEEKDAY(F$5)=1,TRUE,FALSE)</formula>
    </cfRule>
  </conditionalFormatting>
  <conditionalFormatting sqref="F72:AJ72">
    <cfRule type="expression" dxfId="10509" priority="128" stopIfTrue="1">
      <formula>IF(WEEKDAY(F$5)=1,TRUE,FALSE)</formula>
    </cfRule>
  </conditionalFormatting>
  <conditionalFormatting sqref="F72:AJ72">
    <cfRule type="expression" dxfId="10508" priority="127" stopIfTrue="1">
      <formula>IF(WEEKDAY(F$5)=1,TRUE,FALSE)</formula>
    </cfRule>
  </conditionalFormatting>
  <conditionalFormatting sqref="K74:P74">
    <cfRule type="expression" dxfId="10507" priority="126" stopIfTrue="1">
      <formula>IF(WEEKDAY(K$5)=1,TRUE,FALSE)</formula>
    </cfRule>
  </conditionalFormatting>
  <conditionalFormatting sqref="R74:W74">
    <cfRule type="expression" dxfId="10506" priority="125" stopIfTrue="1">
      <formula>IF(WEEKDAY(R$5)=1,TRUE,FALSE)</formula>
    </cfRule>
  </conditionalFormatting>
  <conditionalFormatting sqref="Y74:AD74">
    <cfRule type="expression" dxfId="10505" priority="124" stopIfTrue="1">
      <formula>IF(WEEKDAY(Y$5)=1,TRUE,FALSE)</formula>
    </cfRule>
  </conditionalFormatting>
  <conditionalFormatting sqref="F74:I74">
    <cfRule type="expression" dxfId="10504" priority="123" stopIfTrue="1">
      <formula>IF(WEEKDAY(F$5)=1,TRUE,FALSE)</formula>
    </cfRule>
  </conditionalFormatting>
  <conditionalFormatting sqref="AF74:AJ74">
    <cfRule type="expression" dxfId="10503" priority="122" stopIfTrue="1">
      <formula>IF(WEEKDAY(AF$5)=1,TRUE,FALSE)</formula>
    </cfRule>
  </conditionalFormatting>
  <conditionalFormatting sqref="F74:AJ74">
    <cfRule type="expression" dxfId="10502" priority="121" stopIfTrue="1">
      <formula>IF(WEEKDAY(F$5)=1,TRUE,FALSE)</formula>
    </cfRule>
  </conditionalFormatting>
  <conditionalFormatting sqref="F74:AJ74">
    <cfRule type="expression" dxfId="10501" priority="120" stopIfTrue="1">
      <formula>IF(WEEKDAY(F$5)=1,TRUE,FALSE)</formula>
    </cfRule>
  </conditionalFormatting>
  <conditionalFormatting sqref="F74:AJ74">
    <cfRule type="expression" dxfId="10500" priority="119" stopIfTrue="1">
      <formula>IF(WEEKDAY(F$5)=1,TRUE,FALSE)</formula>
    </cfRule>
  </conditionalFormatting>
  <conditionalFormatting sqref="K74:P74">
    <cfRule type="expression" dxfId="10499" priority="118" stopIfTrue="1">
      <formula>IF(WEEKDAY(K$5)=1,TRUE,FALSE)</formula>
    </cfRule>
  </conditionalFormatting>
  <conditionalFormatting sqref="R74:W74">
    <cfRule type="expression" dxfId="10498" priority="117" stopIfTrue="1">
      <formula>IF(WEEKDAY(R$5)=1,TRUE,FALSE)</formula>
    </cfRule>
  </conditionalFormatting>
  <conditionalFormatting sqref="Y74:AD74">
    <cfRule type="expression" dxfId="10497" priority="116" stopIfTrue="1">
      <formula>IF(WEEKDAY(Y$5)=1,TRUE,FALSE)</formula>
    </cfRule>
  </conditionalFormatting>
  <conditionalFormatting sqref="F74:I74">
    <cfRule type="expression" dxfId="10496" priority="115" stopIfTrue="1">
      <formula>IF(WEEKDAY(F$5)=1,TRUE,FALSE)</formula>
    </cfRule>
  </conditionalFormatting>
  <conditionalFormatting sqref="AF74:AJ74">
    <cfRule type="expression" dxfId="10495" priority="114" stopIfTrue="1">
      <formula>IF(WEEKDAY(AF$5)=1,TRUE,FALSE)</formula>
    </cfRule>
  </conditionalFormatting>
  <conditionalFormatting sqref="F74:AJ74">
    <cfRule type="expression" dxfId="10494" priority="113" stopIfTrue="1">
      <formula>IF(WEEKDAY(F$5)=1,TRUE,FALSE)</formula>
    </cfRule>
  </conditionalFormatting>
  <conditionalFormatting sqref="F74:AJ74">
    <cfRule type="expression" dxfId="10493" priority="112" stopIfTrue="1">
      <formula>IF(WEEKDAY(F$5)=1,TRUE,FALSE)</formula>
    </cfRule>
  </conditionalFormatting>
  <conditionalFormatting sqref="F74:AJ74">
    <cfRule type="expression" dxfId="10492" priority="111" stopIfTrue="1">
      <formula>IF(WEEKDAY(F$5)=1,TRUE,FALSE)</formula>
    </cfRule>
  </conditionalFormatting>
  <conditionalFormatting sqref="F74:AJ74">
    <cfRule type="expression" dxfId="10491" priority="110" stopIfTrue="1">
      <formula>IF(WEEKDAY(F$5)=1,TRUE,FALSE)</formula>
    </cfRule>
  </conditionalFormatting>
  <conditionalFormatting sqref="F74:AJ74">
    <cfRule type="expression" dxfId="10490" priority="109" stopIfTrue="1">
      <formula>IF(WEEKDAY(F$5)=1,TRUE,FALSE)</formula>
    </cfRule>
  </conditionalFormatting>
  <conditionalFormatting sqref="K76:P76">
    <cfRule type="expression" dxfId="10489" priority="108" stopIfTrue="1">
      <formula>IF(WEEKDAY(K$5)=1,TRUE,FALSE)</formula>
    </cfRule>
  </conditionalFormatting>
  <conditionalFormatting sqref="R76:W76">
    <cfRule type="expression" dxfId="10488" priority="107" stopIfTrue="1">
      <formula>IF(WEEKDAY(R$5)=1,TRUE,FALSE)</formula>
    </cfRule>
  </conditionalFormatting>
  <conditionalFormatting sqref="Y76:AD76">
    <cfRule type="expression" dxfId="10487" priority="106" stopIfTrue="1">
      <formula>IF(WEEKDAY(Y$5)=1,TRUE,FALSE)</formula>
    </cfRule>
  </conditionalFormatting>
  <conditionalFormatting sqref="F76:I76">
    <cfRule type="expression" dxfId="10486" priority="105" stopIfTrue="1">
      <formula>IF(WEEKDAY(F$5)=1,TRUE,FALSE)</formula>
    </cfRule>
  </conditionalFormatting>
  <conditionalFormatting sqref="AF76:AJ76">
    <cfRule type="expression" dxfId="10485" priority="104" stopIfTrue="1">
      <formula>IF(WEEKDAY(AF$5)=1,TRUE,FALSE)</formula>
    </cfRule>
  </conditionalFormatting>
  <conditionalFormatting sqref="F76:AJ76">
    <cfRule type="expression" dxfId="10484" priority="103" stopIfTrue="1">
      <formula>IF(WEEKDAY(F$5)=1,TRUE,FALSE)</formula>
    </cfRule>
  </conditionalFormatting>
  <conditionalFormatting sqref="F76:AJ76">
    <cfRule type="expression" dxfId="10483" priority="102" stopIfTrue="1">
      <formula>IF(WEEKDAY(F$5)=1,TRUE,FALSE)</formula>
    </cfRule>
  </conditionalFormatting>
  <conditionalFormatting sqref="F76:AJ76">
    <cfRule type="expression" dxfId="10482" priority="101" stopIfTrue="1">
      <formula>IF(WEEKDAY(F$5)=1,TRUE,FALSE)</formula>
    </cfRule>
  </conditionalFormatting>
  <conditionalFormatting sqref="K76:P76">
    <cfRule type="expression" dxfId="10481" priority="100" stopIfTrue="1">
      <formula>IF(WEEKDAY(K$5)=1,TRUE,FALSE)</formula>
    </cfRule>
  </conditionalFormatting>
  <conditionalFormatting sqref="R76:W76">
    <cfRule type="expression" dxfId="10480" priority="99" stopIfTrue="1">
      <formula>IF(WEEKDAY(R$5)=1,TRUE,FALSE)</formula>
    </cfRule>
  </conditionalFormatting>
  <conditionalFormatting sqref="Y76:AD76">
    <cfRule type="expression" dxfId="10479" priority="98" stopIfTrue="1">
      <formula>IF(WEEKDAY(Y$5)=1,TRUE,FALSE)</formula>
    </cfRule>
  </conditionalFormatting>
  <conditionalFormatting sqref="F76:I76">
    <cfRule type="expression" dxfId="10478" priority="97" stopIfTrue="1">
      <formula>IF(WEEKDAY(F$5)=1,TRUE,FALSE)</formula>
    </cfRule>
  </conditionalFormatting>
  <conditionalFormatting sqref="AF76:AJ76">
    <cfRule type="expression" dxfId="10477" priority="96" stopIfTrue="1">
      <formula>IF(WEEKDAY(AF$5)=1,TRUE,FALSE)</formula>
    </cfRule>
  </conditionalFormatting>
  <conditionalFormatting sqref="F76:AJ76">
    <cfRule type="expression" dxfId="10476" priority="95" stopIfTrue="1">
      <formula>IF(WEEKDAY(F$5)=1,TRUE,FALSE)</formula>
    </cfRule>
  </conditionalFormatting>
  <conditionalFormatting sqref="F76:AJ76">
    <cfRule type="expression" dxfId="10475" priority="94" stopIfTrue="1">
      <formula>IF(WEEKDAY(F$5)=1,TRUE,FALSE)</formula>
    </cfRule>
  </conditionalFormatting>
  <conditionalFormatting sqref="F76:AJ76">
    <cfRule type="expression" dxfId="10474" priority="93" stopIfTrue="1">
      <formula>IF(WEEKDAY(F$5)=1,TRUE,FALSE)</formula>
    </cfRule>
  </conditionalFormatting>
  <conditionalFormatting sqref="F76:AJ76">
    <cfRule type="expression" dxfId="10473" priority="92" stopIfTrue="1">
      <formula>IF(WEEKDAY(F$5)=1,TRUE,FALSE)</formula>
    </cfRule>
  </conditionalFormatting>
  <conditionalFormatting sqref="F76:AJ76">
    <cfRule type="expression" dxfId="10472" priority="91" stopIfTrue="1">
      <formula>IF(WEEKDAY(F$5)=1,TRUE,FALSE)</formula>
    </cfRule>
  </conditionalFormatting>
  <conditionalFormatting sqref="K78:P78">
    <cfRule type="expression" dxfId="10471" priority="90" stopIfTrue="1">
      <formula>IF(WEEKDAY(K$5)=1,TRUE,FALSE)</formula>
    </cfRule>
  </conditionalFormatting>
  <conditionalFormatting sqref="R78:W78">
    <cfRule type="expression" dxfId="10470" priority="89" stopIfTrue="1">
      <formula>IF(WEEKDAY(R$5)=1,TRUE,FALSE)</formula>
    </cfRule>
  </conditionalFormatting>
  <conditionalFormatting sqref="Y78:AD78">
    <cfRule type="expression" dxfId="10469" priority="88" stopIfTrue="1">
      <formula>IF(WEEKDAY(Y$5)=1,TRUE,FALSE)</formula>
    </cfRule>
  </conditionalFormatting>
  <conditionalFormatting sqref="F78:I78">
    <cfRule type="expression" dxfId="10468" priority="87" stopIfTrue="1">
      <formula>IF(WEEKDAY(F$5)=1,TRUE,FALSE)</formula>
    </cfRule>
  </conditionalFormatting>
  <conditionalFormatting sqref="AF78:AJ78">
    <cfRule type="expression" dxfId="10467" priority="86" stopIfTrue="1">
      <formula>IF(WEEKDAY(AF$5)=1,TRUE,FALSE)</formula>
    </cfRule>
  </conditionalFormatting>
  <conditionalFormatting sqref="F78:AJ78">
    <cfRule type="expression" dxfId="10466" priority="85" stopIfTrue="1">
      <formula>IF(WEEKDAY(F$5)=1,TRUE,FALSE)</formula>
    </cfRule>
  </conditionalFormatting>
  <conditionalFormatting sqref="F78:AJ78">
    <cfRule type="expression" dxfId="10465" priority="84" stopIfTrue="1">
      <formula>IF(WEEKDAY(F$5)=1,TRUE,FALSE)</formula>
    </cfRule>
  </conditionalFormatting>
  <conditionalFormatting sqref="F78:AJ78">
    <cfRule type="expression" dxfId="10464" priority="83" stopIfTrue="1">
      <formula>IF(WEEKDAY(F$5)=1,TRUE,FALSE)</formula>
    </cfRule>
  </conditionalFormatting>
  <conditionalFormatting sqref="K78:P78">
    <cfRule type="expression" dxfId="10463" priority="82" stopIfTrue="1">
      <formula>IF(WEEKDAY(K$5)=1,TRUE,FALSE)</formula>
    </cfRule>
  </conditionalFormatting>
  <conditionalFormatting sqref="R78:W78">
    <cfRule type="expression" dxfId="10462" priority="81" stopIfTrue="1">
      <formula>IF(WEEKDAY(R$5)=1,TRUE,FALSE)</formula>
    </cfRule>
  </conditionalFormatting>
  <conditionalFormatting sqref="Y78:AD78">
    <cfRule type="expression" dxfId="10461" priority="80" stopIfTrue="1">
      <formula>IF(WEEKDAY(Y$5)=1,TRUE,FALSE)</formula>
    </cfRule>
  </conditionalFormatting>
  <conditionalFormatting sqref="F78:I78">
    <cfRule type="expression" dxfId="10460" priority="79" stopIfTrue="1">
      <formula>IF(WEEKDAY(F$5)=1,TRUE,FALSE)</formula>
    </cfRule>
  </conditionalFormatting>
  <conditionalFormatting sqref="AF78:AJ78">
    <cfRule type="expression" dxfId="10459" priority="78" stopIfTrue="1">
      <formula>IF(WEEKDAY(AF$5)=1,TRUE,FALSE)</formula>
    </cfRule>
  </conditionalFormatting>
  <conditionalFormatting sqref="F78:AJ78">
    <cfRule type="expression" dxfId="10458" priority="77" stopIfTrue="1">
      <formula>IF(WEEKDAY(F$5)=1,TRUE,FALSE)</formula>
    </cfRule>
  </conditionalFormatting>
  <conditionalFormatting sqref="F78:AJ78">
    <cfRule type="expression" dxfId="10457" priority="76" stopIfTrue="1">
      <formula>IF(WEEKDAY(F$5)=1,TRUE,FALSE)</formula>
    </cfRule>
  </conditionalFormatting>
  <conditionalFormatting sqref="F78:AJ78">
    <cfRule type="expression" dxfId="10456" priority="75" stopIfTrue="1">
      <formula>IF(WEEKDAY(F$5)=1,TRUE,FALSE)</formula>
    </cfRule>
  </conditionalFormatting>
  <conditionalFormatting sqref="F78:AJ78">
    <cfRule type="expression" dxfId="10455" priority="74" stopIfTrue="1">
      <formula>IF(WEEKDAY(F$5)=1,TRUE,FALSE)</formula>
    </cfRule>
  </conditionalFormatting>
  <conditionalFormatting sqref="F78:AJ78">
    <cfRule type="expression" dxfId="10454" priority="73" stopIfTrue="1">
      <formula>IF(WEEKDAY(F$5)=1,TRUE,FALSE)</formula>
    </cfRule>
  </conditionalFormatting>
  <conditionalFormatting sqref="K80:P80">
    <cfRule type="expression" dxfId="10453" priority="72" stopIfTrue="1">
      <formula>IF(WEEKDAY(K$5)=1,TRUE,FALSE)</formula>
    </cfRule>
  </conditionalFormatting>
  <conditionalFormatting sqref="R80:W80">
    <cfRule type="expression" dxfId="10452" priority="71" stopIfTrue="1">
      <formula>IF(WEEKDAY(R$5)=1,TRUE,FALSE)</formula>
    </cfRule>
  </conditionalFormatting>
  <conditionalFormatting sqref="Y80:AD80">
    <cfRule type="expression" dxfId="10451" priority="70" stopIfTrue="1">
      <formula>IF(WEEKDAY(Y$5)=1,TRUE,FALSE)</formula>
    </cfRule>
  </conditionalFormatting>
  <conditionalFormatting sqref="F80:I80">
    <cfRule type="expression" dxfId="10450" priority="69" stopIfTrue="1">
      <formula>IF(WEEKDAY(F$5)=1,TRUE,FALSE)</formula>
    </cfRule>
  </conditionalFormatting>
  <conditionalFormatting sqref="AF80:AJ80">
    <cfRule type="expression" dxfId="10449" priority="68" stopIfTrue="1">
      <formula>IF(WEEKDAY(AF$5)=1,TRUE,FALSE)</formula>
    </cfRule>
  </conditionalFormatting>
  <conditionalFormatting sqref="F80:AJ80">
    <cfRule type="expression" dxfId="10448" priority="67" stopIfTrue="1">
      <formula>IF(WEEKDAY(F$5)=1,TRUE,FALSE)</formula>
    </cfRule>
  </conditionalFormatting>
  <conditionalFormatting sqref="F80:AJ80">
    <cfRule type="expression" dxfId="10447" priority="66" stopIfTrue="1">
      <formula>IF(WEEKDAY(F$5)=1,TRUE,FALSE)</formula>
    </cfRule>
  </conditionalFormatting>
  <conditionalFormatting sqref="F80:AJ80">
    <cfRule type="expression" dxfId="10446" priority="65" stopIfTrue="1">
      <formula>IF(WEEKDAY(F$5)=1,TRUE,FALSE)</formula>
    </cfRule>
  </conditionalFormatting>
  <conditionalFormatting sqref="K80:P80">
    <cfRule type="expression" dxfId="10445" priority="64" stopIfTrue="1">
      <formula>IF(WEEKDAY(K$5)=1,TRUE,FALSE)</formula>
    </cfRule>
  </conditionalFormatting>
  <conditionalFormatting sqref="R80:W80">
    <cfRule type="expression" dxfId="10444" priority="63" stopIfTrue="1">
      <formula>IF(WEEKDAY(R$5)=1,TRUE,FALSE)</formula>
    </cfRule>
  </conditionalFormatting>
  <conditionalFormatting sqref="Y80:AD80">
    <cfRule type="expression" dxfId="10443" priority="62" stopIfTrue="1">
      <formula>IF(WEEKDAY(Y$5)=1,TRUE,FALSE)</formula>
    </cfRule>
  </conditionalFormatting>
  <conditionalFormatting sqref="F80:I80">
    <cfRule type="expression" dxfId="10442" priority="61" stopIfTrue="1">
      <formula>IF(WEEKDAY(F$5)=1,TRUE,FALSE)</formula>
    </cfRule>
  </conditionalFormatting>
  <conditionalFormatting sqref="AF80:AJ80">
    <cfRule type="expression" dxfId="10441" priority="60" stopIfTrue="1">
      <formula>IF(WEEKDAY(AF$5)=1,TRUE,FALSE)</formula>
    </cfRule>
  </conditionalFormatting>
  <conditionalFormatting sqref="F80:AJ80">
    <cfRule type="expression" dxfId="10440" priority="59" stopIfTrue="1">
      <formula>IF(WEEKDAY(F$5)=1,TRUE,FALSE)</formula>
    </cfRule>
  </conditionalFormatting>
  <conditionalFormatting sqref="F80:AJ80">
    <cfRule type="expression" dxfId="10439" priority="58" stopIfTrue="1">
      <formula>IF(WEEKDAY(F$5)=1,TRUE,FALSE)</formula>
    </cfRule>
  </conditionalFormatting>
  <conditionalFormatting sqref="F80:AJ80">
    <cfRule type="expression" dxfId="10438" priority="57" stopIfTrue="1">
      <formula>IF(WEEKDAY(F$5)=1,TRUE,FALSE)</formula>
    </cfRule>
  </conditionalFormatting>
  <conditionalFormatting sqref="F80:AJ80">
    <cfRule type="expression" dxfId="10437" priority="56" stopIfTrue="1">
      <formula>IF(WEEKDAY(F$5)=1,TRUE,FALSE)</formula>
    </cfRule>
  </conditionalFormatting>
  <conditionalFormatting sqref="F80:AJ80">
    <cfRule type="expression" dxfId="10436" priority="55" stopIfTrue="1">
      <formula>IF(WEEKDAY(F$5)=1,TRUE,FALSE)</formula>
    </cfRule>
  </conditionalFormatting>
  <conditionalFormatting sqref="K82:P82">
    <cfRule type="expression" dxfId="10435" priority="54" stopIfTrue="1">
      <formula>IF(WEEKDAY(K$5)=1,TRUE,FALSE)</formula>
    </cfRule>
  </conditionalFormatting>
  <conditionalFormatting sqref="R82:W82">
    <cfRule type="expression" dxfId="10434" priority="53" stopIfTrue="1">
      <formula>IF(WEEKDAY(R$5)=1,TRUE,FALSE)</formula>
    </cfRule>
  </conditionalFormatting>
  <conditionalFormatting sqref="Y82:AD82">
    <cfRule type="expression" dxfId="10433" priority="52" stopIfTrue="1">
      <formula>IF(WEEKDAY(Y$5)=1,TRUE,FALSE)</formula>
    </cfRule>
  </conditionalFormatting>
  <conditionalFormatting sqref="F82:I82">
    <cfRule type="expression" dxfId="10432" priority="51" stopIfTrue="1">
      <formula>IF(WEEKDAY(F$5)=1,TRUE,FALSE)</formula>
    </cfRule>
  </conditionalFormatting>
  <conditionalFormatting sqref="AF82:AJ82">
    <cfRule type="expression" dxfId="10431" priority="50" stopIfTrue="1">
      <formula>IF(WEEKDAY(AF$5)=1,TRUE,FALSE)</formula>
    </cfRule>
  </conditionalFormatting>
  <conditionalFormatting sqref="F82:AJ82">
    <cfRule type="expression" dxfId="10430" priority="49" stopIfTrue="1">
      <formula>IF(WEEKDAY(F$5)=1,TRUE,FALSE)</formula>
    </cfRule>
  </conditionalFormatting>
  <conditionalFormatting sqref="F82:AJ82">
    <cfRule type="expression" dxfId="10429" priority="48" stopIfTrue="1">
      <formula>IF(WEEKDAY(F$5)=1,TRUE,FALSE)</formula>
    </cfRule>
  </conditionalFormatting>
  <conditionalFormatting sqref="F82:AJ82">
    <cfRule type="expression" dxfId="10428" priority="47" stopIfTrue="1">
      <formula>IF(WEEKDAY(F$5)=1,TRUE,FALSE)</formula>
    </cfRule>
  </conditionalFormatting>
  <conditionalFormatting sqref="K82:P82">
    <cfRule type="expression" dxfId="10427" priority="46" stopIfTrue="1">
      <formula>IF(WEEKDAY(K$5)=1,TRUE,FALSE)</formula>
    </cfRule>
  </conditionalFormatting>
  <conditionalFormatting sqref="R82:W82">
    <cfRule type="expression" dxfId="10426" priority="45" stopIfTrue="1">
      <formula>IF(WEEKDAY(R$5)=1,TRUE,FALSE)</formula>
    </cfRule>
  </conditionalFormatting>
  <conditionalFormatting sqref="Y82:AD82">
    <cfRule type="expression" dxfId="10425" priority="44" stopIfTrue="1">
      <formula>IF(WEEKDAY(Y$5)=1,TRUE,FALSE)</formula>
    </cfRule>
  </conditionalFormatting>
  <conditionalFormatting sqref="F82:I82">
    <cfRule type="expression" dxfId="10424" priority="43" stopIfTrue="1">
      <formula>IF(WEEKDAY(F$5)=1,TRUE,FALSE)</formula>
    </cfRule>
  </conditionalFormatting>
  <conditionalFormatting sqref="AF82:AJ82">
    <cfRule type="expression" dxfId="10423" priority="42" stopIfTrue="1">
      <formula>IF(WEEKDAY(AF$5)=1,TRUE,FALSE)</formula>
    </cfRule>
  </conditionalFormatting>
  <conditionalFormatting sqref="F82:AJ82">
    <cfRule type="expression" dxfId="10422" priority="41" stopIfTrue="1">
      <formula>IF(WEEKDAY(F$5)=1,TRUE,FALSE)</formula>
    </cfRule>
  </conditionalFormatting>
  <conditionalFormatting sqref="F82:AJ82">
    <cfRule type="expression" dxfId="10421" priority="40" stopIfTrue="1">
      <formula>IF(WEEKDAY(F$5)=1,TRUE,FALSE)</formula>
    </cfRule>
  </conditionalFormatting>
  <conditionalFormatting sqref="F82:AJ82">
    <cfRule type="expression" dxfId="10420" priority="39" stopIfTrue="1">
      <formula>IF(WEEKDAY(F$5)=1,TRUE,FALSE)</formula>
    </cfRule>
  </conditionalFormatting>
  <conditionalFormatting sqref="F82:AJ82">
    <cfRule type="expression" dxfId="10419" priority="38" stopIfTrue="1">
      <formula>IF(WEEKDAY(F$5)=1,TRUE,FALSE)</formula>
    </cfRule>
  </conditionalFormatting>
  <conditionalFormatting sqref="F82:AJ82">
    <cfRule type="expression" dxfId="10418" priority="37" stopIfTrue="1">
      <formula>IF(WEEKDAY(F$5)=1,TRUE,FALSE)</formula>
    </cfRule>
  </conditionalFormatting>
  <conditionalFormatting sqref="K84:P84">
    <cfRule type="expression" dxfId="10417" priority="36" stopIfTrue="1">
      <formula>IF(WEEKDAY(K$5)=1,TRUE,FALSE)</formula>
    </cfRule>
  </conditionalFormatting>
  <conditionalFormatting sqref="R84:W84">
    <cfRule type="expression" dxfId="10416" priority="35" stopIfTrue="1">
      <formula>IF(WEEKDAY(R$5)=1,TRUE,FALSE)</formula>
    </cfRule>
  </conditionalFormatting>
  <conditionalFormatting sqref="Y84:AD84">
    <cfRule type="expression" dxfId="10415" priority="34" stopIfTrue="1">
      <formula>IF(WEEKDAY(Y$5)=1,TRUE,FALSE)</formula>
    </cfRule>
  </conditionalFormatting>
  <conditionalFormatting sqref="F84:I84">
    <cfRule type="expression" dxfId="10414" priority="33" stopIfTrue="1">
      <formula>IF(WEEKDAY(F$5)=1,TRUE,FALSE)</formula>
    </cfRule>
  </conditionalFormatting>
  <conditionalFormatting sqref="AF84:AJ84">
    <cfRule type="expression" dxfId="10413" priority="32" stopIfTrue="1">
      <formula>IF(WEEKDAY(AF$5)=1,TRUE,FALSE)</formula>
    </cfRule>
  </conditionalFormatting>
  <conditionalFormatting sqref="F84:AJ84">
    <cfRule type="expression" dxfId="10412" priority="31" stopIfTrue="1">
      <formula>IF(WEEKDAY(F$5)=1,TRUE,FALSE)</formula>
    </cfRule>
  </conditionalFormatting>
  <conditionalFormatting sqref="F84:AJ84">
    <cfRule type="expression" dxfId="10411" priority="30" stopIfTrue="1">
      <formula>IF(WEEKDAY(F$5)=1,TRUE,FALSE)</formula>
    </cfRule>
  </conditionalFormatting>
  <conditionalFormatting sqref="F84:AJ84">
    <cfRule type="expression" dxfId="10410" priority="29" stopIfTrue="1">
      <formula>IF(WEEKDAY(F$5)=1,TRUE,FALSE)</formula>
    </cfRule>
  </conditionalFormatting>
  <conditionalFormatting sqref="K84:P84">
    <cfRule type="expression" dxfId="10409" priority="28" stopIfTrue="1">
      <formula>IF(WEEKDAY(K$5)=1,TRUE,FALSE)</formula>
    </cfRule>
  </conditionalFormatting>
  <conditionalFormatting sqref="R84:W84">
    <cfRule type="expression" dxfId="10408" priority="27" stopIfTrue="1">
      <formula>IF(WEEKDAY(R$5)=1,TRUE,FALSE)</formula>
    </cfRule>
  </conditionalFormatting>
  <conditionalFormatting sqref="Y84:AD84">
    <cfRule type="expression" dxfId="10407" priority="26" stopIfTrue="1">
      <formula>IF(WEEKDAY(Y$5)=1,TRUE,FALSE)</formula>
    </cfRule>
  </conditionalFormatting>
  <conditionalFormatting sqref="F84:I84">
    <cfRule type="expression" dxfId="10406" priority="25" stopIfTrue="1">
      <formula>IF(WEEKDAY(F$5)=1,TRUE,FALSE)</formula>
    </cfRule>
  </conditionalFormatting>
  <conditionalFormatting sqref="AF84:AJ84">
    <cfRule type="expression" dxfId="10405" priority="24" stopIfTrue="1">
      <formula>IF(WEEKDAY(AF$5)=1,TRUE,FALSE)</formula>
    </cfRule>
  </conditionalFormatting>
  <conditionalFormatting sqref="F84:AJ84">
    <cfRule type="expression" dxfId="10404" priority="23" stopIfTrue="1">
      <formula>IF(WEEKDAY(F$5)=1,TRUE,FALSE)</formula>
    </cfRule>
  </conditionalFormatting>
  <conditionalFormatting sqref="F84:AJ84">
    <cfRule type="expression" dxfId="10403" priority="22" stopIfTrue="1">
      <formula>IF(WEEKDAY(F$5)=1,TRUE,FALSE)</formula>
    </cfRule>
  </conditionalFormatting>
  <conditionalFormatting sqref="F84:AJ84">
    <cfRule type="expression" dxfId="10402" priority="21" stopIfTrue="1">
      <formula>IF(WEEKDAY(F$5)=1,TRUE,FALSE)</formula>
    </cfRule>
  </conditionalFormatting>
  <conditionalFormatting sqref="F84:AJ84">
    <cfRule type="expression" dxfId="10401" priority="20" stopIfTrue="1">
      <formula>IF(WEEKDAY(F$5)=1,TRUE,FALSE)</formula>
    </cfRule>
  </conditionalFormatting>
  <conditionalFormatting sqref="F84:AJ84">
    <cfRule type="expression" dxfId="10400" priority="19" stopIfTrue="1">
      <formula>IF(WEEKDAY(F$5)=1,TRUE,FALSE)</formula>
    </cfRule>
  </conditionalFormatting>
  <pageMargins left="0.2" right="0.2" top="0.5" bottom="0.5" header="0.3" footer="0.3"/>
  <pageSetup scale="7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77"/>
  <sheetViews>
    <sheetView topLeftCell="A46" workbookViewId="0">
      <selection activeCell="A46" sqref="A1:XFD1048576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702"/>
      <c r="C1" s="702"/>
      <c r="D1" s="871" t="str">
        <f>"BẢNG THANH TOÁN LƯƠNG THÁNG"&amp;" "&amp;TEXT($E$4,"mm")&amp;" / "&amp;TEXT($E$4,"yyyy")</f>
        <v>BẢNG THANH TOÁN LƯƠNG THÁNG 09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702"/>
      <c r="C2" s="702"/>
      <c r="D2" s="702"/>
      <c r="E2" s="71"/>
      <c r="F2" s="702"/>
      <c r="G2" s="702"/>
      <c r="H2" s="702"/>
      <c r="I2" s="702"/>
      <c r="J2" s="72"/>
      <c r="K2" s="702"/>
      <c r="L2" s="702"/>
      <c r="M2" s="702"/>
      <c r="N2" s="702"/>
      <c r="O2" s="702"/>
      <c r="P2" s="702"/>
      <c r="Q2" s="702"/>
      <c r="R2" s="702"/>
      <c r="S2" s="702"/>
      <c r="T2" s="50"/>
      <c r="U2" s="70">
        <v>25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702"/>
      <c r="C3" s="702"/>
      <c r="D3" s="702"/>
      <c r="E3" s="71"/>
      <c r="F3" s="702"/>
      <c r="G3" s="702"/>
      <c r="H3" s="702"/>
      <c r="I3" s="702"/>
      <c r="J3" s="72"/>
      <c r="K3" s="702"/>
      <c r="L3" s="702"/>
      <c r="M3" s="702"/>
      <c r="N3" s="702"/>
      <c r="O3" s="702"/>
      <c r="P3" s="702"/>
      <c r="Q3" s="702"/>
      <c r="R3" s="702"/>
      <c r="S3" s="702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42979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703" t="s">
        <v>40</v>
      </c>
      <c r="G7" s="699" t="s">
        <v>18</v>
      </c>
      <c r="H7" s="703" t="s">
        <v>40</v>
      </c>
      <c r="I7" s="706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 - 08'!$B$1:$AS$117,36,0)</f>
        <v>27</v>
      </c>
      <c r="G10" s="198">
        <f>ROUND(E10/$U$2*F10,0)</f>
        <v>4682880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27</v>
      </c>
      <c r="K10" s="36">
        <f>G10+I10</f>
        <v>4682880</v>
      </c>
      <c r="L10" s="80">
        <f>+F10*15000</f>
        <v>405000</v>
      </c>
      <c r="M10" s="37">
        <f>K10+L10</f>
        <v>5087880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4632600</v>
      </c>
      <c r="R10" s="36">
        <f>VLOOKUP(B10,DS,23,0)</f>
        <v>0</v>
      </c>
      <c r="S10" s="38">
        <f>Q10-R10</f>
        <v>4632600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 - 08'!$B$1:$AS$117,36,0)</f>
        <v>27</v>
      </c>
      <c r="G11" s="198">
        <f>ROUND(E11/$U$2*F11,0)</f>
        <v>4380480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27</v>
      </c>
      <c r="K11" s="36">
        <f>G11+I11</f>
        <v>4380480</v>
      </c>
      <c r="L11" s="80">
        <f>+F11*15000</f>
        <v>405000</v>
      </c>
      <c r="M11" s="37">
        <f>K11+L11</f>
        <v>4785480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4359600</v>
      </c>
      <c r="R11" s="36">
        <f>VLOOKUP(B11,DS,23,0)</f>
        <v>0</v>
      </c>
      <c r="S11" s="38">
        <f>Q11-R11</f>
        <v>4359600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/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6" si="0">VLOOKUP(B13,DS,2,0)</f>
        <v>Huỳnh Thị Hường</v>
      </c>
      <c r="D13" s="103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 - 08'!$B$1:$AS$117,36,0)</f>
        <v>27</v>
      </c>
      <c r="G13" s="198">
        <f t="shared" ref="G13:G26" si="3">ROUND(E13/$U$2*F13,0)</f>
        <v>3836160</v>
      </c>
      <c r="H13" s="82">
        <f>(VLOOKUP(B13,'CC - 02'!$B$8:$AS$70,37,0)+VLOOKUP(B13,'CC - 02'!$B$8:$AS$70,38,0))</f>
        <v>0</v>
      </c>
      <c r="I13" s="198">
        <f t="shared" ref="I13:I26" si="4">ROUND(E13/$U$2*H13,0)</f>
        <v>0</v>
      </c>
      <c r="J13" s="199">
        <f t="shared" ref="J13:K26" si="5">F13+H13</f>
        <v>27</v>
      </c>
      <c r="K13" s="36">
        <f t="shared" si="5"/>
        <v>3836160</v>
      </c>
      <c r="L13" s="80">
        <f t="shared" ref="L13:L26" si="6">+F13*15000</f>
        <v>405000</v>
      </c>
      <c r="M13" s="37">
        <f t="shared" ref="M13:M26" si="7">K13+L13</f>
        <v>4241160</v>
      </c>
      <c r="N13" s="37">
        <f t="shared" ref="N13:N18" si="8">IF(VLOOKUP(B13,DS,10,0)="x",E13*$N$4,0)</f>
        <v>284160</v>
      </c>
      <c r="O13" s="37">
        <f t="shared" ref="O13:O18" si="9">IF(VLOOKUP(B13,DS,10,0)="x",E13*$O$4,0)</f>
        <v>53280</v>
      </c>
      <c r="P13" s="37">
        <f t="shared" ref="P13:P18" si="10">IF(VLOOKUP(B13,DS,10,0)="x",E13*$P$4,0)</f>
        <v>35520</v>
      </c>
      <c r="Q13" s="36">
        <f t="shared" ref="Q13:Q23" si="11">M13-SUM(N13:P13)</f>
        <v>3868200</v>
      </c>
      <c r="R13" s="36">
        <f t="shared" ref="R13:R26" si="12">VLOOKUP(B13,DS,23,0)</f>
        <v>0</v>
      </c>
      <c r="S13" s="38">
        <f t="shared" ref="S13:S26" si="13">Q13-R13</f>
        <v>3868200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 - 08'!$B$1:$AS$117,36,0)</f>
        <v>27</v>
      </c>
      <c r="G14" s="198">
        <f t="shared" si="3"/>
        <v>3836160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27</v>
      </c>
      <c r="K14" s="36">
        <f t="shared" si="5"/>
        <v>3836160</v>
      </c>
      <c r="L14" s="80">
        <f t="shared" si="6"/>
        <v>405000</v>
      </c>
      <c r="M14" s="37">
        <f t="shared" si="7"/>
        <v>4241160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3868200</v>
      </c>
      <c r="R14" s="36">
        <f t="shared" si="12"/>
        <v>0</v>
      </c>
      <c r="S14" s="38">
        <f t="shared" si="13"/>
        <v>3868200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 - 08'!$B$1:$AS$117,36,0)</f>
        <v>27</v>
      </c>
      <c r="G15" s="198">
        <f t="shared" si="3"/>
        <v>3836160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27</v>
      </c>
      <c r="K15" s="36">
        <f t="shared" si="5"/>
        <v>3836160</v>
      </c>
      <c r="L15" s="80">
        <f t="shared" si="6"/>
        <v>405000</v>
      </c>
      <c r="M15" s="37">
        <f t="shared" si="7"/>
        <v>4241160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3868200</v>
      </c>
      <c r="R15" s="36">
        <f t="shared" si="12"/>
        <v>0</v>
      </c>
      <c r="S15" s="38">
        <f t="shared" si="13"/>
        <v>3868200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 - 08'!$B$1:$AS$117,36,0)</f>
        <v>27</v>
      </c>
      <c r="G16" s="198">
        <f t="shared" si="3"/>
        <v>3836160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27</v>
      </c>
      <c r="K16" s="36">
        <f t="shared" si="5"/>
        <v>3836160</v>
      </c>
      <c r="L16" s="80">
        <f t="shared" si="6"/>
        <v>405000</v>
      </c>
      <c r="M16" s="37">
        <f t="shared" si="7"/>
        <v>4241160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3868200</v>
      </c>
      <c r="R16" s="36">
        <f t="shared" si="12"/>
        <v>0</v>
      </c>
      <c r="S16" s="38">
        <f t="shared" si="13"/>
        <v>3868200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17" customFormat="1" ht="23.25" customHeight="1">
      <c r="A17" s="35">
        <v>7</v>
      </c>
      <c r="B17" s="302" t="s">
        <v>102</v>
      </c>
      <c r="C17" s="303" t="str">
        <f t="shared" si="0"/>
        <v>Sơn Thị Trường Sa</v>
      </c>
      <c r="D17" s="304" t="str">
        <f t="shared" si="1"/>
        <v>Công nhân</v>
      </c>
      <c r="E17" s="305">
        <f t="shared" si="2"/>
        <v>3552000</v>
      </c>
      <c r="F17" s="82">
        <f>VLOOKUP(B17,'CC - 08'!$B$1:$AS$117,36,0)</f>
        <v>27</v>
      </c>
      <c r="G17" s="307">
        <f t="shared" si="3"/>
        <v>3836160</v>
      </c>
      <c r="H17" s="306">
        <f>(VLOOKUP(B17,'CC - 02'!$B$8:$AS$70,37,0)+VLOOKUP(B17,'CC - 02'!$B$8:$AS$70,38,0))</f>
        <v>0</v>
      </c>
      <c r="I17" s="307">
        <f t="shared" si="4"/>
        <v>0</v>
      </c>
      <c r="J17" s="308">
        <f t="shared" si="5"/>
        <v>27</v>
      </c>
      <c r="K17" s="309">
        <f t="shared" si="5"/>
        <v>3836160</v>
      </c>
      <c r="L17" s="305">
        <f t="shared" si="6"/>
        <v>405000</v>
      </c>
      <c r="M17" s="310">
        <f t="shared" si="7"/>
        <v>4241160</v>
      </c>
      <c r="N17" s="310">
        <f t="shared" si="8"/>
        <v>284160</v>
      </c>
      <c r="O17" s="310">
        <f t="shared" si="9"/>
        <v>53280</v>
      </c>
      <c r="P17" s="310">
        <f t="shared" si="10"/>
        <v>35520</v>
      </c>
      <c r="Q17" s="309">
        <f t="shared" si="11"/>
        <v>3868200</v>
      </c>
      <c r="R17" s="309">
        <f t="shared" si="12"/>
        <v>0</v>
      </c>
      <c r="S17" s="311">
        <f t="shared" si="13"/>
        <v>3868200</v>
      </c>
      <c r="T17" s="309"/>
      <c r="U17" s="312"/>
      <c r="V17" s="313"/>
      <c r="W17" s="314"/>
      <c r="X17" s="315"/>
      <c r="Y17" s="315"/>
      <c r="Z17" s="315"/>
      <c r="AA17" s="316"/>
      <c r="AB17" s="316"/>
      <c r="AC17" s="316"/>
      <c r="AD17" s="316"/>
      <c r="AE17" s="316"/>
    </row>
    <row r="18" spans="1:31" s="33" customFormat="1" ht="23.25" customHeight="1">
      <c r="A18" s="35">
        <v>8</v>
      </c>
      <c r="B18" s="302" t="s">
        <v>103</v>
      </c>
      <c r="C18" s="79" t="str">
        <f t="shared" si="0"/>
        <v>Lý Thị Sà Kha</v>
      </c>
      <c r="D18" s="103" t="str">
        <f t="shared" si="1"/>
        <v>Công nhân</v>
      </c>
      <c r="E18" s="80">
        <f t="shared" si="2"/>
        <v>3552000</v>
      </c>
      <c r="F18" s="82">
        <f>VLOOKUP(B18,'CC - 08'!$B$1:$AS$117,36,0)</f>
        <v>27</v>
      </c>
      <c r="G18" s="198">
        <f t="shared" si="3"/>
        <v>3836160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27</v>
      </c>
      <c r="K18" s="36">
        <f t="shared" si="5"/>
        <v>3836160</v>
      </c>
      <c r="L18" s="80">
        <f t="shared" si="6"/>
        <v>405000</v>
      </c>
      <c r="M18" s="37">
        <f t="shared" si="7"/>
        <v>4241160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3868200</v>
      </c>
      <c r="R18" s="36">
        <f t="shared" si="12"/>
        <v>0</v>
      </c>
      <c r="S18" s="38">
        <f t="shared" si="13"/>
        <v>3868200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198</v>
      </c>
      <c r="C19" s="349" t="s">
        <v>197</v>
      </c>
      <c r="D19" s="103" t="str">
        <f t="shared" si="1"/>
        <v>Công nhân</v>
      </c>
      <c r="E19" s="80">
        <f t="shared" si="2"/>
        <v>3552000</v>
      </c>
      <c r="F19" s="82">
        <f>VLOOKUP(B19,'CC - 08'!$B$1:$AS$117,36,0)</f>
        <v>27</v>
      </c>
      <c r="G19" s="198">
        <f t="shared" si="3"/>
        <v>3836160</v>
      </c>
      <c r="H19" s="82">
        <f>(VLOOKUP(B19,'CC - 03'!$B$8:$AS$67,37,0)+VLOOKUP(B19,'CC - 03'!$B$8:$AS$67,38,0))</f>
        <v>0</v>
      </c>
      <c r="I19" s="198">
        <f t="shared" si="4"/>
        <v>0</v>
      </c>
      <c r="J19" s="199">
        <f t="shared" si="5"/>
        <v>27</v>
      </c>
      <c r="K19" s="36">
        <f t="shared" si="5"/>
        <v>3836160</v>
      </c>
      <c r="L19" s="80">
        <f t="shared" si="6"/>
        <v>405000</v>
      </c>
      <c r="M19" s="37">
        <f t="shared" si="7"/>
        <v>4241160</v>
      </c>
      <c r="N19" s="37">
        <f>E19*$N$4</f>
        <v>284160</v>
      </c>
      <c r="O19" s="37">
        <f>E19*$O$4</f>
        <v>53280</v>
      </c>
      <c r="P19" s="37">
        <f>E19*$P$4</f>
        <v>35520</v>
      </c>
      <c r="Q19" s="36">
        <f t="shared" ref="Q19:Q21" si="14">M19-SUM(N19:P19)</f>
        <v>3868200</v>
      </c>
      <c r="R19" s="36">
        <f t="shared" si="12"/>
        <v>0</v>
      </c>
      <c r="S19" s="38">
        <f t="shared" si="13"/>
        <v>3868200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302" t="s">
        <v>203</v>
      </c>
      <c r="C20" s="79" t="str">
        <f t="shared" si="0"/>
        <v>Võ Văn Hữu Phước</v>
      </c>
      <c r="D20" s="103" t="str">
        <f t="shared" si="1"/>
        <v>Công nhân</v>
      </c>
      <c r="E20" s="80">
        <f t="shared" si="2"/>
        <v>3552000</v>
      </c>
      <c r="F20" s="82">
        <f>VLOOKUP(B20,'CC - 08'!$B$1:$AS$117,36,0)</f>
        <v>27</v>
      </c>
      <c r="G20" s="198">
        <f t="shared" si="3"/>
        <v>3836160</v>
      </c>
      <c r="H20" s="82">
        <f>(VLOOKUP(B20,'CC - 04'!$B$8:$AS$70,37,0)+VLOOKUP(B20,'CC - 04'!$B$8:$AS$70,38,0))</f>
        <v>0</v>
      </c>
      <c r="I20" s="198">
        <f t="shared" si="4"/>
        <v>0</v>
      </c>
      <c r="J20" s="199">
        <f t="shared" si="5"/>
        <v>27</v>
      </c>
      <c r="K20" s="36">
        <f t="shared" si="5"/>
        <v>3836160</v>
      </c>
      <c r="L20" s="80">
        <f t="shared" si="6"/>
        <v>405000</v>
      </c>
      <c r="M20" s="37">
        <f t="shared" si="7"/>
        <v>4241160</v>
      </c>
      <c r="N20" s="37">
        <v>284160</v>
      </c>
      <c r="O20" s="37">
        <v>53280</v>
      </c>
      <c r="P20" s="37">
        <v>35520</v>
      </c>
      <c r="Q20" s="36">
        <f t="shared" si="14"/>
        <v>3868200</v>
      </c>
      <c r="R20" s="36">
        <f t="shared" si="12"/>
        <v>0</v>
      </c>
      <c r="S20" s="38">
        <f t="shared" si="13"/>
        <v>3868200</v>
      </c>
      <c r="T20" s="378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202</v>
      </c>
      <c r="C21" s="79" t="str">
        <f t="shared" si="0"/>
        <v>Nguyễn Thị Diễm</v>
      </c>
      <c r="D21" s="103" t="str">
        <f t="shared" si="1"/>
        <v>Công nhân</v>
      </c>
      <c r="E21" s="80">
        <f t="shared" si="2"/>
        <v>3552000</v>
      </c>
      <c r="F21" s="82">
        <f>VLOOKUP(B21,'CC - 08'!$B$1:$AS$117,36,0)</f>
        <v>27</v>
      </c>
      <c r="G21" s="198">
        <f t="shared" si="3"/>
        <v>3836160</v>
      </c>
      <c r="H21" s="82">
        <f>(VLOOKUP(B21,'CC - 04'!$B$8:$AS$70,37,0)+VLOOKUP(B21,'CC - 04'!$B$8:$AS$70,38,0))</f>
        <v>0</v>
      </c>
      <c r="I21" s="198">
        <f t="shared" si="4"/>
        <v>0</v>
      </c>
      <c r="J21" s="199">
        <f t="shared" si="5"/>
        <v>27</v>
      </c>
      <c r="K21" s="36">
        <f t="shared" si="5"/>
        <v>3836160</v>
      </c>
      <c r="L21" s="80">
        <f t="shared" si="6"/>
        <v>405000</v>
      </c>
      <c r="M21" s="37">
        <f t="shared" si="7"/>
        <v>4241160</v>
      </c>
      <c r="N21" s="37">
        <v>284160</v>
      </c>
      <c r="O21" s="37">
        <v>53280</v>
      </c>
      <c r="P21" s="37">
        <v>35520</v>
      </c>
      <c r="Q21" s="36">
        <f t="shared" si="14"/>
        <v>3868200</v>
      </c>
      <c r="R21" s="36">
        <f t="shared" si="12"/>
        <v>0</v>
      </c>
      <c r="S21" s="38">
        <f t="shared" si="13"/>
        <v>3868200</v>
      </c>
      <c r="T21" s="378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180</v>
      </c>
      <c r="B22" s="941" t="s">
        <v>181</v>
      </c>
      <c r="C22" s="942"/>
      <c r="D22" s="274"/>
      <c r="E22" s="274"/>
      <c r="F22" s="82"/>
      <c r="G22" s="274"/>
      <c r="H22" s="274"/>
      <c r="I22" s="274"/>
      <c r="J22" s="274"/>
      <c r="K22" s="274"/>
      <c r="L22" s="274"/>
      <c r="M22" s="274"/>
      <c r="N22" s="37"/>
      <c r="O22" s="37"/>
      <c r="P22" s="37"/>
      <c r="Q22" s="274"/>
      <c r="R22" s="274"/>
      <c r="S22" s="274"/>
      <c r="T22" s="274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302" t="s">
        <v>107</v>
      </c>
      <c r="C23" s="79" t="str">
        <f t="shared" si="0"/>
        <v>Nguyễn Văn Bé Hai</v>
      </c>
      <c r="D23" s="103" t="str">
        <f t="shared" si="1"/>
        <v>Công nhân</v>
      </c>
      <c r="E23" s="80">
        <f t="shared" si="2"/>
        <v>3776000</v>
      </c>
      <c r="F23" s="82">
        <f>VLOOKUP(B23,'CC - 08'!$B$1:$AS$117,36,0)</f>
        <v>27</v>
      </c>
      <c r="G23" s="198">
        <f t="shared" si="3"/>
        <v>4078080</v>
      </c>
      <c r="H23" s="82">
        <f>(VLOOKUP(B23,'CC - 02'!$B$8:$AS$70,37,0)+VLOOKUP(B23,'CC - 02'!$B$8:$AS$70,38,0))</f>
        <v>0</v>
      </c>
      <c r="I23" s="198">
        <f t="shared" si="4"/>
        <v>0</v>
      </c>
      <c r="J23" s="199">
        <f t="shared" si="5"/>
        <v>27</v>
      </c>
      <c r="K23" s="36">
        <f t="shared" si="5"/>
        <v>4078080</v>
      </c>
      <c r="L23" s="80">
        <f t="shared" si="6"/>
        <v>405000</v>
      </c>
      <c r="M23" s="37">
        <f t="shared" si="7"/>
        <v>4483080</v>
      </c>
      <c r="N23" s="37">
        <f t="shared" ref="N23:N26" si="15">IF(VLOOKUP(B23,DS,10,0)="x",E23*$N$4,0)</f>
        <v>302080</v>
      </c>
      <c r="O23" s="37">
        <f t="shared" ref="O23:O26" si="16">IF(VLOOKUP(B23,DS,10,0)="x",E23*$O$4,0)</f>
        <v>56640</v>
      </c>
      <c r="P23" s="37">
        <f t="shared" ref="P23:P26" si="17">IF(VLOOKUP(B23,DS,10,0)="x",E23*$P$4,0)</f>
        <v>37760</v>
      </c>
      <c r="Q23" s="36">
        <f t="shared" si="11"/>
        <v>4086600</v>
      </c>
      <c r="R23" s="36">
        <f t="shared" si="12"/>
        <v>0</v>
      </c>
      <c r="S23" s="38">
        <f t="shared" si="13"/>
        <v>4086600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302" t="s">
        <v>112</v>
      </c>
      <c r="C24" s="79" t="str">
        <f t="shared" si="0"/>
        <v>Trần Nhiên</v>
      </c>
      <c r="D24" s="103" t="str">
        <f t="shared" si="1"/>
        <v>Công nhân</v>
      </c>
      <c r="E24" s="80">
        <f t="shared" si="2"/>
        <v>3552000</v>
      </c>
      <c r="F24" s="82">
        <f>VLOOKUP(B24,'CC - 08'!$B$1:$AS$117,36,0)</f>
        <v>27</v>
      </c>
      <c r="G24" s="198">
        <f t="shared" si="3"/>
        <v>3836160</v>
      </c>
      <c r="H24" s="82">
        <f>(VLOOKUP(B24,'CC - 02'!$B$8:$AS$70,37,0)+VLOOKUP(B24,'CC - 02'!$B$8:$AS$70,38,0))</f>
        <v>0</v>
      </c>
      <c r="I24" s="198">
        <f t="shared" si="4"/>
        <v>0</v>
      </c>
      <c r="J24" s="199">
        <f t="shared" si="5"/>
        <v>27</v>
      </c>
      <c r="K24" s="36">
        <f t="shared" si="5"/>
        <v>3836160</v>
      </c>
      <c r="L24" s="80">
        <f t="shared" si="6"/>
        <v>405000</v>
      </c>
      <c r="M24" s="37">
        <f t="shared" si="7"/>
        <v>4241160</v>
      </c>
      <c r="N24" s="37">
        <f t="shared" si="15"/>
        <v>284160</v>
      </c>
      <c r="O24" s="37">
        <f t="shared" si="16"/>
        <v>53280</v>
      </c>
      <c r="P24" s="37">
        <f t="shared" si="17"/>
        <v>35520</v>
      </c>
      <c r="Q24" s="36">
        <f t="shared" ref="Q24:Q26" si="18">M24-SUM(N24:P24)</f>
        <v>3868200</v>
      </c>
      <c r="R24" s="36">
        <f t="shared" si="12"/>
        <v>0</v>
      </c>
      <c r="S24" s="38">
        <f t="shared" si="13"/>
        <v>3868200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302" t="s">
        <v>113</v>
      </c>
      <c r="C25" s="79" t="str">
        <f t="shared" si="0"/>
        <v>Thạch Giang</v>
      </c>
      <c r="D25" s="103" t="str">
        <f t="shared" si="1"/>
        <v>Công nhân</v>
      </c>
      <c r="E25" s="80">
        <f t="shared" si="2"/>
        <v>3552000</v>
      </c>
      <c r="F25" s="82">
        <f>VLOOKUP(B25,'CC - 08'!$B$1:$AS$117,36,0)</f>
        <v>27</v>
      </c>
      <c r="G25" s="198">
        <f t="shared" si="3"/>
        <v>3836160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27</v>
      </c>
      <c r="K25" s="36">
        <f t="shared" si="5"/>
        <v>3836160</v>
      </c>
      <c r="L25" s="80">
        <f t="shared" si="6"/>
        <v>405000</v>
      </c>
      <c r="M25" s="37">
        <f t="shared" si="7"/>
        <v>4241160</v>
      </c>
      <c r="N25" s="37">
        <f t="shared" si="15"/>
        <v>284160</v>
      </c>
      <c r="O25" s="37">
        <f t="shared" si="16"/>
        <v>53280</v>
      </c>
      <c r="P25" s="37">
        <f t="shared" si="17"/>
        <v>35520</v>
      </c>
      <c r="Q25" s="36">
        <f t="shared" si="18"/>
        <v>3868200</v>
      </c>
      <c r="R25" s="36">
        <f t="shared" si="12"/>
        <v>0</v>
      </c>
      <c r="S25" s="38">
        <f t="shared" si="13"/>
        <v>3868200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37">
        <f>A25+1</f>
        <v>15</v>
      </c>
      <c r="B26" s="302" t="s">
        <v>116</v>
      </c>
      <c r="C26" s="79" t="str">
        <f t="shared" si="0"/>
        <v>Lâm Chanh Đa Ra</v>
      </c>
      <c r="D26" s="103" t="str">
        <f t="shared" si="1"/>
        <v>Công nhân</v>
      </c>
      <c r="E26" s="80">
        <f t="shared" si="2"/>
        <v>3552000</v>
      </c>
      <c r="F26" s="82">
        <f>VLOOKUP(B26,'CC - 08'!$B$1:$AS$117,36,0)</f>
        <v>27</v>
      </c>
      <c r="G26" s="198">
        <f t="shared" si="3"/>
        <v>3836160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27</v>
      </c>
      <c r="K26" s="36">
        <f t="shared" si="5"/>
        <v>3836160</v>
      </c>
      <c r="L26" s="80">
        <f t="shared" si="6"/>
        <v>405000</v>
      </c>
      <c r="M26" s="37">
        <f t="shared" si="7"/>
        <v>4241160</v>
      </c>
      <c r="N26" s="37">
        <f t="shared" si="15"/>
        <v>284160</v>
      </c>
      <c r="O26" s="37">
        <f t="shared" si="16"/>
        <v>53280</v>
      </c>
      <c r="P26" s="37">
        <f t="shared" si="17"/>
        <v>35520</v>
      </c>
      <c r="Q26" s="36">
        <f t="shared" si="18"/>
        <v>3868200</v>
      </c>
      <c r="R26" s="36">
        <f t="shared" si="12"/>
        <v>0</v>
      </c>
      <c r="S26" s="38">
        <f t="shared" si="13"/>
        <v>3868200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91" t="s">
        <v>25</v>
      </c>
      <c r="B27" s="891"/>
      <c r="C27" s="891"/>
      <c r="D27" s="891"/>
      <c r="E27" s="125">
        <f>SUM(E10:E26)</f>
        <v>54792000</v>
      </c>
      <c r="F27" s="125">
        <f>SUM(F10:F26)</f>
        <v>405</v>
      </c>
      <c r="G27" s="125">
        <f>SUM(G10:G26)</f>
        <v>59175360</v>
      </c>
      <c r="H27" s="125"/>
      <c r="I27" s="125">
        <f>SUM(I10:I26)</f>
        <v>0</v>
      </c>
      <c r="J27" s="25">
        <f>SUM(J10:J26)</f>
        <v>405</v>
      </c>
      <c r="K27" s="25">
        <f>SUM(K10:K26)</f>
        <v>59175360</v>
      </c>
      <c r="L27" s="25">
        <f t="shared" ref="L27:S27" si="19">SUM(L10:L26)</f>
        <v>6075000</v>
      </c>
      <c r="M27" s="25">
        <f t="shared" si="19"/>
        <v>65250360</v>
      </c>
      <c r="N27" s="25">
        <f t="shared" si="19"/>
        <v>4383360</v>
      </c>
      <c r="O27" s="25">
        <f t="shared" si="19"/>
        <v>821880</v>
      </c>
      <c r="P27" s="25">
        <f t="shared" si="19"/>
        <v>547920</v>
      </c>
      <c r="Q27" s="25">
        <f t="shared" si="19"/>
        <v>59497200</v>
      </c>
      <c r="R27" s="25">
        <f t="shared" si="19"/>
        <v>0</v>
      </c>
      <c r="S27" s="25">
        <f t="shared" si="19"/>
        <v>59497200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4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8"/>
      <c r="E29" s="119"/>
      <c r="F29" s="68"/>
      <c r="G29" s="68"/>
      <c r="H29" s="68"/>
      <c r="I29" s="68"/>
      <c r="J29" s="120"/>
      <c r="K29" s="119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30   tháng   09   năm 2017</v>
      </c>
      <c r="T29" s="68"/>
      <c r="U29" s="121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22"/>
      <c r="E30" s="69"/>
      <c r="F30" s="121"/>
      <c r="G30" s="69"/>
      <c r="H30" s="69"/>
      <c r="I30" s="69"/>
      <c r="J30" s="123"/>
      <c r="K30" s="34"/>
      <c r="L30" s="28"/>
      <c r="M30" s="232"/>
      <c r="N30" s="19"/>
      <c r="O30" s="19"/>
      <c r="P30" s="19"/>
      <c r="Q30" s="19"/>
      <c r="S30" s="121" t="s">
        <v>22</v>
      </c>
      <c r="T30" s="121"/>
      <c r="U30" s="121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80"/>
      <c r="U46" s="94"/>
    </row>
    <row r="47" spans="3:26" ht="12">
      <c r="U47" s="94"/>
    </row>
    <row r="48" spans="3:26" s="379" customFormat="1" ht="12">
      <c r="D48" s="380"/>
      <c r="E48" s="381"/>
      <c r="F48" s="380"/>
      <c r="G48" s="381"/>
      <c r="H48" s="381"/>
      <c r="I48" s="381"/>
      <c r="J48" s="382"/>
      <c r="T48" s="383"/>
      <c r="U48" s="384"/>
      <c r="V48" s="383"/>
      <c r="W48" s="383"/>
      <c r="X48" s="383"/>
      <c r="Y48" s="383"/>
      <c r="Z48" s="383"/>
    </row>
    <row r="49" spans="1:31" ht="12">
      <c r="U49" s="94"/>
    </row>
    <row r="50" spans="1:31" ht="12">
      <c r="U50" s="94"/>
    </row>
    <row r="51" spans="1:31" s="157" customFormat="1" ht="29.25" customHeight="1">
      <c r="A51" s="124"/>
      <c r="B51" s="705"/>
      <c r="C51" s="705"/>
      <c r="D51" s="892" t="str">
        <f>D1</f>
        <v>BẢNG THANH TOÁN LƯƠNG THÁNG 09 / 2017</v>
      </c>
      <c r="E51" s="892"/>
      <c r="F51" s="892"/>
      <c r="G51" s="892"/>
      <c r="H51" s="892"/>
      <c r="I51" s="892"/>
      <c r="J51" s="892"/>
      <c r="K51" s="892"/>
      <c r="L51" s="892"/>
      <c r="M51" s="892"/>
      <c r="N51" s="892"/>
      <c r="O51" s="892"/>
      <c r="P51" s="892"/>
      <c r="Q51" s="893"/>
      <c r="R51" s="894" t="s">
        <v>106</v>
      </c>
      <c r="S51" s="895"/>
      <c r="T51" s="896"/>
      <c r="U51" s="94"/>
      <c r="V51" s="6"/>
      <c r="W51" s="179"/>
      <c r="X51" s="179"/>
      <c r="Y51" s="180"/>
      <c r="Z51" s="180"/>
    </row>
    <row r="52" spans="1:31" s="157" customFormat="1" ht="15" customHeight="1">
      <c r="A52" s="124" t="str">
        <f>TH!$A$1</f>
        <v>Công ty TNHH Hải sản An Lạc</v>
      </c>
      <c r="B52" s="705"/>
      <c r="C52" s="705"/>
      <c r="D52" s="705"/>
      <c r="E52" s="181"/>
      <c r="F52" s="705"/>
      <c r="G52" s="705"/>
      <c r="H52" s="705"/>
      <c r="I52" s="705"/>
      <c r="J52" s="182"/>
      <c r="K52" s="705"/>
      <c r="L52" s="705"/>
      <c r="M52" s="705"/>
      <c r="N52" s="705"/>
      <c r="O52" s="705"/>
      <c r="P52" s="705"/>
      <c r="Q52" s="705"/>
      <c r="R52" s="705"/>
      <c r="S52" s="705"/>
      <c r="T52" s="135"/>
      <c r="U52" s="94"/>
      <c r="V52" s="6"/>
      <c r="W52" s="179"/>
      <c r="X52" s="179"/>
      <c r="Y52" s="180"/>
      <c r="Z52" s="180"/>
    </row>
    <row r="53" spans="1:31" s="157" customFormat="1" ht="15" customHeight="1">
      <c r="A53" s="124" t="str">
        <f>TH!$A$2</f>
        <v>Địa chỉ: Lô A14, đường 4A, KCN Hải Sơn, Đức Hòa, Long An</v>
      </c>
      <c r="B53" s="705"/>
      <c r="C53" s="705"/>
      <c r="D53" s="705"/>
      <c r="E53" s="181"/>
      <c r="F53" s="705"/>
      <c r="G53" s="705"/>
      <c r="H53" s="705"/>
      <c r="I53" s="705"/>
      <c r="J53" s="182"/>
      <c r="K53" s="705"/>
      <c r="L53" s="705"/>
      <c r="M53" s="705"/>
      <c r="N53" s="705"/>
      <c r="O53" s="705"/>
      <c r="P53" s="705"/>
      <c r="Q53" s="705"/>
      <c r="R53" s="705"/>
      <c r="S53" s="705"/>
      <c r="T53" s="135"/>
      <c r="U53" s="94"/>
      <c r="V53" s="6"/>
      <c r="W53" s="179"/>
      <c r="X53" s="179"/>
      <c r="Y53" s="180"/>
      <c r="Z53" s="180"/>
    </row>
    <row r="54" spans="1:31" s="186" customFormat="1" ht="14.25" customHeight="1">
      <c r="A54" s="18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94"/>
      <c r="V54" s="6"/>
      <c r="W54" s="185"/>
      <c r="X54" s="185"/>
      <c r="Y54" s="185"/>
      <c r="Z54" s="185"/>
    </row>
    <row r="55" spans="1:31" s="188" customFormat="1" ht="24" customHeight="1">
      <c r="A55" s="886" t="s">
        <v>19</v>
      </c>
      <c r="B55" s="886" t="s">
        <v>20</v>
      </c>
      <c r="C55" s="888" t="s">
        <v>1</v>
      </c>
      <c r="D55" s="888" t="s">
        <v>2</v>
      </c>
      <c r="E55" s="890" t="s">
        <v>56</v>
      </c>
      <c r="F55" s="904" t="s">
        <v>26</v>
      </c>
      <c r="G55" s="910"/>
      <c r="H55" s="910"/>
      <c r="I55" s="910"/>
      <c r="J55" s="910"/>
      <c r="K55" s="905"/>
      <c r="L55" s="878" t="s">
        <v>57</v>
      </c>
      <c r="M55" s="878" t="s">
        <v>5</v>
      </c>
      <c r="N55" s="888" t="s">
        <v>6</v>
      </c>
      <c r="O55" s="888"/>
      <c r="P55" s="888"/>
      <c r="Q55" s="889" t="s">
        <v>7</v>
      </c>
      <c r="R55" s="889" t="s">
        <v>8</v>
      </c>
      <c r="S55" s="889" t="s">
        <v>9</v>
      </c>
      <c r="T55" s="902" t="s">
        <v>10</v>
      </c>
      <c r="U55" s="164"/>
      <c r="V55" s="187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188" customFormat="1" ht="33.75" customHeight="1">
      <c r="A56" s="887"/>
      <c r="B56" s="887"/>
      <c r="C56" s="888"/>
      <c r="D56" s="888"/>
      <c r="E56" s="890"/>
      <c r="F56" s="904" t="s">
        <v>59</v>
      </c>
      <c r="G56" s="905"/>
      <c r="H56" s="879" t="s">
        <v>182</v>
      </c>
      <c r="I56" s="880"/>
      <c r="J56" s="906" t="s">
        <v>27</v>
      </c>
      <c r="K56" s="889" t="s">
        <v>4</v>
      </c>
      <c r="L56" s="882"/>
      <c r="M56" s="882"/>
      <c r="N56" s="908" t="s">
        <v>12</v>
      </c>
      <c r="O56" s="889" t="s">
        <v>13</v>
      </c>
      <c r="P56" s="889" t="s">
        <v>34</v>
      </c>
      <c r="Q56" s="901"/>
      <c r="R56" s="901"/>
      <c r="S56" s="901"/>
      <c r="T56" s="903"/>
      <c r="U56" s="164"/>
      <c r="V56" s="187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188" customFormat="1" ht="35.25" customHeight="1">
      <c r="A57" s="887"/>
      <c r="B57" s="887"/>
      <c r="C57" s="889"/>
      <c r="D57" s="889"/>
      <c r="E57" s="890"/>
      <c r="F57" s="704" t="s">
        <v>40</v>
      </c>
      <c r="G57" s="706" t="s">
        <v>18</v>
      </c>
      <c r="H57" s="703" t="s">
        <v>40</v>
      </c>
      <c r="I57" s="706" t="s">
        <v>18</v>
      </c>
      <c r="J57" s="907"/>
      <c r="K57" s="901"/>
      <c r="L57" s="883"/>
      <c r="M57" s="883"/>
      <c r="N57" s="909"/>
      <c r="O57" s="901"/>
      <c r="P57" s="901"/>
      <c r="Q57" s="901"/>
      <c r="R57" s="901"/>
      <c r="S57" s="901"/>
      <c r="T57" s="903"/>
      <c r="U57" s="164"/>
      <c r="V57" s="187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193" customFormat="1" ht="12.75" customHeight="1">
      <c r="A58" s="189">
        <v>1</v>
      </c>
      <c r="B58" s="189">
        <v>2</v>
      </c>
      <c r="C58" s="189">
        <v>3</v>
      </c>
      <c r="D58" s="189">
        <v>4</v>
      </c>
      <c r="E58" s="189">
        <v>5</v>
      </c>
      <c r="F58" s="189">
        <v>7</v>
      </c>
      <c r="G58" s="189">
        <v>8</v>
      </c>
      <c r="H58" s="189">
        <v>9</v>
      </c>
      <c r="I58" s="189">
        <v>10</v>
      </c>
      <c r="J58" s="189">
        <v>13</v>
      </c>
      <c r="K58" s="189">
        <v>14</v>
      </c>
      <c r="L58" s="189">
        <v>16</v>
      </c>
      <c r="M58" s="74">
        <v>17</v>
      </c>
      <c r="N58" s="189">
        <v>24</v>
      </c>
      <c r="O58" s="189">
        <v>25</v>
      </c>
      <c r="P58" s="189">
        <v>26</v>
      </c>
      <c r="Q58" s="189">
        <v>29</v>
      </c>
      <c r="R58" s="189">
        <v>30</v>
      </c>
      <c r="S58" s="189">
        <v>31</v>
      </c>
      <c r="T58" s="189">
        <v>32</v>
      </c>
      <c r="U58" s="164"/>
      <c r="V58" s="190"/>
      <c r="W58" s="190"/>
      <c r="X58" s="191"/>
      <c r="Y58" s="191"/>
      <c r="Z58" s="191"/>
      <c r="AA58" s="192"/>
      <c r="AB58" s="192"/>
      <c r="AC58" s="192"/>
      <c r="AD58" s="192"/>
      <c r="AE58" s="192"/>
    </row>
    <row r="59" spans="1:31" s="203" customFormat="1" ht="23.25" customHeight="1">
      <c r="A59" s="194">
        <v>1</v>
      </c>
      <c r="B59" s="194" t="s">
        <v>68</v>
      </c>
      <c r="C59" s="195" t="str">
        <f t="shared" ref="C59:C65" si="20">VLOOKUP(B59,DS,2,0)</f>
        <v>Nguyễn Thiện Duy</v>
      </c>
      <c r="D59" s="196" t="str">
        <f t="shared" ref="D59:D66" si="21">VLOOKUP(B59,DS,3,0)</f>
        <v>Giám đốc</v>
      </c>
      <c r="E59" s="197">
        <f>VLOOKUP(B59,TH!$C$11:$F$56,4,0)</f>
        <v>10851000</v>
      </c>
      <c r="F59" s="82">
        <f>VLOOKUP($B59,'CC - 08'!$B$9:$AS$99,36,0)</f>
        <v>23</v>
      </c>
      <c r="G59" s="198">
        <f t="shared" ref="G59:G66" si="22">ROUND(E59/$U$2*F59,0)</f>
        <v>9982920</v>
      </c>
      <c r="H59" s="82">
        <f>(VLOOKUP($B59,'CC - 02'!$B$9:$AN$97,37,0)+(VLOOKUP($B59,'CC - 02'!$B$9:$AN$97,38,0)))</f>
        <v>0</v>
      </c>
      <c r="I59" s="198">
        <f t="shared" ref="I59:I66" si="23">ROUND(E59/$U$2*H59,0)</f>
        <v>0</v>
      </c>
      <c r="J59" s="199">
        <f t="shared" ref="J59:K66" si="24">F59+H59</f>
        <v>23</v>
      </c>
      <c r="K59" s="36">
        <f t="shared" si="24"/>
        <v>9982920</v>
      </c>
      <c r="L59" s="80">
        <f>+F59*15000</f>
        <v>345000</v>
      </c>
      <c r="M59" s="200">
        <f t="shared" ref="M59:M66" si="25">K59+SUM(L59:L59)</f>
        <v>10327920</v>
      </c>
      <c r="N59" s="37">
        <f t="shared" ref="N59:N65" si="26">IF(VLOOKUP(B59,DS,10,0)="x",E59*$N$4,0)</f>
        <v>868080</v>
      </c>
      <c r="O59" s="37">
        <f t="shared" ref="O59:O65" si="27">IF(VLOOKUP(B59,DS,10,0)="x",E59*$O$4,0)</f>
        <v>162765</v>
      </c>
      <c r="P59" s="37">
        <f t="shared" ref="P59:P65" si="28">IF(VLOOKUP(B59,DS,10,0)="x",E59*$P$4,0)</f>
        <v>108510</v>
      </c>
      <c r="Q59" s="198">
        <f t="shared" ref="Q59:Q65" si="29">M59-SUM(N59:P59)</f>
        <v>9188565</v>
      </c>
      <c r="R59" s="198">
        <f t="shared" ref="R59:R66" si="30">VLOOKUP(B59,DS,23,0)</f>
        <v>0</v>
      </c>
      <c r="S59" s="201">
        <f>Q59-R59</f>
        <v>9188565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2</v>
      </c>
      <c r="B60" s="194" t="s">
        <v>70</v>
      </c>
      <c r="C60" s="195" t="str">
        <f t="shared" si="20"/>
        <v>Nguyễn Văn Sẽ</v>
      </c>
      <c r="D60" s="196" t="str">
        <f t="shared" si="21"/>
        <v>Kỹ Thuật</v>
      </c>
      <c r="E60" s="197">
        <f>VLOOKUP(B60,TH!$C$11:$F$56,4,0)</f>
        <v>4895000</v>
      </c>
      <c r="F60" s="82">
        <f>VLOOKUP($B60,'CC - 08'!$B$9:$AS$99,36,0)</f>
        <v>27</v>
      </c>
      <c r="G60" s="198">
        <f t="shared" si="22"/>
        <v>5286600</v>
      </c>
      <c r="H60" s="82">
        <f>(VLOOKUP($B60,'CC - 02'!$B$9:$AN$97,37,0)+(VLOOKUP($B60,'CC - 02'!$B$9:$AN$97,38,0)))</f>
        <v>0</v>
      </c>
      <c r="I60" s="198">
        <f t="shared" si="23"/>
        <v>0</v>
      </c>
      <c r="J60" s="199">
        <f t="shared" si="24"/>
        <v>27</v>
      </c>
      <c r="K60" s="36">
        <f t="shared" si="24"/>
        <v>5286600</v>
      </c>
      <c r="L60" s="80">
        <f t="shared" ref="L60:L66" si="31">+F60*15000</f>
        <v>405000</v>
      </c>
      <c r="M60" s="200">
        <f t="shared" si="25"/>
        <v>5691600</v>
      </c>
      <c r="N60" s="37">
        <f t="shared" si="26"/>
        <v>391600</v>
      </c>
      <c r="O60" s="37">
        <f t="shared" si="27"/>
        <v>73425</v>
      </c>
      <c r="P60" s="37">
        <f t="shared" si="28"/>
        <v>48950</v>
      </c>
      <c r="Q60" s="198">
        <f t="shared" si="29"/>
        <v>5177625</v>
      </c>
      <c r="R60" s="198">
        <f t="shared" si="30"/>
        <v>0</v>
      </c>
      <c r="S60" s="201">
        <f t="shared" ref="S60:S66" si="32">Q60-R60</f>
        <v>5177625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3" customFormat="1" ht="23.25" customHeight="1">
      <c r="A61" s="194">
        <v>3</v>
      </c>
      <c r="B61" s="194" t="s">
        <v>72</v>
      </c>
      <c r="C61" s="195" t="str">
        <f t="shared" si="20"/>
        <v>Võ Uyên Phương</v>
      </c>
      <c r="D61" s="196" t="str">
        <f t="shared" si="21"/>
        <v>Kế toán</v>
      </c>
      <c r="E61" s="197">
        <f>VLOOKUP(B61,TH!$C$11:$F$56,4,0)</f>
        <v>4895000</v>
      </c>
      <c r="F61" s="82">
        <f>VLOOKUP($B61,'CC - 08'!$B$9:$AS$99,36,0)</f>
        <v>27</v>
      </c>
      <c r="G61" s="198">
        <f t="shared" si="22"/>
        <v>5286600</v>
      </c>
      <c r="H61" s="82">
        <f>(VLOOKUP($B61,'CC - 02'!$B$9:$AN$97,37,0)+(VLOOKUP($B61,'CC - 02'!$B$9:$AN$97,38,0)))</f>
        <v>0</v>
      </c>
      <c r="I61" s="198">
        <f t="shared" si="23"/>
        <v>0</v>
      </c>
      <c r="J61" s="199">
        <f t="shared" si="24"/>
        <v>27</v>
      </c>
      <c r="K61" s="36">
        <f t="shared" si="24"/>
        <v>5286600</v>
      </c>
      <c r="L61" s="80">
        <f t="shared" si="31"/>
        <v>405000</v>
      </c>
      <c r="M61" s="200">
        <f t="shared" si="25"/>
        <v>5691600</v>
      </c>
      <c r="N61" s="37">
        <f t="shared" si="26"/>
        <v>391600</v>
      </c>
      <c r="O61" s="37">
        <f t="shared" si="27"/>
        <v>73425</v>
      </c>
      <c r="P61" s="37">
        <f t="shared" si="28"/>
        <v>48950</v>
      </c>
      <c r="Q61" s="198">
        <f t="shared" si="29"/>
        <v>5177625</v>
      </c>
      <c r="R61" s="198">
        <f t="shared" si="30"/>
        <v>0</v>
      </c>
      <c r="S61" s="201">
        <f t="shared" si="32"/>
        <v>5177625</v>
      </c>
      <c r="T61" s="198"/>
      <c r="U61" s="164"/>
      <c r="V61" s="202"/>
      <c r="W61" s="187"/>
      <c r="X61" s="180"/>
      <c r="Y61" s="180"/>
      <c r="Z61" s="180"/>
      <c r="AA61" s="157"/>
      <c r="AB61" s="157"/>
      <c r="AC61" s="157"/>
      <c r="AD61" s="157"/>
      <c r="AE61" s="157"/>
    </row>
    <row r="62" spans="1:31" s="203" customFormat="1" ht="23.25" customHeight="1">
      <c r="A62" s="194">
        <v>4</v>
      </c>
      <c r="B62" s="194" t="s">
        <v>75</v>
      </c>
      <c r="C62" s="195" t="str">
        <f t="shared" si="20"/>
        <v>Lê Nguyễn Huy Cường</v>
      </c>
      <c r="D62" s="196" t="str">
        <f t="shared" si="21"/>
        <v>XNK</v>
      </c>
      <c r="E62" s="197">
        <f>VLOOKUP(B62,TH!$C$11:$F$56,4,0)</f>
        <v>4336000</v>
      </c>
      <c r="F62" s="82">
        <f>VLOOKUP($B62,'CC - 08'!$B$9:$AS$99,36,0)</f>
        <v>27</v>
      </c>
      <c r="G62" s="198">
        <f t="shared" si="22"/>
        <v>4682880</v>
      </c>
      <c r="H62" s="82">
        <f>(VLOOKUP($B62,'CC - 02'!$B$9:$AN$97,37,0)+(VLOOKUP($B62,'CC - 02'!$B$9:$AN$97,38,0)))</f>
        <v>0</v>
      </c>
      <c r="I62" s="198">
        <f t="shared" si="23"/>
        <v>0</v>
      </c>
      <c r="J62" s="199">
        <f t="shared" si="24"/>
        <v>27</v>
      </c>
      <c r="K62" s="36">
        <f t="shared" si="24"/>
        <v>4682880</v>
      </c>
      <c r="L62" s="80">
        <f t="shared" si="31"/>
        <v>405000</v>
      </c>
      <c r="M62" s="200">
        <f t="shared" si="25"/>
        <v>5087880</v>
      </c>
      <c r="N62" s="37">
        <f t="shared" si="26"/>
        <v>346880</v>
      </c>
      <c r="O62" s="37">
        <f t="shared" si="27"/>
        <v>65040</v>
      </c>
      <c r="P62" s="37">
        <f t="shared" si="28"/>
        <v>43360</v>
      </c>
      <c r="Q62" s="198">
        <f t="shared" si="29"/>
        <v>4632600</v>
      </c>
      <c r="R62" s="198">
        <f t="shared" si="30"/>
        <v>0</v>
      </c>
      <c r="S62" s="201">
        <f t="shared" si="32"/>
        <v>4632600</v>
      </c>
      <c r="T62" s="198"/>
      <c r="U62" s="164"/>
      <c r="V62" s="202"/>
      <c r="W62" s="187"/>
      <c r="X62" s="180"/>
      <c r="Y62" s="180"/>
      <c r="Z62" s="180"/>
      <c r="AA62" s="157"/>
      <c r="AB62" s="157"/>
      <c r="AC62" s="157"/>
      <c r="AD62" s="157"/>
      <c r="AE62" s="157"/>
    </row>
    <row r="63" spans="1:31" s="203" customFormat="1" ht="23.25" customHeight="1">
      <c r="A63" s="194">
        <v>5</v>
      </c>
      <c r="B63" s="194" t="s">
        <v>77</v>
      </c>
      <c r="C63" s="195" t="str">
        <f t="shared" si="20"/>
        <v>Nguyễn Văn Bé Tư</v>
      </c>
      <c r="D63" s="196" t="str">
        <f t="shared" si="21"/>
        <v>Tài xế</v>
      </c>
      <c r="E63" s="197">
        <f>VLOOKUP(B63,TH!$C$11:$F$56,4,0)</f>
        <v>3776000</v>
      </c>
      <c r="F63" s="82">
        <f>VLOOKUP($B63,'CC - 08'!$B$9:$AS$99,36,0)</f>
        <v>27</v>
      </c>
      <c r="G63" s="198">
        <f t="shared" si="22"/>
        <v>4078080</v>
      </c>
      <c r="H63" s="82">
        <f>(VLOOKUP($B63,'CC - 02'!$B$9:$AN$97,37,0)+(VLOOKUP($B63,'CC - 02'!$B$9:$AN$97,38,0)))</f>
        <v>0</v>
      </c>
      <c r="I63" s="198">
        <f t="shared" si="23"/>
        <v>0</v>
      </c>
      <c r="J63" s="199">
        <f t="shared" si="24"/>
        <v>27</v>
      </c>
      <c r="K63" s="36">
        <f t="shared" si="24"/>
        <v>4078080</v>
      </c>
      <c r="L63" s="80">
        <f t="shared" si="31"/>
        <v>405000</v>
      </c>
      <c r="M63" s="200">
        <f t="shared" si="25"/>
        <v>4483080</v>
      </c>
      <c r="N63" s="37">
        <f t="shared" si="26"/>
        <v>302080</v>
      </c>
      <c r="O63" s="37">
        <f t="shared" si="27"/>
        <v>56640</v>
      </c>
      <c r="P63" s="37">
        <f t="shared" si="28"/>
        <v>37760</v>
      </c>
      <c r="Q63" s="198">
        <f t="shared" si="29"/>
        <v>4086600</v>
      </c>
      <c r="R63" s="198">
        <f t="shared" si="30"/>
        <v>0</v>
      </c>
      <c r="S63" s="201">
        <f t="shared" si="32"/>
        <v>4086600</v>
      </c>
      <c r="T63" s="198"/>
      <c r="U63" s="164"/>
      <c r="V63" s="202"/>
      <c r="W63" s="187"/>
      <c r="X63" s="180"/>
      <c r="Y63" s="180"/>
      <c r="Z63" s="180"/>
      <c r="AA63" s="157"/>
      <c r="AB63" s="157"/>
      <c r="AC63" s="157"/>
      <c r="AD63" s="157"/>
      <c r="AE63" s="157"/>
    </row>
    <row r="64" spans="1:31" s="203" customFormat="1" ht="23.25" customHeight="1">
      <c r="A64" s="194">
        <v>6</v>
      </c>
      <c r="B64" s="194" t="s">
        <v>78</v>
      </c>
      <c r="C64" s="195" t="str">
        <f t="shared" si="20"/>
        <v>Dương Thanh Tuấn</v>
      </c>
      <c r="D64" s="196" t="str">
        <f t="shared" si="21"/>
        <v>Nhân sự</v>
      </c>
      <c r="E64" s="197">
        <f>VLOOKUP(B64,TH!$C$11:$F$56,4,0)</f>
        <v>4056000</v>
      </c>
      <c r="F64" s="82">
        <f>VLOOKUP($B64,'CC - 08'!$B$9:$AS$99,36,0)</f>
        <v>27</v>
      </c>
      <c r="G64" s="198">
        <f t="shared" si="22"/>
        <v>4380480</v>
      </c>
      <c r="H64" s="82">
        <f>(VLOOKUP($B64,'CC - 02'!$B$9:$AN$97,37,0)+(VLOOKUP($B64,'CC - 02'!$B$9:$AN$97,38,0)))</f>
        <v>0</v>
      </c>
      <c r="I64" s="198">
        <f t="shared" si="23"/>
        <v>0</v>
      </c>
      <c r="J64" s="199">
        <f t="shared" si="24"/>
        <v>27</v>
      </c>
      <c r="K64" s="36">
        <f t="shared" si="24"/>
        <v>4380480</v>
      </c>
      <c r="L64" s="80">
        <f t="shared" si="31"/>
        <v>405000</v>
      </c>
      <c r="M64" s="200">
        <f t="shared" si="25"/>
        <v>4785480</v>
      </c>
      <c r="N64" s="37">
        <f t="shared" si="26"/>
        <v>324480</v>
      </c>
      <c r="O64" s="37">
        <f t="shared" si="27"/>
        <v>60840</v>
      </c>
      <c r="P64" s="37">
        <f t="shared" si="28"/>
        <v>40560</v>
      </c>
      <c r="Q64" s="198">
        <f t="shared" si="29"/>
        <v>4359600</v>
      </c>
      <c r="R64" s="198">
        <f t="shared" si="30"/>
        <v>0</v>
      </c>
      <c r="S64" s="201">
        <f t="shared" si="32"/>
        <v>4359600</v>
      </c>
      <c r="T64" s="198"/>
      <c r="U64" s="164"/>
      <c r="V64" s="202"/>
      <c r="W64" s="187"/>
      <c r="X64" s="180"/>
      <c r="Y64" s="180"/>
      <c r="Z64" s="180"/>
      <c r="AA64" s="157"/>
      <c r="AB64" s="157"/>
      <c r="AC64" s="157"/>
      <c r="AD64" s="157"/>
      <c r="AE64" s="157"/>
    </row>
    <row r="65" spans="1:31" s="203" customFormat="1" ht="23.25" customHeight="1">
      <c r="A65" s="194">
        <v>7</v>
      </c>
      <c r="B65" s="194" t="s">
        <v>81</v>
      </c>
      <c r="C65" s="195" t="str">
        <f t="shared" si="20"/>
        <v>Nguyễn Thiện Duyệt</v>
      </c>
      <c r="D65" s="196" t="str">
        <f t="shared" si="21"/>
        <v>XNK</v>
      </c>
      <c r="E65" s="197">
        <f>VLOOKUP(B65,TH!$C$11:$F$56,4,0)</f>
        <v>4840000</v>
      </c>
      <c r="F65" s="82">
        <f>VLOOKUP($B65,'CC - 08'!$B$9:$AS$99,36,0)</f>
        <v>27</v>
      </c>
      <c r="G65" s="198">
        <f t="shared" si="22"/>
        <v>5227200</v>
      </c>
      <c r="H65" s="82">
        <f>(VLOOKUP($B65,'CC - 02'!$B$9:$AN$97,37,0)+(VLOOKUP($B65,'CC - 02'!$B$9:$AN$97,38,0)))</f>
        <v>0</v>
      </c>
      <c r="I65" s="198">
        <f t="shared" si="23"/>
        <v>0</v>
      </c>
      <c r="J65" s="199">
        <f t="shared" si="24"/>
        <v>27</v>
      </c>
      <c r="K65" s="36">
        <f t="shared" si="24"/>
        <v>5227200</v>
      </c>
      <c r="L65" s="80">
        <f t="shared" si="31"/>
        <v>405000</v>
      </c>
      <c r="M65" s="200">
        <f t="shared" si="25"/>
        <v>5632200</v>
      </c>
      <c r="N65" s="37">
        <f t="shared" si="26"/>
        <v>387200</v>
      </c>
      <c r="O65" s="37">
        <f t="shared" si="27"/>
        <v>72600</v>
      </c>
      <c r="P65" s="37">
        <f t="shared" si="28"/>
        <v>48400</v>
      </c>
      <c r="Q65" s="198">
        <f t="shared" si="29"/>
        <v>5124000</v>
      </c>
      <c r="R65" s="198">
        <f t="shared" si="30"/>
        <v>0</v>
      </c>
      <c r="S65" s="201">
        <f t="shared" si="32"/>
        <v>5124000</v>
      </c>
      <c r="T65" s="198"/>
      <c r="U65" s="164"/>
      <c r="V65" s="202"/>
      <c r="W65" s="187"/>
      <c r="X65" s="180"/>
      <c r="Y65" s="180"/>
      <c r="Z65" s="180"/>
      <c r="AA65" s="157"/>
      <c r="AB65" s="157"/>
      <c r="AC65" s="157"/>
      <c r="AD65" s="157"/>
      <c r="AE65" s="157"/>
    </row>
    <row r="66" spans="1:31" s="203" customFormat="1" ht="23.25" customHeight="1">
      <c r="A66" s="194">
        <v>8</v>
      </c>
      <c r="B66" s="194" t="s">
        <v>199</v>
      </c>
      <c r="C66" s="392" t="s">
        <v>196</v>
      </c>
      <c r="D66" s="196" t="str">
        <f t="shared" si="21"/>
        <v>Kế toán</v>
      </c>
      <c r="E66" s="197">
        <f>VLOOKUP(B66,TH!$C$11:$F$56,4,0)</f>
        <v>4362000</v>
      </c>
      <c r="F66" s="82">
        <f>VLOOKUP($B66,'CC - 08'!$B$9:$AS$99,36,0)</f>
        <v>27</v>
      </c>
      <c r="G66" s="198">
        <f t="shared" si="22"/>
        <v>4710960</v>
      </c>
      <c r="H66" s="82">
        <f>(VLOOKUP($B66,'CC - 03'!$B$9:$AN$94,37,0)+(VLOOKUP($B66,'CC - 03'!$B$9:$AN$94,38,0)))</f>
        <v>0</v>
      </c>
      <c r="I66" s="198">
        <f t="shared" si="23"/>
        <v>0</v>
      </c>
      <c r="J66" s="199">
        <f t="shared" si="24"/>
        <v>27</v>
      </c>
      <c r="K66" s="36">
        <f t="shared" si="24"/>
        <v>4710960</v>
      </c>
      <c r="L66" s="80">
        <f t="shared" si="31"/>
        <v>405000</v>
      </c>
      <c r="M66" s="200">
        <f t="shared" si="25"/>
        <v>5115960</v>
      </c>
      <c r="N66" s="37">
        <f>E66*$N$4</f>
        <v>348960</v>
      </c>
      <c r="O66" s="37">
        <f>E66*$O$4</f>
        <v>65430</v>
      </c>
      <c r="P66" s="37">
        <f>E66*$P$4</f>
        <v>43620</v>
      </c>
      <c r="Q66" s="198">
        <f t="shared" ref="Q66" si="33">M66-SUM(N66:P66)</f>
        <v>4657950</v>
      </c>
      <c r="R66" s="198">
        <f t="shared" si="30"/>
        <v>0</v>
      </c>
      <c r="S66" s="201">
        <f t="shared" si="32"/>
        <v>4657950</v>
      </c>
      <c r="T66" s="198"/>
      <c r="U66" s="164"/>
      <c r="V66" s="202"/>
      <c r="W66" s="187"/>
      <c r="X66" s="180"/>
      <c r="Y66" s="180"/>
      <c r="Z66" s="180"/>
      <c r="AA66" s="157"/>
      <c r="AB66" s="157"/>
      <c r="AC66" s="157"/>
      <c r="AD66" s="157"/>
      <c r="AE66" s="157"/>
    </row>
    <row r="67" spans="1:31" s="208" customFormat="1" ht="21" customHeight="1">
      <c r="A67" s="899" t="s">
        <v>25</v>
      </c>
      <c r="B67" s="900"/>
      <c r="C67" s="900"/>
      <c r="D67" s="900"/>
      <c r="E67" s="205">
        <f>SUM(E59:E66)</f>
        <v>42011000</v>
      </c>
      <c r="F67" s="205"/>
      <c r="G67" s="205">
        <f t="shared" ref="G67:S67" si="34">SUM(G59:G66)</f>
        <v>43635720</v>
      </c>
      <c r="H67" s="205">
        <f t="shared" si="34"/>
        <v>0</v>
      </c>
      <c r="I67" s="205">
        <f t="shared" si="34"/>
        <v>0</v>
      </c>
      <c r="J67" s="205">
        <f t="shared" si="34"/>
        <v>212</v>
      </c>
      <c r="K67" s="206">
        <f t="shared" si="34"/>
        <v>43635720</v>
      </c>
      <c r="L67" s="206">
        <f t="shared" si="34"/>
        <v>3180000</v>
      </c>
      <c r="M67" s="206">
        <f t="shared" si="34"/>
        <v>46815720</v>
      </c>
      <c r="N67" s="206">
        <f t="shared" si="34"/>
        <v>3360880</v>
      </c>
      <c r="O67" s="206">
        <f t="shared" si="34"/>
        <v>630165</v>
      </c>
      <c r="P67" s="206">
        <f t="shared" si="34"/>
        <v>420110</v>
      </c>
      <c r="Q67" s="206">
        <f t="shared" si="34"/>
        <v>42404565</v>
      </c>
      <c r="R67" s="206">
        <f t="shared" si="34"/>
        <v>0</v>
      </c>
      <c r="S67" s="206">
        <f t="shared" si="34"/>
        <v>42404565</v>
      </c>
      <c r="T67" s="206"/>
      <c r="U67" s="164"/>
      <c r="V67" s="207"/>
      <c r="W67" s="207"/>
      <c r="X67" s="207"/>
      <c r="Y67" s="207"/>
      <c r="Z67" s="207"/>
    </row>
    <row r="68" spans="1:31" s="216" customFormat="1" ht="13.5" customHeight="1">
      <c r="A68" s="209"/>
      <c r="B68" s="209"/>
      <c r="C68" s="210"/>
      <c r="D68" s="211"/>
      <c r="E68" s="212"/>
      <c r="F68" s="210"/>
      <c r="G68" s="210"/>
      <c r="H68" s="210"/>
      <c r="I68" s="210"/>
      <c r="J68" s="213"/>
      <c r="K68" s="210"/>
      <c r="L68" s="210"/>
      <c r="M68" s="214"/>
      <c r="N68" s="210"/>
      <c r="O68" s="210"/>
      <c r="P68" s="210"/>
      <c r="Q68" s="210"/>
      <c r="R68" s="210"/>
      <c r="S68" s="210"/>
      <c r="T68" s="210"/>
      <c r="U68" s="164"/>
      <c r="V68" s="215"/>
      <c r="W68" s="215"/>
      <c r="X68" s="215"/>
      <c r="Y68" s="215"/>
      <c r="Z68" s="215"/>
    </row>
    <row r="69" spans="1:31" s="203" customFormat="1" ht="17.25" customHeight="1">
      <c r="A69" s="217"/>
      <c r="B69" s="217"/>
      <c r="C69" s="217"/>
      <c r="D69" s="218"/>
      <c r="E69" s="708">
        <f>E67+E27</f>
        <v>96803000</v>
      </c>
      <c r="F69" s="709">
        <f>E69-TH!T57</f>
        <v>0</v>
      </c>
      <c r="G69" s="217"/>
      <c r="H69" s="217"/>
      <c r="I69" s="217"/>
      <c r="J69" s="220"/>
      <c r="K69" s="219"/>
      <c r="L69" s="217"/>
      <c r="M69" s="217"/>
      <c r="N69" s="217"/>
      <c r="O69" s="217"/>
      <c r="P69" s="217"/>
      <c r="Q69" s="217"/>
      <c r="R69" s="217"/>
      <c r="S69" s="221" t="str">
        <f>$S$29</f>
        <v>Long An, ngày  30   tháng   09   năm 2017</v>
      </c>
      <c r="T69" s="217"/>
      <c r="U69" s="222"/>
      <c r="V69" s="202"/>
      <c r="W69" s="202"/>
      <c r="X69" s="202"/>
      <c r="Y69" s="202"/>
      <c r="Z69" s="202"/>
    </row>
    <row r="70" spans="1:31" s="203" customFormat="1" ht="12.75">
      <c r="A70" s="223"/>
      <c r="B70" s="223"/>
      <c r="C70" s="222" t="s">
        <v>60</v>
      </c>
      <c r="D70" s="224"/>
      <c r="E70" s="183">
        <f>E67+E27</f>
        <v>96803000</v>
      </c>
      <c r="F70" s="222"/>
      <c r="G70" s="183"/>
      <c r="H70" s="183"/>
      <c r="I70" s="183"/>
      <c r="J70" s="225"/>
      <c r="K70" s="202"/>
      <c r="L70" s="226"/>
      <c r="M70" s="233"/>
      <c r="N70" s="227"/>
      <c r="O70" s="227"/>
      <c r="P70" s="227"/>
      <c r="Q70" s="227"/>
      <c r="S70" s="227" t="s">
        <v>22</v>
      </c>
      <c r="T70" s="222"/>
      <c r="U70" s="222"/>
      <c r="V70" s="202"/>
      <c r="W70" s="202"/>
      <c r="X70" s="202"/>
      <c r="Y70" s="202"/>
      <c r="Z70" s="202"/>
    </row>
    <row r="71" spans="1:31" s="216" customFormat="1" ht="12">
      <c r="A71" s="209"/>
      <c r="B71" s="209"/>
      <c r="C71" s="228"/>
      <c r="D71" s="228"/>
      <c r="E71" s="229"/>
      <c r="F71" s="167"/>
      <c r="G71" s="229"/>
      <c r="H71" s="229"/>
      <c r="I71" s="229"/>
      <c r="J71" s="213"/>
      <c r="K71" s="215"/>
      <c r="L71" s="230"/>
      <c r="N71" s="231"/>
      <c r="O71" s="231"/>
      <c r="P71" s="231"/>
      <c r="Q71" s="231"/>
      <c r="S71" s="231"/>
      <c r="T71" s="167"/>
      <c r="U71" s="164"/>
      <c r="V71" s="215"/>
      <c r="W71" s="215"/>
      <c r="X71" s="215"/>
      <c r="Y71" s="215"/>
      <c r="Z71" s="215"/>
    </row>
    <row r="72" spans="1:31">
      <c r="E72" s="15">
        <f>3552000</f>
        <v>3552000</v>
      </c>
    </row>
    <row r="73" spans="1:31" s="15" customFormat="1">
      <c r="A73" s="5"/>
      <c r="B73" s="5"/>
      <c r="C73" s="5"/>
      <c r="D73" s="14"/>
      <c r="E73" s="15">
        <v>4362000</v>
      </c>
      <c r="F73" s="280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>
        <f>E70+E72+E73</f>
        <v>104717000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B61:B66 E56:G56 B67:B69 A59:A66 A67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B22:C22"/>
    <mergeCell ref="A27:D27"/>
    <mergeCell ref="D51:Q51"/>
    <mergeCell ref="F6:G6"/>
    <mergeCell ref="H6:I6"/>
    <mergeCell ref="J6:J7"/>
    <mergeCell ref="K6:K7"/>
    <mergeCell ref="B55:B57"/>
    <mergeCell ref="C55:C57"/>
    <mergeCell ref="D55:D57"/>
    <mergeCell ref="E55:E57"/>
    <mergeCell ref="F55:K55"/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</mergeCells>
  <pageMargins left="0.2" right="0.2" top="0.25" bottom="0.25" header="0.3" footer="0.3"/>
  <pageSetup scale="6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M118"/>
  <sheetViews>
    <sheetView workbookViewId="0">
      <selection sqref="A1:XFD104857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710" customWidth="1"/>
    <col min="5" max="5" width="11.28515625" style="2" bestFit="1" customWidth="1"/>
    <col min="6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10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707">
        <v>43009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43009</v>
      </c>
      <c r="G5" s="105">
        <f t="shared" ref="G5:AG5" si="0">F5+1</f>
        <v>43010</v>
      </c>
      <c r="H5" s="105">
        <f t="shared" si="0"/>
        <v>43011</v>
      </c>
      <c r="I5" s="105">
        <f t="shared" si="0"/>
        <v>43012</v>
      </c>
      <c r="J5" s="105">
        <f t="shared" si="0"/>
        <v>43013</v>
      </c>
      <c r="K5" s="105">
        <f t="shared" si="0"/>
        <v>43014</v>
      </c>
      <c r="L5" s="105">
        <f t="shared" si="0"/>
        <v>43015</v>
      </c>
      <c r="M5" s="105">
        <f t="shared" si="0"/>
        <v>43016</v>
      </c>
      <c r="N5" s="105">
        <f t="shared" si="0"/>
        <v>43017</v>
      </c>
      <c r="O5" s="105">
        <f t="shared" si="0"/>
        <v>43018</v>
      </c>
      <c r="P5" s="105">
        <f t="shared" si="0"/>
        <v>43019</v>
      </c>
      <c r="Q5" s="105">
        <f t="shared" si="0"/>
        <v>43020</v>
      </c>
      <c r="R5" s="105">
        <f t="shared" si="0"/>
        <v>43021</v>
      </c>
      <c r="S5" s="105">
        <f t="shared" si="0"/>
        <v>43022</v>
      </c>
      <c r="T5" s="105">
        <f t="shared" si="0"/>
        <v>43023</v>
      </c>
      <c r="U5" s="105">
        <f t="shared" si="0"/>
        <v>43024</v>
      </c>
      <c r="V5" s="105">
        <f t="shared" si="0"/>
        <v>43025</v>
      </c>
      <c r="W5" s="105">
        <f t="shared" si="0"/>
        <v>43026</v>
      </c>
      <c r="X5" s="105">
        <f t="shared" si="0"/>
        <v>43027</v>
      </c>
      <c r="Y5" s="105">
        <f t="shared" si="0"/>
        <v>43028</v>
      </c>
      <c r="Z5" s="105">
        <f t="shared" si="0"/>
        <v>43029</v>
      </c>
      <c r="AA5" s="105">
        <f t="shared" si="0"/>
        <v>43030</v>
      </c>
      <c r="AB5" s="105">
        <f t="shared" si="0"/>
        <v>43031</v>
      </c>
      <c r="AC5" s="105">
        <f t="shared" si="0"/>
        <v>43032</v>
      </c>
      <c r="AD5" s="105">
        <f t="shared" si="0"/>
        <v>43033</v>
      </c>
      <c r="AE5" s="105">
        <f t="shared" si="0"/>
        <v>43034</v>
      </c>
      <c r="AF5" s="105">
        <f t="shared" si="0"/>
        <v>43035</v>
      </c>
      <c r="AG5" s="105">
        <f t="shared" si="0"/>
        <v>43036</v>
      </c>
      <c r="AH5" s="105">
        <f>AG5+1</f>
        <v>43037</v>
      </c>
      <c r="AI5" s="105">
        <f>AH5+1</f>
        <v>43038</v>
      </c>
      <c r="AJ5" s="105">
        <f>AI5+1</f>
        <v>43039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C.Nhật</v>
      </c>
      <c r="G6" s="263" t="str">
        <f t="shared" ref="G6:AJ6" si="1">CHOOSE(WEEKDAY(G5),"C.Nhật","T.Hai","T.Ba","T.Tư","T.Năm","T.Sáu","T.Bảy")</f>
        <v>T.Hai</v>
      </c>
      <c r="H6" s="263" t="str">
        <f t="shared" si="1"/>
        <v>T.Ba</v>
      </c>
      <c r="I6" s="263" t="str">
        <f t="shared" si="1"/>
        <v>T.Tư</v>
      </c>
      <c r="J6" s="263" t="str">
        <f t="shared" si="1"/>
        <v>T.Năm</v>
      </c>
      <c r="K6" s="263" t="str">
        <f t="shared" si="1"/>
        <v>T.Sáu</v>
      </c>
      <c r="L6" s="263" t="str">
        <f t="shared" si="1"/>
        <v>T.Bảy</v>
      </c>
      <c r="M6" s="263" t="str">
        <f t="shared" si="1"/>
        <v>C.Nhật</v>
      </c>
      <c r="N6" s="263" t="str">
        <f t="shared" si="1"/>
        <v>T.Hai</v>
      </c>
      <c r="O6" s="263" t="str">
        <f t="shared" si="1"/>
        <v>T.Ba</v>
      </c>
      <c r="P6" s="263" t="str">
        <f t="shared" si="1"/>
        <v>T.Tư</v>
      </c>
      <c r="Q6" s="263" t="str">
        <f t="shared" si="1"/>
        <v>T.Năm</v>
      </c>
      <c r="R6" s="263" t="str">
        <f t="shared" si="1"/>
        <v>T.Sáu</v>
      </c>
      <c r="S6" s="263" t="str">
        <f t="shared" si="1"/>
        <v>T.Bảy</v>
      </c>
      <c r="T6" s="263" t="str">
        <f t="shared" si="1"/>
        <v>C.Nhật</v>
      </c>
      <c r="U6" s="263" t="str">
        <f t="shared" si="1"/>
        <v>T.Hai</v>
      </c>
      <c r="V6" s="263" t="str">
        <f t="shared" si="1"/>
        <v>T.Ba</v>
      </c>
      <c r="W6" s="263" t="str">
        <f t="shared" si="1"/>
        <v>T.Tư</v>
      </c>
      <c r="X6" s="263" t="str">
        <f t="shared" si="1"/>
        <v>T.Năm</v>
      </c>
      <c r="Y6" s="263" t="str">
        <f t="shared" si="1"/>
        <v>T.Sáu</v>
      </c>
      <c r="Z6" s="263" t="str">
        <f t="shared" si="1"/>
        <v>T.Bảy</v>
      </c>
      <c r="AA6" s="263" t="str">
        <f t="shared" si="1"/>
        <v>C.Nhật</v>
      </c>
      <c r="AB6" s="263" t="str">
        <f t="shared" si="1"/>
        <v>T.Hai</v>
      </c>
      <c r="AC6" s="263" t="str">
        <f t="shared" si="1"/>
        <v>T.Ba</v>
      </c>
      <c r="AD6" s="263" t="str">
        <f t="shared" si="1"/>
        <v>T.Tư</v>
      </c>
      <c r="AE6" s="263" t="str">
        <f t="shared" si="1"/>
        <v>T.Năm</v>
      </c>
      <c r="AF6" s="263" t="str">
        <f t="shared" si="1"/>
        <v>T.Sáu</v>
      </c>
      <c r="AG6" s="263" t="str">
        <f t="shared" si="1"/>
        <v>T.Bảy</v>
      </c>
      <c r="AH6" s="263" t="str">
        <f t="shared" si="1"/>
        <v>C.Nhật</v>
      </c>
      <c r="AI6" s="263" t="str">
        <f t="shared" si="1"/>
        <v>T.Hai</v>
      </c>
      <c r="AJ6" s="263" t="str">
        <f t="shared" si="1"/>
        <v>T.Ba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7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/>
      <c r="G9" s="153">
        <v>8</v>
      </c>
      <c r="H9" s="153">
        <v>8</v>
      </c>
      <c r="I9" s="153">
        <v>8</v>
      </c>
      <c r="J9" s="153">
        <v>8</v>
      </c>
      <c r="K9" s="153">
        <v>8</v>
      </c>
      <c r="L9" s="153">
        <v>8</v>
      </c>
      <c r="M9" s="153"/>
      <c r="N9" s="153">
        <v>8</v>
      </c>
      <c r="O9" s="153">
        <v>8</v>
      </c>
      <c r="P9" s="153">
        <v>8</v>
      </c>
      <c r="Q9" s="153">
        <v>8</v>
      </c>
      <c r="R9" s="153">
        <v>8</v>
      </c>
      <c r="S9" s="153">
        <v>8</v>
      </c>
      <c r="T9" s="153"/>
      <c r="U9" s="153">
        <v>8</v>
      </c>
      <c r="V9" s="153">
        <v>8</v>
      </c>
      <c r="W9" s="153">
        <v>8</v>
      </c>
      <c r="X9" s="153">
        <v>8</v>
      </c>
      <c r="Y9" s="153">
        <v>8</v>
      </c>
      <c r="Z9" s="153">
        <v>8</v>
      </c>
      <c r="AA9" s="153"/>
      <c r="AB9" s="153">
        <v>8</v>
      </c>
      <c r="AC9" s="153">
        <v>8</v>
      </c>
      <c r="AD9" s="153">
        <v>8</v>
      </c>
      <c r="AE9" s="153">
        <v>8</v>
      </c>
      <c r="AF9" s="153">
        <v>8</v>
      </c>
      <c r="AG9" s="153">
        <v>8</v>
      </c>
      <c r="AH9" s="153"/>
      <c r="AI9" s="153">
        <v>8</v>
      </c>
      <c r="AJ9" s="153">
        <v>8</v>
      </c>
      <c r="AK9" s="822">
        <f>((SUM(F9:AJ9))/8)-(SUMIF($F$6:$AJ$6,"C.Nhật",F9:AJ9)/8)</f>
        <v>26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26</v>
      </c>
      <c r="AO9" s="826">
        <v>0</v>
      </c>
      <c r="AP9" s="813"/>
      <c r="AQ9" s="813"/>
      <c r="AR9" s="813"/>
      <c r="AS9" s="815"/>
      <c r="AT9" s="7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7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/>
      <c r="G11" s="153">
        <v>8</v>
      </c>
      <c r="H11" s="153">
        <v>8</v>
      </c>
      <c r="I11" s="153">
        <v>8</v>
      </c>
      <c r="J11" s="153">
        <v>8</v>
      </c>
      <c r="K11" s="153">
        <v>8</v>
      </c>
      <c r="L11" s="153">
        <v>8</v>
      </c>
      <c r="M11" s="153"/>
      <c r="N11" s="153">
        <v>8</v>
      </c>
      <c r="O11" s="153">
        <v>8</v>
      </c>
      <c r="P11" s="153">
        <v>8</v>
      </c>
      <c r="Q11" s="153">
        <v>8</v>
      </c>
      <c r="R11" s="153">
        <v>8</v>
      </c>
      <c r="S11" s="153">
        <v>8</v>
      </c>
      <c r="T11" s="153"/>
      <c r="U11" s="153">
        <v>8</v>
      </c>
      <c r="V11" s="153">
        <v>8</v>
      </c>
      <c r="W11" s="153">
        <v>8</v>
      </c>
      <c r="X11" s="153">
        <v>8</v>
      </c>
      <c r="Y11" s="153">
        <v>8</v>
      </c>
      <c r="Z11" s="153">
        <v>8</v>
      </c>
      <c r="AA11" s="153"/>
      <c r="AB11" s="153">
        <v>8</v>
      </c>
      <c r="AC11" s="153">
        <v>8</v>
      </c>
      <c r="AD11" s="153">
        <v>8</v>
      </c>
      <c r="AE11" s="153">
        <v>8</v>
      </c>
      <c r="AF11" s="153">
        <v>8</v>
      </c>
      <c r="AG11" s="153">
        <v>8</v>
      </c>
      <c r="AH11" s="153"/>
      <c r="AI11" s="153">
        <v>8</v>
      </c>
      <c r="AJ11" s="153">
        <v>8</v>
      </c>
      <c r="AK11" s="822">
        <f>((SUM(F11:AJ11))/8)-(SUMIF($F$6:$AJ$6,"C.Nhật",F11:AJ11)/8)</f>
        <v>26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26</v>
      </c>
      <c r="AO11" s="826">
        <v>0</v>
      </c>
      <c r="AP11" s="813"/>
      <c r="AQ11" s="813"/>
      <c r="AR11" s="813"/>
      <c r="AS11" s="815"/>
      <c r="AT11" s="7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7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/>
      <c r="G14" s="153">
        <v>8</v>
      </c>
      <c r="H14" s="153">
        <v>8</v>
      </c>
      <c r="I14" s="153">
        <v>8</v>
      </c>
      <c r="J14" s="153">
        <v>8</v>
      </c>
      <c r="K14" s="153">
        <v>8</v>
      </c>
      <c r="L14" s="153">
        <v>8</v>
      </c>
      <c r="M14" s="153"/>
      <c r="N14" s="153">
        <v>8</v>
      </c>
      <c r="O14" s="153">
        <v>8</v>
      </c>
      <c r="P14" s="153">
        <v>8</v>
      </c>
      <c r="Q14" s="153">
        <v>8</v>
      </c>
      <c r="R14" s="153">
        <v>8</v>
      </c>
      <c r="S14" s="153">
        <v>8</v>
      </c>
      <c r="T14" s="153"/>
      <c r="U14" s="153">
        <v>8</v>
      </c>
      <c r="V14" s="153">
        <v>8</v>
      </c>
      <c r="W14" s="153">
        <v>8</v>
      </c>
      <c r="X14" s="153">
        <v>8</v>
      </c>
      <c r="Y14" s="153">
        <v>8</v>
      </c>
      <c r="Z14" s="153">
        <v>8</v>
      </c>
      <c r="AA14" s="153"/>
      <c r="AB14" s="153">
        <v>8</v>
      </c>
      <c r="AC14" s="153">
        <v>8</v>
      </c>
      <c r="AD14" s="153">
        <v>8</v>
      </c>
      <c r="AE14" s="153">
        <v>8</v>
      </c>
      <c r="AF14" s="153">
        <v>8</v>
      </c>
      <c r="AG14" s="153">
        <v>8</v>
      </c>
      <c r="AH14" s="153"/>
      <c r="AI14" s="153">
        <v>8</v>
      </c>
      <c r="AJ14" s="153">
        <v>8</v>
      </c>
      <c r="AK14" s="822">
        <f>((SUM(F14:AJ14))/8)-(SUMIF($F$6:$AJ$6,"C.Nhật",F14:AJ14)/8)</f>
        <v>26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26</v>
      </c>
      <c r="AO14" s="826">
        <v>0</v>
      </c>
      <c r="AP14" s="813"/>
      <c r="AQ14" s="813"/>
      <c r="AR14" s="813"/>
      <c r="AS14" s="815"/>
      <c r="AT14" s="71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71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/>
      <c r="G16" s="153">
        <v>8</v>
      </c>
      <c r="H16" s="153">
        <v>8</v>
      </c>
      <c r="I16" s="153">
        <v>8</v>
      </c>
      <c r="J16" s="153">
        <v>8</v>
      </c>
      <c r="K16" s="153">
        <v>8</v>
      </c>
      <c r="L16" s="153">
        <v>8</v>
      </c>
      <c r="M16" s="153"/>
      <c r="N16" s="153">
        <v>8</v>
      </c>
      <c r="O16" s="153">
        <v>8</v>
      </c>
      <c r="P16" s="153">
        <v>8</v>
      </c>
      <c r="Q16" s="153">
        <v>8</v>
      </c>
      <c r="R16" s="153">
        <v>8</v>
      </c>
      <c r="S16" s="153">
        <v>8</v>
      </c>
      <c r="T16" s="153"/>
      <c r="U16" s="153">
        <v>8</v>
      </c>
      <c r="V16" s="153">
        <v>8</v>
      </c>
      <c r="W16" s="153">
        <v>8</v>
      </c>
      <c r="X16" s="153">
        <v>8</v>
      </c>
      <c r="Y16" s="153">
        <v>8</v>
      </c>
      <c r="Z16" s="153">
        <v>8</v>
      </c>
      <c r="AA16" s="153"/>
      <c r="AB16" s="153">
        <v>8</v>
      </c>
      <c r="AC16" s="153">
        <v>8</v>
      </c>
      <c r="AD16" s="153">
        <v>8</v>
      </c>
      <c r="AE16" s="153">
        <v>8</v>
      </c>
      <c r="AF16" s="153">
        <v>8</v>
      </c>
      <c r="AG16" s="153">
        <v>8</v>
      </c>
      <c r="AH16" s="153"/>
      <c r="AI16" s="153">
        <v>8</v>
      </c>
      <c r="AJ16" s="153">
        <v>8</v>
      </c>
      <c r="AK16" s="822">
        <f>((SUM(F16:AJ16))/8)-(SUMIF($F$6:$AJ$6,"C.Nhật",F16:AJ16)/8)</f>
        <v>26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26</v>
      </c>
      <c r="AO16" s="826">
        <v>0</v>
      </c>
      <c r="AP16" s="813"/>
      <c r="AQ16" s="813"/>
      <c r="AR16" s="813"/>
      <c r="AS16" s="815"/>
      <c r="AT16" s="71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71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/>
      <c r="G18" s="153">
        <v>8</v>
      </c>
      <c r="H18" s="153">
        <v>8</v>
      </c>
      <c r="I18" s="153">
        <v>8</v>
      </c>
      <c r="J18" s="153">
        <v>8</v>
      </c>
      <c r="K18" s="153">
        <v>8</v>
      </c>
      <c r="L18" s="153">
        <v>8</v>
      </c>
      <c r="M18" s="153"/>
      <c r="N18" s="153">
        <v>8</v>
      </c>
      <c r="O18" s="153">
        <v>8</v>
      </c>
      <c r="P18" s="153">
        <v>8</v>
      </c>
      <c r="Q18" s="153">
        <v>8</v>
      </c>
      <c r="R18" s="153">
        <v>8</v>
      </c>
      <c r="S18" s="153">
        <v>8</v>
      </c>
      <c r="T18" s="153"/>
      <c r="U18" s="153">
        <v>8</v>
      </c>
      <c r="V18" s="153">
        <v>8</v>
      </c>
      <c r="W18" s="153">
        <v>8</v>
      </c>
      <c r="X18" s="153">
        <v>8</v>
      </c>
      <c r="Y18" s="153">
        <v>8</v>
      </c>
      <c r="Z18" s="153">
        <v>8</v>
      </c>
      <c r="AA18" s="153"/>
      <c r="AB18" s="153">
        <v>8</v>
      </c>
      <c r="AC18" s="153">
        <v>8</v>
      </c>
      <c r="AD18" s="153">
        <v>8</v>
      </c>
      <c r="AE18" s="153">
        <v>8</v>
      </c>
      <c r="AF18" s="153">
        <v>8</v>
      </c>
      <c r="AG18" s="153">
        <v>8</v>
      </c>
      <c r="AH18" s="153"/>
      <c r="AI18" s="153">
        <v>8</v>
      </c>
      <c r="AJ18" s="153">
        <v>8</v>
      </c>
      <c r="AK18" s="822">
        <f>((SUM(F18:AJ18))/8)-(SUMIF($F$6:$AJ$6,"C.Nhật",F18:AJ18)/8)</f>
        <v>26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26</v>
      </c>
      <c r="AO18" s="826">
        <v>0</v>
      </c>
      <c r="AP18" s="813"/>
      <c r="AQ18" s="813"/>
      <c r="AR18" s="813"/>
      <c r="AS18" s="815"/>
      <c r="AT18" s="71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71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/>
      <c r="G20" s="153">
        <v>8</v>
      </c>
      <c r="H20" s="153">
        <v>8</v>
      </c>
      <c r="I20" s="153">
        <v>8</v>
      </c>
      <c r="J20" s="153">
        <v>8</v>
      </c>
      <c r="K20" s="153">
        <v>8</v>
      </c>
      <c r="L20" s="153">
        <v>8</v>
      </c>
      <c r="M20" s="153"/>
      <c r="N20" s="153">
        <v>8</v>
      </c>
      <c r="O20" s="153">
        <v>8</v>
      </c>
      <c r="P20" s="153">
        <v>8</v>
      </c>
      <c r="Q20" s="153">
        <v>8</v>
      </c>
      <c r="R20" s="153">
        <v>8</v>
      </c>
      <c r="S20" s="153">
        <v>8</v>
      </c>
      <c r="T20" s="153"/>
      <c r="U20" s="153">
        <v>8</v>
      </c>
      <c r="V20" s="153">
        <v>8</v>
      </c>
      <c r="W20" s="153">
        <v>8</v>
      </c>
      <c r="X20" s="153">
        <v>8</v>
      </c>
      <c r="Y20" s="153">
        <v>8</v>
      </c>
      <c r="Z20" s="153">
        <v>8</v>
      </c>
      <c r="AA20" s="153"/>
      <c r="AB20" s="153">
        <v>8</v>
      </c>
      <c r="AC20" s="153">
        <v>8</v>
      </c>
      <c r="AD20" s="153">
        <v>8</v>
      </c>
      <c r="AE20" s="153">
        <v>8</v>
      </c>
      <c r="AF20" s="153">
        <v>8</v>
      </c>
      <c r="AG20" s="153">
        <v>8</v>
      </c>
      <c r="AH20" s="153"/>
      <c r="AI20" s="153">
        <v>8</v>
      </c>
      <c r="AJ20" s="153">
        <v>8</v>
      </c>
      <c r="AK20" s="822">
        <f>((SUM(F20:AJ20))/8)-(SUMIF($F$6:$AJ$6,"C.Nhật",F20:AJ20)/8)</f>
        <v>26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26</v>
      </c>
      <c r="AO20" s="826">
        <v>0</v>
      </c>
      <c r="AP20" s="813"/>
      <c r="AQ20" s="813"/>
      <c r="AR20" s="813"/>
      <c r="AS20" s="815"/>
      <c r="AT20" s="71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71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911">
        <v>7</v>
      </c>
      <c r="B22" s="911" t="s">
        <v>102</v>
      </c>
      <c r="C22" s="850" t="str">
        <f>VLOOKUP(B22,DS,2,0)</f>
        <v>Sơn Thị Trường Sa</v>
      </c>
      <c r="D22" s="852" t="str">
        <f>VLOOKUP(B22,DS,3,0)</f>
        <v>Công nhân</v>
      </c>
      <c r="E22" s="58" t="s">
        <v>32</v>
      </c>
      <c r="F22" s="153"/>
      <c r="G22" s="153">
        <v>8</v>
      </c>
      <c r="H22" s="153">
        <v>8</v>
      </c>
      <c r="I22" s="153">
        <v>8</v>
      </c>
      <c r="J22" s="153">
        <v>8</v>
      </c>
      <c r="K22" s="153">
        <v>8</v>
      </c>
      <c r="L22" s="153">
        <v>8</v>
      </c>
      <c r="M22" s="153"/>
      <c r="N22" s="153">
        <v>8</v>
      </c>
      <c r="O22" s="153">
        <v>8</v>
      </c>
      <c r="P22" s="153">
        <v>8</v>
      </c>
      <c r="Q22" s="153">
        <v>8</v>
      </c>
      <c r="R22" s="153">
        <v>8</v>
      </c>
      <c r="S22" s="153">
        <v>8</v>
      </c>
      <c r="T22" s="153"/>
      <c r="U22" s="153">
        <v>8</v>
      </c>
      <c r="V22" s="153">
        <v>8</v>
      </c>
      <c r="W22" s="153">
        <v>8</v>
      </c>
      <c r="X22" s="153">
        <v>8</v>
      </c>
      <c r="Y22" s="153">
        <v>8</v>
      </c>
      <c r="Z22" s="153">
        <v>8</v>
      </c>
      <c r="AA22" s="153"/>
      <c r="AB22" s="153">
        <v>8</v>
      </c>
      <c r="AC22" s="153">
        <v>8</v>
      </c>
      <c r="AD22" s="153">
        <v>8</v>
      </c>
      <c r="AE22" s="153">
        <v>8</v>
      </c>
      <c r="AF22" s="153">
        <v>8</v>
      </c>
      <c r="AG22" s="153">
        <v>8</v>
      </c>
      <c r="AH22" s="153"/>
      <c r="AI22" s="153">
        <v>8</v>
      </c>
      <c r="AJ22" s="153">
        <v>8</v>
      </c>
      <c r="AK22" s="822">
        <f>((SUM(F22:AJ22))/8)-(SUMIF($F$6:$AJ$6,"C.Nhật",F22:AJ22)/8)</f>
        <v>26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26</v>
      </c>
      <c r="AO22" s="826">
        <v>0</v>
      </c>
      <c r="AP22" s="813"/>
      <c r="AQ22" s="813"/>
      <c r="AR22" s="813"/>
      <c r="AS22" s="815"/>
      <c r="AT22" s="71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71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911">
        <f t="shared" ref="A24" si="4">A22+1</f>
        <v>8</v>
      </c>
      <c r="B24" s="911" t="s">
        <v>103</v>
      </c>
      <c r="C24" s="850" t="str">
        <f>VLOOKUP(B24,DS,2,0)</f>
        <v>Lý Thị Sà Kha</v>
      </c>
      <c r="D24" s="852" t="str">
        <f>VLOOKUP(B24,DS,3,0)</f>
        <v>Công nhân</v>
      </c>
      <c r="E24" s="58" t="s">
        <v>32</v>
      </c>
      <c r="F24" s="153"/>
      <c r="G24" s="153">
        <v>8</v>
      </c>
      <c r="H24" s="153">
        <v>8</v>
      </c>
      <c r="I24" s="153">
        <v>8</v>
      </c>
      <c r="J24" s="153">
        <v>8</v>
      </c>
      <c r="K24" s="153">
        <v>8</v>
      </c>
      <c r="L24" s="153">
        <v>8</v>
      </c>
      <c r="M24" s="153"/>
      <c r="N24" s="153">
        <v>8</v>
      </c>
      <c r="O24" s="153">
        <v>8</v>
      </c>
      <c r="P24" s="153">
        <v>8</v>
      </c>
      <c r="Q24" s="153">
        <v>8</v>
      </c>
      <c r="R24" s="153">
        <v>8</v>
      </c>
      <c r="S24" s="153">
        <v>8</v>
      </c>
      <c r="T24" s="153"/>
      <c r="U24" s="153">
        <v>8</v>
      </c>
      <c r="V24" s="153">
        <v>8</v>
      </c>
      <c r="W24" s="153">
        <v>8</v>
      </c>
      <c r="X24" s="153">
        <v>8</v>
      </c>
      <c r="Y24" s="153">
        <v>8</v>
      </c>
      <c r="Z24" s="153">
        <v>8</v>
      </c>
      <c r="AA24" s="153"/>
      <c r="AB24" s="153">
        <v>8</v>
      </c>
      <c r="AC24" s="153">
        <v>8</v>
      </c>
      <c r="AD24" s="153">
        <v>8</v>
      </c>
      <c r="AE24" s="153">
        <v>8</v>
      </c>
      <c r="AF24" s="153">
        <v>8</v>
      </c>
      <c r="AG24" s="153">
        <v>8</v>
      </c>
      <c r="AH24" s="153"/>
      <c r="AI24" s="153">
        <v>8</v>
      </c>
      <c r="AJ24" s="153">
        <v>8</v>
      </c>
      <c r="AK24" s="822">
        <f>((SUM(F24:AJ24))/8)-(SUMIF($F$6:$AJ$6,"C.Nhật",F24:AJ24)/8)</f>
        <v>26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26</v>
      </c>
      <c r="AO24" s="826">
        <v>0</v>
      </c>
      <c r="AP24" s="813"/>
      <c r="AQ24" s="813"/>
      <c r="AR24" s="813"/>
      <c r="AS24" s="815"/>
      <c r="AT24" s="71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71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911">
        <v>9</v>
      </c>
      <c r="B26" s="913" t="s">
        <v>202</v>
      </c>
      <c r="C26" s="850" t="str">
        <f>VLOOKUP(B26,DS,2,0)</f>
        <v>Nguyễn Thị Diễm</v>
      </c>
      <c r="D26" s="852" t="str">
        <f>VLOOKUP(B26,DS,3,0)</f>
        <v>Công nhân</v>
      </c>
      <c r="E26" s="58" t="s">
        <v>32</v>
      </c>
      <c r="F26" s="153"/>
      <c r="G26" s="153">
        <v>8</v>
      </c>
      <c r="H26" s="153">
        <v>8</v>
      </c>
      <c r="I26" s="153">
        <v>8</v>
      </c>
      <c r="J26" s="153">
        <v>8</v>
      </c>
      <c r="K26" s="153">
        <v>8</v>
      </c>
      <c r="L26" s="153">
        <v>8</v>
      </c>
      <c r="M26" s="153"/>
      <c r="N26" s="153">
        <v>8</v>
      </c>
      <c r="O26" s="153">
        <v>8</v>
      </c>
      <c r="P26" s="153">
        <v>8</v>
      </c>
      <c r="Q26" s="153">
        <v>8</v>
      </c>
      <c r="R26" s="153">
        <v>8</v>
      </c>
      <c r="S26" s="153">
        <v>8</v>
      </c>
      <c r="T26" s="153"/>
      <c r="U26" s="153">
        <v>8</v>
      </c>
      <c r="V26" s="153">
        <v>8</v>
      </c>
      <c r="W26" s="153">
        <v>8</v>
      </c>
      <c r="X26" s="153">
        <v>8</v>
      </c>
      <c r="Y26" s="153">
        <v>8</v>
      </c>
      <c r="Z26" s="153">
        <v>8</v>
      </c>
      <c r="AA26" s="153"/>
      <c r="AB26" s="153">
        <v>8</v>
      </c>
      <c r="AC26" s="153">
        <v>8</v>
      </c>
      <c r="AD26" s="153">
        <v>8</v>
      </c>
      <c r="AE26" s="153">
        <v>8</v>
      </c>
      <c r="AF26" s="153">
        <v>8</v>
      </c>
      <c r="AG26" s="153">
        <v>8</v>
      </c>
      <c r="AH26" s="153"/>
      <c r="AI26" s="153">
        <v>8</v>
      </c>
      <c r="AJ26" s="153">
        <v>8</v>
      </c>
      <c r="AK26" s="822">
        <f>((SUM(F26:AJ26))/8)-(SUMIF($F$6:$AJ$6,"C.Nhật",F26:AJ26)/8)</f>
        <v>26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26</v>
      </c>
      <c r="AO26" s="376"/>
      <c r="AP26" s="375"/>
      <c r="AQ26" s="375"/>
      <c r="AR26" s="813"/>
      <c r="AS26" s="377"/>
      <c r="AT26" s="71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912"/>
      <c r="B27" s="914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376"/>
      <c r="AP27" s="375"/>
      <c r="AQ27" s="375"/>
      <c r="AR27" s="814"/>
      <c r="AS27" s="377"/>
      <c r="AT27" s="71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911">
        <f t="shared" ref="A28" si="5">A26+1</f>
        <v>10</v>
      </c>
      <c r="B28" s="943" t="s">
        <v>203</v>
      </c>
      <c r="C28" s="850" t="str">
        <f>VLOOKUP(B28,DS,2,0)</f>
        <v>Võ Văn Hữu Phước</v>
      </c>
      <c r="D28" s="852" t="str">
        <f>VLOOKUP(B28,DS,3,0)</f>
        <v>Công nhân</v>
      </c>
      <c r="E28" s="58" t="s">
        <v>32</v>
      </c>
      <c r="F28" s="153"/>
      <c r="G28" s="153">
        <v>8</v>
      </c>
      <c r="H28" s="153">
        <v>8</v>
      </c>
      <c r="I28" s="153">
        <v>8</v>
      </c>
      <c r="J28" s="153">
        <v>8</v>
      </c>
      <c r="K28" s="153">
        <v>8</v>
      </c>
      <c r="L28" s="153">
        <v>8</v>
      </c>
      <c r="M28" s="153"/>
      <c r="N28" s="153">
        <v>8</v>
      </c>
      <c r="O28" s="153">
        <v>8</v>
      </c>
      <c r="P28" s="153">
        <v>8</v>
      </c>
      <c r="Q28" s="153">
        <v>8</v>
      </c>
      <c r="R28" s="153">
        <v>8</v>
      </c>
      <c r="S28" s="153">
        <v>8</v>
      </c>
      <c r="T28" s="153"/>
      <c r="U28" s="153">
        <v>8</v>
      </c>
      <c r="V28" s="153">
        <v>8</v>
      </c>
      <c r="W28" s="153">
        <v>8</v>
      </c>
      <c r="X28" s="153">
        <v>8</v>
      </c>
      <c r="Y28" s="153">
        <v>8</v>
      </c>
      <c r="Z28" s="153">
        <v>8</v>
      </c>
      <c r="AA28" s="153"/>
      <c r="AB28" s="153">
        <v>8</v>
      </c>
      <c r="AC28" s="153">
        <v>8</v>
      </c>
      <c r="AD28" s="153">
        <v>8</v>
      </c>
      <c r="AE28" s="153">
        <v>8</v>
      </c>
      <c r="AF28" s="153">
        <v>8</v>
      </c>
      <c r="AG28" s="153">
        <v>8</v>
      </c>
      <c r="AH28" s="153"/>
      <c r="AI28" s="153">
        <v>8</v>
      </c>
      <c r="AJ28" s="153">
        <v>8</v>
      </c>
      <c r="AK28" s="822">
        <f>((SUM(F28:AJ28))/8)-(SUMIF($F$6:$AJ$6,"C.Nhật",F28:AJ28)/8)</f>
        <v>26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26</v>
      </c>
      <c r="AO28" s="376"/>
      <c r="AP28" s="375"/>
      <c r="AQ28" s="375"/>
      <c r="AR28" s="813"/>
      <c r="AS28" s="385"/>
      <c r="AT28" s="71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912"/>
      <c r="B29" s="944"/>
      <c r="C29" s="851"/>
      <c r="D29" s="853"/>
      <c r="E29" s="59" t="s">
        <v>31</v>
      </c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823"/>
      <c r="AL29" s="823"/>
      <c r="AM29" s="825"/>
      <c r="AN29" s="814"/>
      <c r="AO29" s="376"/>
      <c r="AP29" s="375"/>
      <c r="AQ29" s="375"/>
      <c r="AR29" s="814"/>
      <c r="AS29" s="153"/>
      <c r="AT29" s="71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69" customFormat="1" ht="14.25">
      <c r="A30" s="267" t="s">
        <v>180</v>
      </c>
      <c r="B30" s="270" t="s">
        <v>181</v>
      </c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2"/>
      <c r="AT30" s="268"/>
    </row>
    <row r="31" spans="1:90" s="57" customFormat="1" ht="12.75">
      <c r="A31" s="911">
        <f>A28+1</f>
        <v>11</v>
      </c>
      <c r="B31" s="911" t="s">
        <v>107</v>
      </c>
      <c r="C31" s="850" t="str">
        <f>VLOOKUP(B31,DS,2,0)</f>
        <v>Nguyễn Văn Bé Hai</v>
      </c>
      <c r="D31" s="852" t="str">
        <f>VLOOKUP(B31,DS,3,0)</f>
        <v>Công nhân</v>
      </c>
      <c r="E31" s="58" t="s">
        <v>32</v>
      </c>
      <c r="F31" s="153"/>
      <c r="G31" s="153">
        <v>8</v>
      </c>
      <c r="H31" s="153">
        <v>8</v>
      </c>
      <c r="I31" s="153">
        <v>8</v>
      </c>
      <c r="J31" s="153">
        <v>8</v>
      </c>
      <c r="K31" s="153">
        <v>8</v>
      </c>
      <c r="L31" s="153">
        <v>8</v>
      </c>
      <c r="M31" s="153"/>
      <c r="N31" s="153">
        <v>8</v>
      </c>
      <c r="O31" s="153">
        <v>8</v>
      </c>
      <c r="P31" s="153">
        <v>8</v>
      </c>
      <c r="Q31" s="153">
        <v>8</v>
      </c>
      <c r="R31" s="153">
        <v>8</v>
      </c>
      <c r="S31" s="153">
        <v>8</v>
      </c>
      <c r="T31" s="153"/>
      <c r="U31" s="153">
        <v>8</v>
      </c>
      <c r="V31" s="153">
        <v>8</v>
      </c>
      <c r="W31" s="153">
        <v>8</v>
      </c>
      <c r="X31" s="153">
        <v>8</v>
      </c>
      <c r="Y31" s="153">
        <v>8</v>
      </c>
      <c r="Z31" s="153">
        <v>8</v>
      </c>
      <c r="AA31" s="153"/>
      <c r="AB31" s="153">
        <v>8</v>
      </c>
      <c r="AC31" s="153">
        <v>8</v>
      </c>
      <c r="AD31" s="153">
        <v>8</v>
      </c>
      <c r="AE31" s="153">
        <v>8</v>
      </c>
      <c r="AF31" s="153">
        <v>8</v>
      </c>
      <c r="AG31" s="153">
        <v>8</v>
      </c>
      <c r="AH31" s="153"/>
      <c r="AI31" s="153">
        <v>8</v>
      </c>
      <c r="AJ31" s="153">
        <v>8</v>
      </c>
      <c r="AK31" s="822">
        <f>((SUM(F31:AJ31))/8)-(SUMIF($F$6:$AJ$6,"C.Nhật",F31:AJ31)/8)</f>
        <v>26</v>
      </c>
      <c r="AL31" s="822">
        <f>SUM(F32:AI32)/8*1.5</f>
        <v>0</v>
      </c>
      <c r="AM31" s="824">
        <f>SUMIF($F$6:$AI$6,"C.Nhật",$F31:$AI32)/8*2</f>
        <v>0</v>
      </c>
      <c r="AN31" s="813">
        <f>SUM(AK31:AM32)</f>
        <v>26</v>
      </c>
      <c r="AO31" s="826">
        <v>0</v>
      </c>
      <c r="AP31" s="813"/>
      <c r="AQ31" s="813"/>
      <c r="AR31" s="813"/>
      <c r="AS31" s="815"/>
      <c r="AT31" s="71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912"/>
      <c r="B32" s="912"/>
      <c r="C32" s="851"/>
      <c r="D32" s="853"/>
      <c r="E32" s="59" t="s">
        <v>31</v>
      </c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823"/>
      <c r="AL32" s="823"/>
      <c r="AM32" s="825"/>
      <c r="AN32" s="814"/>
      <c r="AO32" s="827"/>
      <c r="AP32" s="814"/>
      <c r="AQ32" s="814"/>
      <c r="AR32" s="814"/>
      <c r="AS32" s="816"/>
      <c r="AT32" s="71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336" customFormat="1" ht="18" customHeight="1">
      <c r="A33" s="915">
        <f>A31+1</f>
        <v>12</v>
      </c>
      <c r="B33" s="915" t="s">
        <v>198</v>
      </c>
      <c r="C33" s="917" t="s">
        <v>197</v>
      </c>
      <c r="D33" s="919" t="str">
        <f>VLOOKUP(B33,DS,3,0)</f>
        <v>Công nhân</v>
      </c>
      <c r="E33" s="326" t="s">
        <v>32</v>
      </c>
      <c r="F33" s="153"/>
      <c r="G33" s="153">
        <v>8</v>
      </c>
      <c r="H33" s="153">
        <v>8</v>
      </c>
      <c r="I33" s="153">
        <v>8</v>
      </c>
      <c r="J33" s="153">
        <v>8</v>
      </c>
      <c r="K33" s="153">
        <v>8</v>
      </c>
      <c r="L33" s="153">
        <v>8</v>
      </c>
      <c r="M33" s="153"/>
      <c r="N33" s="153">
        <v>8</v>
      </c>
      <c r="O33" s="153">
        <v>8</v>
      </c>
      <c r="P33" s="153">
        <v>8</v>
      </c>
      <c r="Q33" s="153">
        <v>8</v>
      </c>
      <c r="R33" s="153">
        <v>8</v>
      </c>
      <c r="S33" s="153">
        <v>8</v>
      </c>
      <c r="T33" s="153"/>
      <c r="U33" s="153">
        <v>8</v>
      </c>
      <c r="V33" s="153">
        <v>8</v>
      </c>
      <c r="W33" s="153">
        <v>8</v>
      </c>
      <c r="X33" s="153">
        <v>8</v>
      </c>
      <c r="Y33" s="153">
        <v>8</v>
      </c>
      <c r="Z33" s="153">
        <v>8</v>
      </c>
      <c r="AA33" s="153"/>
      <c r="AB33" s="153">
        <v>8</v>
      </c>
      <c r="AC33" s="153">
        <v>8</v>
      </c>
      <c r="AD33" s="153">
        <v>8</v>
      </c>
      <c r="AE33" s="153">
        <v>8</v>
      </c>
      <c r="AF33" s="153">
        <v>8</v>
      </c>
      <c r="AG33" s="153">
        <v>8</v>
      </c>
      <c r="AH33" s="153"/>
      <c r="AI33" s="153">
        <v>8</v>
      </c>
      <c r="AJ33" s="153">
        <v>8</v>
      </c>
      <c r="AK33" s="921">
        <f>((SUM(F33:AJ33))/8)-(SUMIF($F$6:$AJ$6,"C.Nhật",F33:AJ33)/8)</f>
        <v>26</v>
      </c>
      <c r="AL33" s="921">
        <f>SUM(F34:AI34)/8*1.5</f>
        <v>0</v>
      </c>
      <c r="AM33" s="923">
        <f>SUMIF($F$6:$AI$6,"C.Nhật",$F33:$AI34)/8*2</f>
        <v>0</v>
      </c>
      <c r="AN33" s="925">
        <f>SUM(AK33:AM34)</f>
        <v>26</v>
      </c>
      <c r="AO33" s="927">
        <v>0</v>
      </c>
      <c r="AP33" s="925"/>
      <c r="AQ33" s="925"/>
      <c r="AR33" s="925"/>
      <c r="AS33" s="929"/>
      <c r="AT33" s="334"/>
      <c r="AU33" s="335"/>
      <c r="AV33" s="335"/>
      <c r="AW33" s="335"/>
      <c r="AX33" s="335"/>
      <c r="AY33" s="335"/>
      <c r="AZ33" s="335"/>
      <c r="BA33" s="335"/>
      <c r="BB33" s="335"/>
      <c r="BC33" s="335"/>
      <c r="BD33" s="335"/>
      <c r="BE33" s="335"/>
      <c r="BF33" s="335"/>
      <c r="BG33" s="335"/>
      <c r="BH33" s="335"/>
      <c r="BI33" s="335"/>
      <c r="BJ33" s="335"/>
      <c r="BK33" s="335"/>
      <c r="BL33" s="335"/>
      <c r="BM33" s="335"/>
      <c r="BN33" s="335"/>
      <c r="BO33" s="335"/>
      <c r="BP33" s="335"/>
      <c r="BQ33" s="335"/>
      <c r="BR33" s="335"/>
      <c r="BS33" s="335"/>
      <c r="BT33" s="335"/>
      <c r="BU33" s="335"/>
      <c r="BV33" s="335"/>
      <c r="BW33" s="335"/>
      <c r="BX33" s="335"/>
      <c r="BY33" s="335"/>
      <c r="BZ33" s="335"/>
      <c r="CA33" s="335"/>
      <c r="CB33" s="335"/>
      <c r="CC33" s="335"/>
      <c r="CD33" s="335"/>
      <c r="CE33" s="335"/>
      <c r="CF33" s="335"/>
      <c r="CG33" s="335"/>
      <c r="CH33" s="335"/>
      <c r="CI33" s="335"/>
      <c r="CJ33" s="335"/>
      <c r="CK33" s="335"/>
      <c r="CL33" s="335"/>
    </row>
    <row r="34" spans="1:91" s="336" customFormat="1" ht="18" customHeight="1">
      <c r="A34" s="916"/>
      <c r="B34" s="916"/>
      <c r="C34" s="918"/>
      <c r="D34" s="920"/>
      <c r="E34" s="332" t="s">
        <v>31</v>
      </c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33"/>
      <c r="AB34" s="333"/>
      <c r="AC34" s="333"/>
      <c r="AD34" s="333"/>
      <c r="AE34" s="333"/>
      <c r="AF34" s="333"/>
      <c r="AG34" s="333"/>
      <c r="AH34" s="333"/>
      <c r="AI34" s="333"/>
      <c r="AJ34" s="333"/>
      <c r="AK34" s="922"/>
      <c r="AL34" s="922"/>
      <c r="AM34" s="924"/>
      <c r="AN34" s="926"/>
      <c r="AO34" s="928"/>
      <c r="AP34" s="926"/>
      <c r="AQ34" s="926"/>
      <c r="AR34" s="926"/>
      <c r="AS34" s="930"/>
      <c r="AT34" s="334"/>
      <c r="AU34" s="335"/>
      <c r="AV34" s="335"/>
      <c r="AW34" s="335"/>
      <c r="AX34" s="335"/>
      <c r="AY34" s="335"/>
      <c r="AZ34" s="335"/>
      <c r="BA34" s="335"/>
      <c r="BB34" s="335"/>
      <c r="BC34" s="335"/>
      <c r="BD34" s="335"/>
      <c r="BE34" s="335"/>
      <c r="BF34" s="335"/>
      <c r="BG34" s="335"/>
      <c r="BH34" s="335"/>
      <c r="BI34" s="335"/>
      <c r="BJ34" s="335"/>
      <c r="BK34" s="335"/>
      <c r="BL34" s="335"/>
      <c r="BM34" s="335"/>
      <c r="BN34" s="335"/>
      <c r="BO34" s="335"/>
      <c r="BP34" s="335"/>
      <c r="BQ34" s="335"/>
      <c r="BR34" s="335"/>
      <c r="BS34" s="335"/>
      <c r="BT34" s="335"/>
      <c r="BU34" s="335"/>
      <c r="BV34" s="335"/>
      <c r="BW34" s="335"/>
      <c r="BX34" s="335"/>
      <c r="BY34" s="335"/>
      <c r="BZ34" s="335"/>
      <c r="CA34" s="335"/>
      <c r="CB34" s="335"/>
      <c r="CC34" s="335"/>
      <c r="CD34" s="335"/>
      <c r="CE34" s="335"/>
      <c r="CF34" s="335"/>
      <c r="CG34" s="335"/>
      <c r="CH34" s="335"/>
      <c r="CI34" s="335"/>
      <c r="CJ34" s="335"/>
      <c r="CK34" s="335"/>
      <c r="CL34" s="335"/>
    </row>
    <row r="35" spans="1:91" s="428" customFormat="1" ht="18" customHeight="1">
      <c r="A35" s="911">
        <f>A33+1</f>
        <v>13</v>
      </c>
      <c r="B35" s="911" t="s">
        <v>112</v>
      </c>
      <c r="C35" s="850" t="str">
        <f>VLOOKUP(B35,DS,2,0)</f>
        <v>Trần Nhiên</v>
      </c>
      <c r="D35" s="852" t="str">
        <f>VLOOKUP(B35,DS,3,0)</f>
        <v>Công nhân</v>
      </c>
      <c r="E35" s="326" t="s">
        <v>32</v>
      </c>
      <c r="F35" s="153"/>
      <c r="G35" s="153">
        <v>8</v>
      </c>
      <c r="H35" s="153">
        <v>8</v>
      </c>
      <c r="I35" s="153">
        <v>8</v>
      </c>
      <c r="J35" s="153">
        <v>8</v>
      </c>
      <c r="K35" s="153">
        <v>8</v>
      </c>
      <c r="L35" s="153">
        <v>8</v>
      </c>
      <c r="M35" s="153"/>
      <c r="N35" s="153">
        <v>8</v>
      </c>
      <c r="O35" s="153">
        <v>8</v>
      </c>
      <c r="P35" s="153">
        <v>8</v>
      </c>
      <c r="Q35" s="153">
        <v>8</v>
      </c>
      <c r="R35" s="153">
        <v>8</v>
      </c>
      <c r="S35" s="153">
        <v>8</v>
      </c>
      <c r="T35" s="153"/>
      <c r="U35" s="153">
        <v>8</v>
      </c>
      <c r="V35" s="153">
        <v>8</v>
      </c>
      <c r="W35" s="153">
        <v>8</v>
      </c>
      <c r="X35" s="153">
        <v>8</v>
      </c>
      <c r="Y35" s="153">
        <v>8</v>
      </c>
      <c r="Z35" s="153">
        <v>8</v>
      </c>
      <c r="AA35" s="153"/>
      <c r="AB35" s="153">
        <v>8</v>
      </c>
      <c r="AC35" s="153">
        <v>8</v>
      </c>
      <c r="AD35" s="153">
        <v>8</v>
      </c>
      <c r="AE35" s="153">
        <v>8</v>
      </c>
      <c r="AF35" s="153">
        <v>8</v>
      </c>
      <c r="AG35" s="153">
        <v>8</v>
      </c>
      <c r="AH35" s="153"/>
      <c r="AI35" s="153">
        <v>8</v>
      </c>
      <c r="AJ35" s="153">
        <v>8</v>
      </c>
      <c r="AK35" s="822">
        <f>((SUM(F35:AJ35))/8)-(SUMIF($F$6:$AJ$6,"C.Nhật",F35:AJ35)/8)</f>
        <v>26</v>
      </c>
      <c r="AL35" s="822">
        <f>SUM(F36:AI36)/8*1.5</f>
        <v>0</v>
      </c>
      <c r="AM35" s="824">
        <f>SUMIF($F$6:$AI$6,"C.Nhật",$F35:$AI36)/8*2</f>
        <v>0</v>
      </c>
      <c r="AN35" s="813">
        <f>SUM(AK35:AM36)</f>
        <v>26</v>
      </c>
      <c r="AO35" s="826">
        <v>0</v>
      </c>
      <c r="AP35" s="813"/>
      <c r="AQ35" s="813"/>
      <c r="AR35" s="813"/>
      <c r="AS35" s="815"/>
      <c r="AT35" s="426"/>
      <c r="AU35" s="427"/>
      <c r="AV35" s="427"/>
      <c r="AW35" s="427"/>
      <c r="AX35" s="427"/>
      <c r="AY35" s="427"/>
      <c r="AZ35" s="427"/>
      <c r="BA35" s="427"/>
      <c r="BB35" s="427"/>
      <c r="BC35" s="427"/>
      <c r="BD35" s="427"/>
      <c r="BE35" s="427"/>
      <c r="BF35" s="427"/>
      <c r="BG35" s="427"/>
      <c r="BH35" s="427"/>
      <c r="BI35" s="427"/>
      <c r="BJ35" s="427"/>
      <c r="BK35" s="427"/>
      <c r="BL35" s="427"/>
      <c r="BM35" s="427"/>
      <c r="BN35" s="427"/>
      <c r="BO35" s="427"/>
      <c r="BP35" s="427"/>
      <c r="BQ35" s="427"/>
      <c r="BR35" s="427"/>
      <c r="BS35" s="427"/>
      <c r="BT35" s="427"/>
      <c r="BU35" s="427"/>
      <c r="BV35" s="427"/>
      <c r="BW35" s="427"/>
      <c r="BX35" s="427"/>
      <c r="BY35" s="427"/>
      <c r="BZ35" s="427"/>
      <c r="CA35" s="427"/>
      <c r="CB35" s="427"/>
      <c r="CC35" s="427"/>
      <c r="CD35" s="427"/>
      <c r="CE35" s="427"/>
      <c r="CF35" s="427"/>
      <c r="CG35" s="427"/>
      <c r="CH35" s="427"/>
      <c r="CI35" s="427"/>
      <c r="CJ35" s="427"/>
      <c r="CK35" s="427"/>
      <c r="CL35" s="427"/>
    </row>
    <row r="36" spans="1:91" s="57" customFormat="1" ht="18" customHeight="1">
      <c r="A36" s="912"/>
      <c r="B36" s="912"/>
      <c r="C36" s="851"/>
      <c r="D36" s="85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823"/>
      <c r="AL36" s="823"/>
      <c r="AM36" s="825"/>
      <c r="AN36" s="814"/>
      <c r="AO36" s="827"/>
      <c r="AP36" s="814"/>
      <c r="AQ36" s="814"/>
      <c r="AR36" s="814"/>
      <c r="AS36" s="816"/>
      <c r="AT36" s="713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911">
        <f>A35+1</f>
        <v>14</v>
      </c>
      <c r="B37" s="911" t="s">
        <v>113</v>
      </c>
      <c r="C37" s="850" t="str">
        <f>VLOOKUP(B37,DS,2,0)</f>
        <v>Thạch Giang</v>
      </c>
      <c r="D37" s="852" t="str">
        <f>VLOOKUP(B37,DS,3,0)</f>
        <v>Công nhân</v>
      </c>
      <c r="E37" s="58" t="s">
        <v>32</v>
      </c>
      <c r="F37" s="153"/>
      <c r="G37" s="153">
        <v>8</v>
      </c>
      <c r="H37" s="153">
        <v>8</v>
      </c>
      <c r="I37" s="153">
        <v>8</v>
      </c>
      <c r="J37" s="153">
        <v>8</v>
      </c>
      <c r="K37" s="153">
        <v>8</v>
      </c>
      <c r="L37" s="153">
        <v>8</v>
      </c>
      <c r="M37" s="153"/>
      <c r="N37" s="153">
        <v>8</v>
      </c>
      <c r="O37" s="153">
        <v>8</v>
      </c>
      <c r="P37" s="153">
        <v>8</v>
      </c>
      <c r="Q37" s="153">
        <v>8</v>
      </c>
      <c r="R37" s="153">
        <v>8</v>
      </c>
      <c r="S37" s="153">
        <v>8</v>
      </c>
      <c r="T37" s="153"/>
      <c r="U37" s="153">
        <v>8</v>
      </c>
      <c r="V37" s="153">
        <v>8</v>
      </c>
      <c r="W37" s="153">
        <v>8</v>
      </c>
      <c r="X37" s="153">
        <v>8</v>
      </c>
      <c r="Y37" s="153">
        <v>8</v>
      </c>
      <c r="Z37" s="153">
        <v>8</v>
      </c>
      <c r="AA37" s="153"/>
      <c r="AB37" s="153">
        <v>8</v>
      </c>
      <c r="AC37" s="153">
        <v>8</v>
      </c>
      <c r="AD37" s="153">
        <v>8</v>
      </c>
      <c r="AE37" s="153">
        <v>8</v>
      </c>
      <c r="AF37" s="153">
        <v>8</v>
      </c>
      <c r="AG37" s="153">
        <v>8</v>
      </c>
      <c r="AH37" s="153"/>
      <c r="AI37" s="153">
        <v>8</v>
      </c>
      <c r="AJ37" s="153">
        <v>8</v>
      </c>
      <c r="AK37" s="822">
        <f>((SUM(F37:AJ37))/8)-(SUMIF($F$6:$AJ$6,"C.Nhật",F37:AJ37)/8)</f>
        <v>26</v>
      </c>
      <c r="AL37" s="822">
        <f>SUM(F38:AI38)/8*1.5</f>
        <v>0</v>
      </c>
      <c r="AM37" s="824">
        <f>SUMIF($F$6:$AI$6,"C.Nhật",$F37:$AI38)/8*2</f>
        <v>0</v>
      </c>
      <c r="AN37" s="813">
        <f>SUM(AK37:AM38)</f>
        <v>26</v>
      </c>
      <c r="AO37" s="826">
        <v>0</v>
      </c>
      <c r="AP37" s="813"/>
      <c r="AQ37" s="813"/>
      <c r="AR37" s="813"/>
      <c r="AS37" s="815"/>
      <c r="AT37" s="71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912"/>
      <c r="B38" s="912"/>
      <c r="C38" s="851"/>
      <c r="D38" s="853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823"/>
      <c r="AL38" s="823"/>
      <c r="AM38" s="825"/>
      <c r="AN38" s="814"/>
      <c r="AO38" s="827"/>
      <c r="AP38" s="814"/>
      <c r="AQ38" s="814"/>
      <c r="AR38" s="814"/>
      <c r="AS38" s="816"/>
      <c r="AT38" s="71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911">
        <f>A37+1</f>
        <v>15</v>
      </c>
      <c r="B39" s="911" t="s">
        <v>116</v>
      </c>
      <c r="C39" s="850" t="str">
        <f>VLOOKUP(B39,DS,2,0)</f>
        <v>Lâm Chanh Đa Ra</v>
      </c>
      <c r="D39" s="852" t="str">
        <f>VLOOKUP(B39,DS,3,0)</f>
        <v>Công nhân</v>
      </c>
      <c r="E39" s="58" t="s">
        <v>32</v>
      </c>
      <c r="F39" s="153"/>
      <c r="G39" s="153">
        <v>8</v>
      </c>
      <c r="H39" s="153">
        <v>8</v>
      </c>
      <c r="I39" s="153">
        <v>8</v>
      </c>
      <c r="J39" s="153">
        <v>8</v>
      </c>
      <c r="K39" s="153">
        <v>8</v>
      </c>
      <c r="L39" s="153">
        <v>8</v>
      </c>
      <c r="M39" s="153"/>
      <c r="N39" s="153">
        <v>8</v>
      </c>
      <c r="O39" s="153">
        <v>8</v>
      </c>
      <c r="P39" s="153">
        <v>8</v>
      </c>
      <c r="Q39" s="153">
        <v>8</v>
      </c>
      <c r="R39" s="153">
        <v>8</v>
      </c>
      <c r="S39" s="153">
        <v>8</v>
      </c>
      <c r="T39" s="153"/>
      <c r="U39" s="153">
        <v>8</v>
      </c>
      <c r="V39" s="153">
        <v>8</v>
      </c>
      <c r="W39" s="153">
        <v>8</v>
      </c>
      <c r="X39" s="153">
        <v>8</v>
      </c>
      <c r="Y39" s="153">
        <v>8</v>
      </c>
      <c r="Z39" s="153">
        <v>8</v>
      </c>
      <c r="AA39" s="153"/>
      <c r="AB39" s="153">
        <v>8</v>
      </c>
      <c r="AC39" s="153">
        <v>8</v>
      </c>
      <c r="AD39" s="153">
        <v>8</v>
      </c>
      <c r="AE39" s="153">
        <v>8</v>
      </c>
      <c r="AF39" s="153">
        <v>8</v>
      </c>
      <c r="AG39" s="153">
        <v>8</v>
      </c>
      <c r="AH39" s="153"/>
      <c r="AI39" s="153">
        <v>8</v>
      </c>
      <c r="AJ39" s="153">
        <v>8</v>
      </c>
      <c r="AK39" s="822">
        <f>((SUM(F39:AJ39))/8)-(SUMIF($F$6:$AJ$6,"C.Nhật",F39:AJ39)/8)</f>
        <v>26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26</v>
      </c>
      <c r="AO39" s="826">
        <v>0</v>
      </c>
      <c r="AP39" s="813"/>
      <c r="AQ39" s="813"/>
      <c r="AR39" s="813"/>
      <c r="AS39" s="815"/>
      <c r="AT39" s="71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71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1"/>
      <c r="E41" s="3"/>
      <c r="F41" s="65"/>
      <c r="G41" s="65"/>
      <c r="H41" s="108"/>
      <c r="I41" s="108"/>
      <c r="J41" s="108"/>
      <c r="K41" s="65"/>
      <c r="L41" s="108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8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2"/>
      <c r="E42" s="67"/>
      <c r="F42" s="107"/>
      <c r="G42" s="109"/>
      <c r="H42" s="62"/>
      <c r="I42" s="62"/>
      <c r="J42" s="62"/>
      <c r="K42" s="109"/>
      <c r="L42" s="62"/>
      <c r="M42" s="109"/>
      <c r="N42" s="109"/>
      <c r="O42" s="109"/>
      <c r="P42" s="109"/>
      <c r="Q42" s="62"/>
      <c r="R42" s="107"/>
      <c r="S42" s="109"/>
      <c r="T42" s="109"/>
      <c r="U42" s="62"/>
      <c r="V42" s="109"/>
      <c r="W42" s="109"/>
      <c r="X42" s="62"/>
      <c r="Y42" s="109"/>
      <c r="Z42" s="109"/>
      <c r="AA42" s="109"/>
      <c r="AB42" s="109"/>
      <c r="AC42" s="109"/>
      <c r="AD42" s="62"/>
      <c r="AE42" s="109"/>
      <c r="AF42" s="109"/>
      <c r="AG42" s="109"/>
      <c r="AH42" s="109"/>
      <c r="AI42" s="109"/>
      <c r="AJ42" s="109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710"/>
      <c r="E43" s="2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1"/>
      <c r="AI43" s="111"/>
      <c r="AJ43" s="111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710"/>
      <c r="E44" s="2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1"/>
      <c r="AI44" s="111"/>
      <c r="AJ44" s="111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710" customFormat="1" ht="18" customHeight="1">
      <c r="A45" s="2"/>
      <c r="B45" s="2"/>
      <c r="C45" s="2" t="s">
        <v>47</v>
      </c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710" customFormat="1" ht="18" customHeight="1">
      <c r="A46" s="2"/>
      <c r="B46" s="2"/>
      <c r="C46" s="2" t="s">
        <v>48</v>
      </c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710" customFormat="1" ht="18" customHeight="1">
      <c r="A47" s="2"/>
      <c r="B47" s="2"/>
      <c r="C47" s="2" t="s">
        <v>49</v>
      </c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710" customFormat="1" ht="18" customHeight="1">
      <c r="A48" s="2"/>
      <c r="B48" s="2"/>
      <c r="C48" s="2" t="s">
        <v>50</v>
      </c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710" customFormat="1" ht="18" customHeight="1">
      <c r="A49" s="2"/>
      <c r="B49" s="2"/>
      <c r="C49" s="2" t="s">
        <v>51</v>
      </c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710" customFormat="1" ht="18" customHeight="1">
      <c r="A50" s="2"/>
      <c r="B50" s="2"/>
      <c r="C50" s="2" t="s">
        <v>52</v>
      </c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710" customFormat="1" ht="18" customHeight="1">
      <c r="A51" s="2"/>
      <c r="B51" s="2"/>
      <c r="C51" s="2" t="s">
        <v>53</v>
      </c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710" customFormat="1" ht="15" customHeight="1">
      <c r="A52" s="2"/>
      <c r="B52" s="2"/>
      <c r="C52" s="2" t="s">
        <v>54</v>
      </c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3" customFormat="1" ht="20.25">
      <c r="A63" s="124"/>
      <c r="B63" s="127"/>
      <c r="C63" s="127"/>
      <c r="D63" s="128"/>
      <c r="E63" s="127"/>
      <c r="F63" s="128"/>
      <c r="G63" s="128"/>
      <c r="H63" s="128"/>
      <c r="I63" s="128"/>
      <c r="J63" s="128"/>
      <c r="K63" s="129"/>
      <c r="L63" s="129"/>
      <c r="M63" s="129"/>
      <c r="N63" s="129"/>
      <c r="O63" s="129"/>
      <c r="P63" s="129"/>
      <c r="Q63" s="129"/>
      <c r="R63" s="129"/>
      <c r="S63" s="130" t="str">
        <f>S1</f>
        <v>BẢNG CHẤM CÔNG THÁNG 10 NĂM 2017</v>
      </c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31"/>
      <c r="AL63" s="131"/>
      <c r="AM63" s="841" t="s">
        <v>106</v>
      </c>
      <c r="AN63" s="842"/>
      <c r="AO63" s="842"/>
      <c r="AP63" s="842"/>
      <c r="AQ63" s="842"/>
      <c r="AR63" s="842"/>
      <c r="AS63" s="843"/>
      <c r="AT63" s="132"/>
    </row>
    <row r="64" spans="1:91" s="133" customFormat="1" ht="20.25">
      <c r="A64" s="124" t="str">
        <f>$A$2</f>
        <v>Công ty TNHH Hải sản An Lạc</v>
      </c>
      <c r="B64" s="128"/>
      <c r="C64" s="128"/>
      <c r="D64" s="128"/>
      <c r="E64" s="128"/>
      <c r="F64" s="128"/>
      <c r="G64" s="128"/>
      <c r="H64" s="128"/>
      <c r="I64" s="128"/>
      <c r="J64" s="128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31"/>
      <c r="AL64" s="131"/>
      <c r="AM64" s="134"/>
      <c r="AN64" s="135"/>
      <c r="AO64" s="135"/>
      <c r="AP64" s="135"/>
      <c r="AQ64" s="135"/>
      <c r="AR64" s="135"/>
      <c r="AS64" s="136"/>
      <c r="AT64" s="136"/>
    </row>
    <row r="65" spans="1:91" s="133" customFormat="1" ht="21" customHeight="1">
      <c r="A65" s="124" t="str">
        <f>$A$3</f>
        <v>Địa chỉ: Lô A14, đường 4A, KCN Hải Sơn, Đức Hòa, Long An</v>
      </c>
      <c r="B65" s="137"/>
      <c r="C65" s="137"/>
      <c r="D65" s="138"/>
      <c r="E65" s="138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134"/>
      <c r="AN65" s="132"/>
      <c r="AO65" s="132"/>
      <c r="AP65" s="132"/>
      <c r="AQ65" s="132"/>
      <c r="AR65" s="132"/>
      <c r="AS65" s="139"/>
      <c r="AT65" s="139"/>
    </row>
    <row r="66" spans="1:91" s="133" customFormat="1" ht="14.25" customHeight="1">
      <c r="A66" s="140"/>
      <c r="B66" s="140"/>
      <c r="C66" s="141"/>
      <c r="D66" s="142"/>
      <c r="E66" s="143">
        <f>$E$4</f>
        <v>43009</v>
      </c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5"/>
      <c r="AI66" s="145"/>
      <c r="AJ66" s="145"/>
      <c r="AK66" s="140"/>
      <c r="AL66" s="140"/>
      <c r="AM66" s="146"/>
      <c r="AN66" s="140"/>
      <c r="AO66" s="140"/>
      <c r="AP66" s="140"/>
      <c r="AQ66" s="140"/>
      <c r="AR66" s="140"/>
      <c r="AS66" s="140"/>
      <c r="AT66" s="147"/>
    </row>
    <row r="67" spans="1:91" s="149" customFormat="1" ht="18.75" customHeight="1">
      <c r="A67" s="844" t="s">
        <v>28</v>
      </c>
      <c r="B67" s="844" t="s">
        <v>3</v>
      </c>
      <c r="C67" s="844" t="s">
        <v>1</v>
      </c>
      <c r="D67" s="846" t="s">
        <v>29</v>
      </c>
      <c r="E67" s="844" t="s">
        <v>30</v>
      </c>
      <c r="F67" s="148">
        <f>+E66</f>
        <v>43009</v>
      </c>
      <c r="G67" s="148">
        <f t="shared" ref="G67:AG67" si="6">F67+1</f>
        <v>43010</v>
      </c>
      <c r="H67" s="148"/>
      <c r="I67" s="148">
        <f t="shared" si="6"/>
        <v>1</v>
      </c>
      <c r="J67" s="148">
        <f t="shared" si="6"/>
        <v>2</v>
      </c>
      <c r="K67" s="148">
        <f t="shared" si="6"/>
        <v>3</v>
      </c>
      <c r="L67" s="148">
        <f t="shared" si="6"/>
        <v>4</v>
      </c>
      <c r="M67" s="148">
        <f t="shared" si="6"/>
        <v>5</v>
      </c>
      <c r="N67" s="148">
        <f t="shared" si="6"/>
        <v>6</v>
      </c>
      <c r="O67" s="148"/>
      <c r="P67" s="148">
        <f t="shared" si="6"/>
        <v>1</v>
      </c>
      <c r="Q67" s="148">
        <f t="shared" si="6"/>
        <v>2</v>
      </c>
      <c r="R67" s="148">
        <f t="shared" si="6"/>
        <v>3</v>
      </c>
      <c r="S67" s="148">
        <f t="shared" si="6"/>
        <v>4</v>
      </c>
      <c r="T67" s="148">
        <f t="shared" si="6"/>
        <v>5</v>
      </c>
      <c r="U67" s="148">
        <f t="shared" si="6"/>
        <v>6</v>
      </c>
      <c r="V67" s="148"/>
      <c r="W67" s="148">
        <f t="shared" si="6"/>
        <v>1</v>
      </c>
      <c r="X67" s="148">
        <f t="shared" si="6"/>
        <v>2</v>
      </c>
      <c r="Y67" s="148">
        <f t="shared" si="6"/>
        <v>3</v>
      </c>
      <c r="Z67" s="148">
        <f t="shared" si="6"/>
        <v>4</v>
      </c>
      <c r="AA67" s="148">
        <f t="shared" si="6"/>
        <v>5</v>
      </c>
      <c r="AB67" s="148">
        <f t="shared" si="6"/>
        <v>6</v>
      </c>
      <c r="AC67" s="148"/>
      <c r="AD67" s="148">
        <f t="shared" si="6"/>
        <v>1</v>
      </c>
      <c r="AE67" s="148">
        <f t="shared" si="6"/>
        <v>2</v>
      </c>
      <c r="AF67" s="148">
        <f t="shared" si="6"/>
        <v>3</v>
      </c>
      <c r="AG67" s="148">
        <f t="shared" si="6"/>
        <v>4</v>
      </c>
      <c r="AH67" s="148">
        <f>AG67+1</f>
        <v>5</v>
      </c>
      <c r="AI67" s="148">
        <f>AH67+1</f>
        <v>6</v>
      </c>
      <c r="AJ67" s="148">
        <f>AI67+1</f>
        <v>7</v>
      </c>
      <c r="AK67" s="854" t="s">
        <v>15</v>
      </c>
      <c r="AL67" s="855"/>
      <c r="AM67" s="856"/>
      <c r="AN67" s="857" t="s">
        <v>45</v>
      </c>
      <c r="AO67" s="857" t="s">
        <v>41</v>
      </c>
      <c r="AP67" s="857" t="s">
        <v>42</v>
      </c>
      <c r="AQ67" s="857" t="s">
        <v>43</v>
      </c>
      <c r="AR67" s="857" t="s">
        <v>44</v>
      </c>
      <c r="AS67" s="846" t="s">
        <v>0</v>
      </c>
      <c r="AT67" s="847"/>
      <c r="AV67" s="133"/>
      <c r="AW67" s="133"/>
      <c r="AX67" s="133"/>
      <c r="AY67" s="133"/>
      <c r="AZ67" s="133"/>
      <c r="BA67" s="133"/>
      <c r="BB67" s="133"/>
      <c r="BC67" s="133"/>
      <c r="BD67" s="133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</row>
    <row r="68" spans="1:91" s="149" customFormat="1" ht="43.5" customHeight="1">
      <c r="A68" s="845"/>
      <c r="B68" s="845"/>
      <c r="C68" s="845"/>
      <c r="D68" s="845"/>
      <c r="E68" s="845"/>
      <c r="F68" s="278" t="str">
        <f>CHOOSE(WEEKDAY(F67),"C.Nhật","T.Hai","T.Ba","T.Tư","T.Năm","T.Sáu","T.Bảy")</f>
        <v>C.Nhật</v>
      </c>
      <c r="G68" s="278" t="str">
        <f t="shared" ref="G68:AI68" si="7">CHOOSE(WEEKDAY(G67),"C.Nhật","T.Hai","T.Ba","T.Tư","T.Năm","T.Sáu","T.Bảy")</f>
        <v>T.Hai</v>
      </c>
      <c r="H68" s="278"/>
      <c r="I68" s="278" t="str">
        <f t="shared" si="7"/>
        <v>C.Nhật</v>
      </c>
      <c r="J68" s="278" t="str">
        <f t="shared" si="7"/>
        <v>T.Hai</v>
      </c>
      <c r="K68" s="150" t="str">
        <f t="shared" si="7"/>
        <v>T.Ba</v>
      </c>
      <c r="L68" s="150" t="str">
        <f t="shared" si="7"/>
        <v>T.Tư</v>
      </c>
      <c r="M68" s="150" t="str">
        <f t="shared" si="7"/>
        <v>T.Năm</v>
      </c>
      <c r="N68" s="150" t="str">
        <f t="shared" si="7"/>
        <v>T.Sáu</v>
      </c>
      <c r="O68" s="150"/>
      <c r="P68" s="150" t="str">
        <f t="shared" si="7"/>
        <v>C.Nhật</v>
      </c>
      <c r="Q68" s="150" t="str">
        <f t="shared" si="7"/>
        <v>T.Hai</v>
      </c>
      <c r="R68" s="150" t="str">
        <f t="shared" si="7"/>
        <v>T.Ba</v>
      </c>
      <c r="S68" s="150" t="str">
        <f t="shared" si="7"/>
        <v>T.Tư</v>
      </c>
      <c r="T68" s="150" t="str">
        <f t="shared" si="7"/>
        <v>T.Năm</v>
      </c>
      <c r="U68" s="150" t="str">
        <f t="shared" si="7"/>
        <v>T.Sáu</v>
      </c>
      <c r="V68" s="150"/>
      <c r="W68" s="150" t="str">
        <f t="shared" si="7"/>
        <v>C.Nhật</v>
      </c>
      <c r="X68" s="150" t="str">
        <f t="shared" si="7"/>
        <v>T.Hai</v>
      </c>
      <c r="Y68" s="150" t="str">
        <f t="shared" si="7"/>
        <v>T.Ba</v>
      </c>
      <c r="Z68" s="150" t="str">
        <f t="shared" si="7"/>
        <v>T.Tư</v>
      </c>
      <c r="AA68" s="150" t="str">
        <f t="shared" si="7"/>
        <v>T.Năm</v>
      </c>
      <c r="AB68" s="150" t="str">
        <f t="shared" si="7"/>
        <v>T.Sáu</v>
      </c>
      <c r="AC68" s="150"/>
      <c r="AD68" s="150" t="str">
        <f t="shared" si="7"/>
        <v>C.Nhật</v>
      </c>
      <c r="AE68" s="150" t="str">
        <f t="shared" si="7"/>
        <v>T.Hai</v>
      </c>
      <c r="AF68" s="150" t="str">
        <f t="shared" si="7"/>
        <v>T.Ba</v>
      </c>
      <c r="AG68" s="150" t="str">
        <f t="shared" si="7"/>
        <v>T.Tư</v>
      </c>
      <c r="AH68" s="150" t="str">
        <f t="shared" si="7"/>
        <v>T.Năm</v>
      </c>
      <c r="AI68" s="150" t="str">
        <f t="shared" si="7"/>
        <v>T.Sáu</v>
      </c>
      <c r="AJ68" s="150"/>
      <c r="AK68" s="151" t="s">
        <v>16</v>
      </c>
      <c r="AL68" s="151" t="s">
        <v>31</v>
      </c>
      <c r="AM68" s="152" t="s">
        <v>17</v>
      </c>
      <c r="AN68" s="858"/>
      <c r="AO68" s="858"/>
      <c r="AP68" s="858"/>
      <c r="AQ68" s="858"/>
      <c r="AR68" s="858"/>
      <c r="AS68" s="845"/>
      <c r="AT68" s="847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</row>
    <row r="69" spans="1:91" s="149" customFormat="1" ht="12.75" customHeight="1">
      <c r="A69" s="279">
        <v>1</v>
      </c>
      <c r="B69" s="279">
        <v>2</v>
      </c>
      <c r="C69" s="279">
        <v>3</v>
      </c>
      <c r="D69" s="279">
        <v>4</v>
      </c>
      <c r="E69" s="279">
        <v>5</v>
      </c>
      <c r="F69" s="279">
        <v>6</v>
      </c>
      <c r="G69" s="279">
        <v>7</v>
      </c>
      <c r="H69" s="279"/>
      <c r="I69" s="279">
        <v>9</v>
      </c>
      <c r="J69" s="279">
        <v>10</v>
      </c>
      <c r="K69" s="279">
        <v>11</v>
      </c>
      <c r="L69" s="279">
        <v>12</v>
      </c>
      <c r="M69" s="279">
        <v>13</v>
      </c>
      <c r="N69" s="279">
        <v>14</v>
      </c>
      <c r="O69" s="279"/>
      <c r="P69" s="279">
        <v>16</v>
      </c>
      <c r="Q69" s="279">
        <v>17</v>
      </c>
      <c r="R69" s="279">
        <v>18</v>
      </c>
      <c r="S69" s="279">
        <v>19</v>
      </c>
      <c r="T69" s="279">
        <v>20</v>
      </c>
      <c r="U69" s="279">
        <v>21</v>
      </c>
      <c r="V69" s="279"/>
      <c r="W69" s="279">
        <v>23</v>
      </c>
      <c r="X69" s="279">
        <v>24</v>
      </c>
      <c r="Y69" s="279">
        <v>25</v>
      </c>
      <c r="Z69" s="279">
        <v>26</v>
      </c>
      <c r="AA69" s="279">
        <v>27</v>
      </c>
      <c r="AB69" s="279">
        <v>28</v>
      </c>
      <c r="AC69" s="279"/>
      <c r="AD69" s="279">
        <v>30</v>
      </c>
      <c r="AE69" s="279">
        <v>31</v>
      </c>
      <c r="AF69" s="279">
        <v>32</v>
      </c>
      <c r="AG69" s="279">
        <v>33</v>
      </c>
      <c r="AH69" s="279">
        <v>34</v>
      </c>
      <c r="AI69" s="279">
        <v>35</v>
      </c>
      <c r="AJ69" s="279">
        <v>36</v>
      </c>
      <c r="AK69" s="279">
        <v>37</v>
      </c>
      <c r="AL69" s="279">
        <v>38</v>
      </c>
      <c r="AM69" s="279">
        <v>39</v>
      </c>
      <c r="AN69" s="279">
        <v>40</v>
      </c>
      <c r="AO69" s="279">
        <v>41</v>
      </c>
      <c r="AP69" s="279">
        <v>42</v>
      </c>
      <c r="AQ69" s="279">
        <v>43</v>
      </c>
      <c r="AR69" s="279">
        <v>44</v>
      </c>
      <c r="AS69" s="279">
        <v>45</v>
      </c>
      <c r="AT69" s="712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18" customHeight="1">
      <c r="A70" s="848">
        <v>1</v>
      </c>
      <c r="B70" s="848" t="s">
        <v>68</v>
      </c>
      <c r="C70" s="850" t="str">
        <f>VLOOKUP(B70,DS,2,0)</f>
        <v>Nguyễn Thiện Duy</v>
      </c>
      <c r="D70" s="852" t="str">
        <f>VLOOKUP(B70,DS,3,0)</f>
        <v>Giám đốc</v>
      </c>
      <c r="E70" s="58" t="s">
        <v>32</v>
      </c>
      <c r="F70" s="153"/>
      <c r="G70" s="153">
        <v>8</v>
      </c>
      <c r="H70" s="153">
        <v>8</v>
      </c>
      <c r="I70" s="153">
        <v>8</v>
      </c>
      <c r="J70" s="153">
        <v>8</v>
      </c>
      <c r="K70" s="153">
        <v>8</v>
      </c>
      <c r="L70" s="153"/>
      <c r="M70" s="153"/>
      <c r="N70" s="153">
        <v>8</v>
      </c>
      <c r="O70" s="153">
        <v>8</v>
      </c>
      <c r="P70" s="153">
        <v>8</v>
      </c>
      <c r="Q70" s="153">
        <v>8</v>
      </c>
      <c r="R70" s="153">
        <v>8</v>
      </c>
      <c r="S70" s="153"/>
      <c r="T70" s="153"/>
      <c r="U70" s="153">
        <v>8</v>
      </c>
      <c r="V70" s="153">
        <v>8</v>
      </c>
      <c r="W70" s="153">
        <v>8</v>
      </c>
      <c r="X70" s="153">
        <v>8</v>
      </c>
      <c r="Y70" s="153">
        <v>8</v>
      </c>
      <c r="Z70" s="153">
        <v>8</v>
      </c>
      <c r="AA70" s="153"/>
      <c r="AB70" s="153">
        <v>8</v>
      </c>
      <c r="AC70" s="153"/>
      <c r="AD70" s="153">
        <v>8</v>
      </c>
      <c r="AE70" s="153">
        <v>8</v>
      </c>
      <c r="AF70" s="153">
        <v>8</v>
      </c>
      <c r="AG70" s="153">
        <v>8</v>
      </c>
      <c r="AH70" s="153"/>
      <c r="AI70" s="153">
        <v>8</v>
      </c>
      <c r="AJ70" s="153">
        <v>8</v>
      </c>
      <c r="AK70" s="822">
        <f>((SUM(F70:AJ70))/8)-(SUMIF($F$6:$AJ$6,"C.Nhật",F70:AJ70)/8)</f>
        <v>23</v>
      </c>
      <c r="AL70" s="822">
        <f>SUM(F71:AI71)/8*1.5</f>
        <v>0</v>
      </c>
      <c r="AM70" s="824">
        <f>SUMIF($F$6:$AI$6,"C.Nhật",$F70:$AI71)/8*2</f>
        <v>0</v>
      </c>
      <c r="AN70" s="813">
        <f>SUM(AK70:AM71)</f>
        <v>23</v>
      </c>
      <c r="AO70" s="859">
        <v>0</v>
      </c>
      <c r="AP70" s="861"/>
      <c r="AQ70" s="861"/>
      <c r="AR70" s="861"/>
      <c r="AS70" s="863"/>
      <c r="AT70" s="712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8" customHeight="1">
      <c r="A71" s="849"/>
      <c r="B71" s="849"/>
      <c r="C71" s="851"/>
      <c r="D71" s="853"/>
      <c r="E71" s="59" t="s">
        <v>31</v>
      </c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823"/>
      <c r="AL71" s="823"/>
      <c r="AM71" s="825"/>
      <c r="AN71" s="814"/>
      <c r="AO71" s="860"/>
      <c r="AP71" s="862"/>
      <c r="AQ71" s="862"/>
      <c r="AR71" s="862"/>
      <c r="AS71" s="864"/>
      <c r="AT71" s="712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848">
        <v>2</v>
      </c>
      <c r="B72" s="848" t="s">
        <v>70</v>
      </c>
      <c r="C72" s="850" t="str">
        <f>VLOOKUP(B72,DS,2,0)</f>
        <v>Nguyễn Văn Sẽ</v>
      </c>
      <c r="D72" s="852" t="str">
        <f>VLOOKUP(B72,DS,3,0)</f>
        <v>Kỹ Thuật</v>
      </c>
      <c r="E72" s="58" t="s">
        <v>32</v>
      </c>
      <c r="F72" s="153"/>
      <c r="G72" s="153">
        <v>8</v>
      </c>
      <c r="H72" s="153">
        <v>8</v>
      </c>
      <c r="I72" s="153">
        <v>8</v>
      </c>
      <c r="J72" s="153">
        <v>8</v>
      </c>
      <c r="K72" s="153">
        <v>8</v>
      </c>
      <c r="L72" s="153">
        <v>8</v>
      </c>
      <c r="M72" s="153"/>
      <c r="N72" s="153">
        <v>8</v>
      </c>
      <c r="O72" s="153">
        <v>8</v>
      </c>
      <c r="P72" s="153">
        <v>8</v>
      </c>
      <c r="Q72" s="153">
        <v>8</v>
      </c>
      <c r="R72" s="153">
        <v>8</v>
      </c>
      <c r="S72" s="153">
        <v>8</v>
      </c>
      <c r="T72" s="153"/>
      <c r="U72" s="153">
        <v>8</v>
      </c>
      <c r="V72" s="153">
        <v>8</v>
      </c>
      <c r="W72" s="153">
        <v>8</v>
      </c>
      <c r="X72" s="153">
        <v>8</v>
      </c>
      <c r="Y72" s="153">
        <v>8</v>
      </c>
      <c r="Z72" s="153">
        <v>8</v>
      </c>
      <c r="AA72" s="153"/>
      <c r="AB72" s="153">
        <v>8</v>
      </c>
      <c r="AC72" s="153">
        <v>8</v>
      </c>
      <c r="AD72" s="153">
        <v>8</v>
      </c>
      <c r="AE72" s="153">
        <v>8</v>
      </c>
      <c r="AF72" s="153">
        <v>8</v>
      </c>
      <c r="AG72" s="153">
        <v>8</v>
      </c>
      <c r="AH72" s="153"/>
      <c r="AI72" s="153">
        <v>8</v>
      </c>
      <c r="AJ72" s="153">
        <v>8</v>
      </c>
      <c r="AK72" s="822">
        <f>((SUM(F72:AJ72))/8)-(SUMIF($F$6:$AJ$6,"C.Nhật",F72:AJ72)/8)</f>
        <v>26</v>
      </c>
      <c r="AL72" s="822">
        <f>SUM(F73:AI73)/8*1.5</f>
        <v>0</v>
      </c>
      <c r="AM72" s="824">
        <f>SUMIF($F$6:$AI$6,"C.Nhật",$F72:$AI73)/8*2</f>
        <v>0</v>
      </c>
      <c r="AN72" s="813">
        <f>SUM(AK72:AM73)</f>
        <v>26</v>
      </c>
      <c r="AO72" s="859">
        <v>0</v>
      </c>
      <c r="AP72" s="861"/>
      <c r="AQ72" s="861"/>
      <c r="AR72" s="861"/>
      <c r="AS72" s="863"/>
      <c r="AT72" s="712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849"/>
      <c r="B73" s="849"/>
      <c r="C73" s="851"/>
      <c r="D73" s="853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823"/>
      <c r="AL73" s="823"/>
      <c r="AM73" s="825"/>
      <c r="AN73" s="814"/>
      <c r="AO73" s="860"/>
      <c r="AP73" s="862"/>
      <c r="AQ73" s="862"/>
      <c r="AR73" s="862"/>
      <c r="AS73" s="864"/>
      <c r="AT73" s="712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848">
        <v>3</v>
      </c>
      <c r="B74" s="848" t="s">
        <v>72</v>
      </c>
      <c r="C74" s="850" t="str">
        <f>VLOOKUP(B74,DS,2,0)</f>
        <v>Võ Uyên Phương</v>
      </c>
      <c r="D74" s="852" t="str">
        <f>VLOOKUP(B74,DS,3,0)</f>
        <v>Kế toán</v>
      </c>
      <c r="E74" s="58" t="s">
        <v>32</v>
      </c>
      <c r="F74" s="153"/>
      <c r="G74" s="153">
        <v>8</v>
      </c>
      <c r="H74" s="153">
        <v>8</v>
      </c>
      <c r="I74" s="153">
        <v>8</v>
      </c>
      <c r="J74" s="153">
        <v>8</v>
      </c>
      <c r="K74" s="153">
        <v>8</v>
      </c>
      <c r="L74" s="153">
        <v>8</v>
      </c>
      <c r="M74" s="153"/>
      <c r="N74" s="153">
        <v>8</v>
      </c>
      <c r="O74" s="153">
        <v>8</v>
      </c>
      <c r="P74" s="153">
        <v>8</v>
      </c>
      <c r="Q74" s="153">
        <v>8</v>
      </c>
      <c r="R74" s="153">
        <v>8</v>
      </c>
      <c r="S74" s="153">
        <v>8</v>
      </c>
      <c r="T74" s="153"/>
      <c r="U74" s="153">
        <v>8</v>
      </c>
      <c r="V74" s="153">
        <v>8</v>
      </c>
      <c r="W74" s="153">
        <v>8</v>
      </c>
      <c r="X74" s="153">
        <v>8</v>
      </c>
      <c r="Y74" s="153">
        <v>8</v>
      </c>
      <c r="Z74" s="153">
        <v>8</v>
      </c>
      <c r="AA74" s="153"/>
      <c r="AB74" s="153">
        <v>8</v>
      </c>
      <c r="AC74" s="153">
        <v>8</v>
      </c>
      <c r="AD74" s="153">
        <v>8</v>
      </c>
      <c r="AE74" s="153">
        <v>8</v>
      </c>
      <c r="AF74" s="153">
        <v>8</v>
      </c>
      <c r="AG74" s="153">
        <v>8</v>
      </c>
      <c r="AH74" s="153"/>
      <c r="AI74" s="153">
        <v>8</v>
      </c>
      <c r="AJ74" s="153">
        <v>8</v>
      </c>
      <c r="AK74" s="822">
        <f>((SUM(F74:AJ74))/8)-(SUMIF($F$6:$AJ$6,"C.Nhật",F74:AJ74)/8)</f>
        <v>26</v>
      </c>
      <c r="AL74" s="822">
        <f>SUM(F75:AI75)/8*1.5</f>
        <v>0</v>
      </c>
      <c r="AM74" s="824">
        <f>SUMIF($F$6:$AI$6,"C.Nhật",$F74:$AI75)/8*2</f>
        <v>0</v>
      </c>
      <c r="AN74" s="813">
        <f>SUM(AK74:AM75)</f>
        <v>26</v>
      </c>
      <c r="AO74" s="859">
        <v>0</v>
      </c>
      <c r="AP74" s="861"/>
      <c r="AQ74" s="861"/>
      <c r="AR74" s="861"/>
      <c r="AS74" s="863"/>
      <c r="AT74" s="712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849"/>
      <c r="B75" s="849"/>
      <c r="C75" s="851"/>
      <c r="D75" s="853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823"/>
      <c r="AL75" s="823"/>
      <c r="AM75" s="825"/>
      <c r="AN75" s="814"/>
      <c r="AO75" s="860"/>
      <c r="AP75" s="862"/>
      <c r="AQ75" s="862"/>
      <c r="AR75" s="862"/>
      <c r="AS75" s="864"/>
      <c r="AT75" s="712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48">
        <v>4</v>
      </c>
      <c r="B76" s="848" t="s">
        <v>75</v>
      </c>
      <c r="C76" s="850" t="str">
        <f>VLOOKUP(B76,DS,2,0)</f>
        <v>Lê Nguyễn Huy Cường</v>
      </c>
      <c r="D76" s="852" t="str">
        <f>VLOOKUP(B76,DS,3,0)</f>
        <v>XNK</v>
      </c>
      <c r="E76" s="58" t="s">
        <v>32</v>
      </c>
      <c r="F76" s="153"/>
      <c r="G76" s="153">
        <v>8</v>
      </c>
      <c r="H76" s="153">
        <v>8</v>
      </c>
      <c r="I76" s="153">
        <v>8</v>
      </c>
      <c r="J76" s="153">
        <v>8</v>
      </c>
      <c r="K76" s="153">
        <v>8</v>
      </c>
      <c r="L76" s="153">
        <v>8</v>
      </c>
      <c r="M76" s="153"/>
      <c r="N76" s="153">
        <v>8</v>
      </c>
      <c r="O76" s="153">
        <v>8</v>
      </c>
      <c r="P76" s="153">
        <v>8</v>
      </c>
      <c r="Q76" s="153">
        <v>8</v>
      </c>
      <c r="R76" s="153">
        <v>8</v>
      </c>
      <c r="S76" s="153">
        <v>8</v>
      </c>
      <c r="T76" s="153"/>
      <c r="U76" s="153">
        <v>8</v>
      </c>
      <c r="V76" s="153">
        <v>8</v>
      </c>
      <c r="W76" s="153">
        <v>8</v>
      </c>
      <c r="X76" s="153">
        <v>8</v>
      </c>
      <c r="Y76" s="153">
        <v>8</v>
      </c>
      <c r="Z76" s="153">
        <v>8</v>
      </c>
      <c r="AA76" s="153"/>
      <c r="AB76" s="153">
        <v>8</v>
      </c>
      <c r="AC76" s="153">
        <v>8</v>
      </c>
      <c r="AD76" s="153">
        <v>8</v>
      </c>
      <c r="AE76" s="153">
        <v>8</v>
      </c>
      <c r="AF76" s="153">
        <v>8</v>
      </c>
      <c r="AG76" s="153">
        <v>8</v>
      </c>
      <c r="AH76" s="153"/>
      <c r="AI76" s="153">
        <v>8</v>
      </c>
      <c r="AJ76" s="153">
        <v>8</v>
      </c>
      <c r="AK76" s="822">
        <f>((SUM(F76:AJ76))/8)-(SUMIF($F$6:$AJ$6,"C.Nhật",F76:AJ76)/8)</f>
        <v>26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26</v>
      </c>
      <c r="AO76" s="859">
        <v>0</v>
      </c>
      <c r="AP76" s="861"/>
      <c r="AQ76" s="861"/>
      <c r="AR76" s="861"/>
      <c r="AS76" s="863"/>
      <c r="AT76" s="712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49"/>
      <c r="B77" s="849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712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5</v>
      </c>
      <c r="B78" s="848" t="s">
        <v>77</v>
      </c>
      <c r="C78" s="850" t="str">
        <f>VLOOKUP(B78,DS,2,0)</f>
        <v>Nguyễn Văn Bé Tư</v>
      </c>
      <c r="D78" s="852" t="str">
        <f>VLOOKUP(B78,DS,3,0)</f>
        <v>Tài xế</v>
      </c>
      <c r="E78" s="58" t="s">
        <v>32</v>
      </c>
      <c r="F78" s="153"/>
      <c r="G78" s="153">
        <v>8</v>
      </c>
      <c r="H78" s="153">
        <v>8</v>
      </c>
      <c r="I78" s="153">
        <v>8</v>
      </c>
      <c r="J78" s="153">
        <v>8</v>
      </c>
      <c r="K78" s="153">
        <v>8</v>
      </c>
      <c r="L78" s="153">
        <v>8</v>
      </c>
      <c r="M78" s="153"/>
      <c r="N78" s="153">
        <v>8</v>
      </c>
      <c r="O78" s="153">
        <v>8</v>
      </c>
      <c r="P78" s="153">
        <v>8</v>
      </c>
      <c r="Q78" s="153">
        <v>8</v>
      </c>
      <c r="R78" s="153">
        <v>8</v>
      </c>
      <c r="S78" s="153">
        <v>8</v>
      </c>
      <c r="T78" s="153"/>
      <c r="U78" s="153">
        <v>8</v>
      </c>
      <c r="V78" s="153">
        <v>8</v>
      </c>
      <c r="W78" s="153">
        <v>8</v>
      </c>
      <c r="X78" s="153">
        <v>8</v>
      </c>
      <c r="Y78" s="153">
        <v>8</v>
      </c>
      <c r="Z78" s="153">
        <v>8</v>
      </c>
      <c r="AA78" s="153"/>
      <c r="AB78" s="153">
        <v>8</v>
      </c>
      <c r="AC78" s="153">
        <v>8</v>
      </c>
      <c r="AD78" s="153">
        <v>8</v>
      </c>
      <c r="AE78" s="153">
        <v>8</v>
      </c>
      <c r="AF78" s="153">
        <v>8</v>
      </c>
      <c r="AG78" s="153">
        <v>8</v>
      </c>
      <c r="AH78" s="153"/>
      <c r="AI78" s="153">
        <v>8</v>
      </c>
      <c r="AJ78" s="153">
        <v>8</v>
      </c>
      <c r="AK78" s="822">
        <f>((SUM(F78:AJ78))/8)-(SUMIF($F$6:$AJ$6,"C.Nhật",F78:AJ78)/8)</f>
        <v>26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26</v>
      </c>
      <c r="AO78" s="859">
        <v>0</v>
      </c>
      <c r="AP78" s="861"/>
      <c r="AQ78" s="861"/>
      <c r="AR78" s="861"/>
      <c r="AS78" s="863"/>
      <c r="AT78" s="712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712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6</v>
      </c>
      <c r="B80" s="848" t="s">
        <v>78</v>
      </c>
      <c r="C80" s="850" t="str">
        <f>VLOOKUP(B80,DS,2,0)</f>
        <v>Dương Thanh Tuấn</v>
      </c>
      <c r="D80" s="852" t="str">
        <f>VLOOKUP(B80,DS,3,0)</f>
        <v>Nhân sự</v>
      </c>
      <c r="E80" s="58" t="s">
        <v>32</v>
      </c>
      <c r="F80" s="153"/>
      <c r="G80" s="153">
        <v>8</v>
      </c>
      <c r="H80" s="153">
        <v>8</v>
      </c>
      <c r="I80" s="153">
        <v>8</v>
      </c>
      <c r="J80" s="153">
        <v>8</v>
      </c>
      <c r="K80" s="153">
        <v>8</v>
      </c>
      <c r="L80" s="153">
        <v>8</v>
      </c>
      <c r="M80" s="153"/>
      <c r="N80" s="153">
        <v>8</v>
      </c>
      <c r="O80" s="153">
        <v>8</v>
      </c>
      <c r="P80" s="153">
        <v>8</v>
      </c>
      <c r="Q80" s="153">
        <v>8</v>
      </c>
      <c r="R80" s="153">
        <v>8</v>
      </c>
      <c r="S80" s="153">
        <v>8</v>
      </c>
      <c r="T80" s="153"/>
      <c r="U80" s="153">
        <v>8</v>
      </c>
      <c r="V80" s="153">
        <v>8</v>
      </c>
      <c r="W80" s="153">
        <v>8</v>
      </c>
      <c r="X80" s="153">
        <v>8</v>
      </c>
      <c r="Y80" s="153">
        <v>8</v>
      </c>
      <c r="Z80" s="153">
        <v>8</v>
      </c>
      <c r="AA80" s="153"/>
      <c r="AB80" s="153">
        <v>8</v>
      </c>
      <c r="AC80" s="153">
        <v>8</v>
      </c>
      <c r="AD80" s="153">
        <v>8</v>
      </c>
      <c r="AE80" s="153">
        <v>8</v>
      </c>
      <c r="AF80" s="153">
        <v>8</v>
      </c>
      <c r="AG80" s="153">
        <v>8</v>
      </c>
      <c r="AH80" s="153"/>
      <c r="AI80" s="153">
        <v>8</v>
      </c>
      <c r="AJ80" s="153">
        <v>8</v>
      </c>
      <c r="AK80" s="822">
        <f>((SUM(F80:AJ80))/8)-(SUMIF($F$6:$AJ$6,"C.Nhật",F80:AJ80)/8)</f>
        <v>26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26</v>
      </c>
      <c r="AO80" s="859">
        <v>0</v>
      </c>
      <c r="AP80" s="861"/>
      <c r="AQ80" s="861"/>
      <c r="AR80" s="861"/>
      <c r="AS80" s="863"/>
      <c r="AT80" s="712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712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7</v>
      </c>
      <c r="B82" s="848" t="s">
        <v>81</v>
      </c>
      <c r="C82" s="850" t="str">
        <f>VLOOKUP(B82,DS,2,0)</f>
        <v>Nguyễn Thiện Duyệt</v>
      </c>
      <c r="D82" s="852" t="str">
        <f>VLOOKUP(B82,DS,3,0)</f>
        <v>XNK</v>
      </c>
      <c r="E82" s="58" t="s">
        <v>32</v>
      </c>
      <c r="F82" s="153"/>
      <c r="G82" s="153">
        <v>8</v>
      </c>
      <c r="H82" s="153">
        <v>8</v>
      </c>
      <c r="I82" s="153">
        <v>8</v>
      </c>
      <c r="J82" s="153">
        <v>8</v>
      </c>
      <c r="K82" s="153">
        <v>8</v>
      </c>
      <c r="L82" s="153">
        <v>8</v>
      </c>
      <c r="M82" s="153"/>
      <c r="N82" s="153">
        <v>8</v>
      </c>
      <c r="O82" s="153">
        <v>8</v>
      </c>
      <c r="P82" s="153">
        <v>8</v>
      </c>
      <c r="Q82" s="153">
        <v>8</v>
      </c>
      <c r="R82" s="153">
        <v>8</v>
      </c>
      <c r="S82" s="153">
        <v>8</v>
      </c>
      <c r="T82" s="153"/>
      <c r="U82" s="153">
        <v>8</v>
      </c>
      <c r="V82" s="153">
        <v>8</v>
      </c>
      <c r="W82" s="153">
        <v>8</v>
      </c>
      <c r="X82" s="153">
        <v>8</v>
      </c>
      <c r="Y82" s="153">
        <v>8</v>
      </c>
      <c r="Z82" s="153">
        <v>8</v>
      </c>
      <c r="AA82" s="153"/>
      <c r="AB82" s="153">
        <v>8</v>
      </c>
      <c r="AC82" s="153">
        <v>8</v>
      </c>
      <c r="AD82" s="153">
        <v>8</v>
      </c>
      <c r="AE82" s="153">
        <v>8</v>
      </c>
      <c r="AF82" s="153">
        <v>8</v>
      </c>
      <c r="AG82" s="153">
        <v>8</v>
      </c>
      <c r="AH82" s="153"/>
      <c r="AI82" s="153">
        <v>8</v>
      </c>
      <c r="AJ82" s="153">
        <v>8</v>
      </c>
      <c r="AK82" s="822">
        <f>((SUM(F82:AJ82))/8)-(SUMIF($F$6:$AJ$6,"C.Nhật",F82:AJ82)/8)</f>
        <v>26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26</v>
      </c>
      <c r="AO82" s="859">
        <v>0</v>
      </c>
      <c r="AP82" s="861"/>
      <c r="AQ82" s="861"/>
      <c r="AR82" s="861"/>
      <c r="AS82" s="863"/>
      <c r="AT82" s="712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712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8</v>
      </c>
      <c r="B84" s="848" t="s">
        <v>199</v>
      </c>
      <c r="C84" s="850" t="s">
        <v>196</v>
      </c>
      <c r="D84" s="852" t="str">
        <f>VLOOKUP(B84,DS,3,0)</f>
        <v>Kế toán</v>
      </c>
      <c r="E84" s="58" t="s">
        <v>32</v>
      </c>
      <c r="F84" s="153"/>
      <c r="G84" s="153">
        <v>8</v>
      </c>
      <c r="H84" s="153">
        <v>8</v>
      </c>
      <c r="I84" s="153">
        <v>8</v>
      </c>
      <c r="J84" s="153">
        <v>8</v>
      </c>
      <c r="K84" s="153">
        <v>8</v>
      </c>
      <c r="L84" s="153">
        <v>8</v>
      </c>
      <c r="M84" s="153"/>
      <c r="N84" s="153">
        <v>8</v>
      </c>
      <c r="O84" s="153">
        <v>8</v>
      </c>
      <c r="P84" s="153">
        <v>8</v>
      </c>
      <c r="Q84" s="153">
        <v>8</v>
      </c>
      <c r="R84" s="153">
        <v>8</v>
      </c>
      <c r="S84" s="153">
        <v>8</v>
      </c>
      <c r="T84" s="153"/>
      <c r="U84" s="153">
        <v>8</v>
      </c>
      <c r="V84" s="153">
        <v>8</v>
      </c>
      <c r="W84" s="153">
        <v>8</v>
      </c>
      <c r="X84" s="153">
        <v>8</v>
      </c>
      <c r="Y84" s="153">
        <v>8</v>
      </c>
      <c r="Z84" s="153">
        <v>8</v>
      </c>
      <c r="AA84" s="153"/>
      <c r="AB84" s="153">
        <v>8</v>
      </c>
      <c r="AC84" s="153">
        <v>8</v>
      </c>
      <c r="AD84" s="153">
        <v>8</v>
      </c>
      <c r="AE84" s="153">
        <v>8</v>
      </c>
      <c r="AF84" s="153">
        <v>8</v>
      </c>
      <c r="AG84" s="153">
        <v>8</v>
      </c>
      <c r="AH84" s="153"/>
      <c r="AI84" s="153">
        <v>8</v>
      </c>
      <c r="AJ84" s="153">
        <v>8</v>
      </c>
      <c r="AK84" s="822">
        <f>((SUM(F84:AJ84))/8)-(SUMIF($F$6:$AJ$6,"C.Nhật",F84:AJ84)/8)</f>
        <v>26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26</v>
      </c>
      <c r="AO84" s="859">
        <v>0</v>
      </c>
      <c r="AP84" s="861"/>
      <c r="AQ84" s="861"/>
      <c r="AR84" s="861"/>
      <c r="AS84" s="863"/>
      <c r="AT84" s="712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712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65" customFormat="1" ht="12.75">
      <c r="A86" s="155"/>
      <c r="B86" s="156"/>
      <c r="C86" s="157"/>
      <c r="D86" s="158"/>
      <c r="E86" s="157"/>
      <c r="F86" s="159"/>
      <c r="G86" s="159"/>
      <c r="H86" s="160"/>
      <c r="I86" s="160"/>
      <c r="J86" s="161"/>
      <c r="K86" s="159"/>
      <c r="L86" s="160"/>
      <c r="M86" s="159"/>
      <c r="N86" s="159"/>
      <c r="O86" s="159"/>
      <c r="P86" s="159"/>
      <c r="Q86" s="160"/>
      <c r="R86" s="159"/>
      <c r="S86" s="159"/>
      <c r="T86" s="161"/>
      <c r="U86" s="159"/>
      <c r="V86" s="159"/>
      <c r="W86" s="159"/>
      <c r="X86" s="156"/>
      <c r="Y86" s="159"/>
      <c r="Z86" s="159"/>
      <c r="AA86" s="159"/>
      <c r="AB86" s="159"/>
      <c r="AC86" s="159"/>
      <c r="AD86" s="160"/>
      <c r="AE86" s="159"/>
      <c r="AF86" s="159"/>
      <c r="AG86" s="159"/>
      <c r="AH86" s="159"/>
      <c r="AI86" s="159"/>
      <c r="AJ86" s="159"/>
      <c r="AK86" s="157"/>
      <c r="AL86" s="157"/>
      <c r="AM86" s="162"/>
      <c r="AN86" s="163"/>
      <c r="AO86" s="163"/>
      <c r="AP86" s="163"/>
      <c r="AQ86" s="163"/>
      <c r="AR86" s="163"/>
      <c r="AS86" s="157"/>
      <c r="AT86" s="164"/>
    </row>
    <row r="87" spans="1:91" s="165" customFormat="1" ht="12.75">
      <c r="A87" s="155"/>
      <c r="B87" s="156"/>
      <c r="C87" s="166" t="s">
        <v>14</v>
      </c>
      <c r="D87" s="158"/>
      <c r="E87" s="157"/>
      <c r="F87" s="159"/>
      <c r="G87" s="159"/>
      <c r="H87" s="160"/>
      <c r="I87" s="160"/>
      <c r="J87" s="161"/>
      <c r="K87" s="159"/>
      <c r="L87" s="160"/>
      <c r="M87" s="159"/>
      <c r="N87" s="159"/>
      <c r="O87" s="159"/>
      <c r="P87" s="159"/>
      <c r="Q87" s="160"/>
      <c r="R87" s="159"/>
      <c r="S87" s="159"/>
      <c r="T87" s="161"/>
      <c r="U87" s="159"/>
      <c r="V87" s="159"/>
      <c r="W87" s="159"/>
      <c r="X87" s="156"/>
      <c r="Y87" s="159"/>
      <c r="Z87" s="159"/>
      <c r="AA87" s="159"/>
      <c r="AB87" s="159"/>
      <c r="AC87" s="159"/>
      <c r="AD87" s="160"/>
      <c r="AE87" s="159"/>
      <c r="AF87" s="159"/>
      <c r="AG87" s="159"/>
      <c r="AH87" s="159"/>
      <c r="AI87" s="159"/>
      <c r="AJ87" s="159"/>
      <c r="AK87" s="157"/>
      <c r="AL87" s="157"/>
      <c r="AM87" s="162"/>
      <c r="AN87" s="163"/>
      <c r="AO87" s="163"/>
      <c r="AP87" s="163"/>
      <c r="AQ87" s="163"/>
      <c r="AR87" s="163"/>
      <c r="AS87" s="157"/>
      <c r="AT87" s="164"/>
    </row>
    <row r="88" spans="1:91" s="165" customFormat="1" ht="12.75">
      <c r="A88" s="167"/>
      <c r="B88" s="167"/>
      <c r="C88" s="157"/>
      <c r="D88" s="158"/>
      <c r="E88" s="157"/>
      <c r="F88" s="159"/>
      <c r="G88" s="159"/>
      <c r="H88" s="168"/>
      <c r="I88" s="168"/>
      <c r="J88" s="168"/>
      <c r="K88" s="159"/>
      <c r="L88" s="168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68"/>
      <c r="AE88" s="159"/>
      <c r="AF88" s="159"/>
      <c r="AG88" s="159"/>
      <c r="AH88" s="159"/>
      <c r="AI88" s="159"/>
      <c r="AJ88" s="159"/>
      <c r="AK88" s="157"/>
      <c r="AL88" s="157"/>
      <c r="AM88" s="162"/>
      <c r="AN88" s="169"/>
      <c r="AO88" s="169"/>
      <c r="AP88" s="169"/>
      <c r="AQ88" s="169"/>
      <c r="AR88" s="169"/>
      <c r="AS88" s="157"/>
      <c r="AT88" s="164"/>
    </row>
    <row r="89" spans="1:91" s="170" customFormat="1" ht="15" customHeight="1">
      <c r="A89" s="167"/>
      <c r="B89" s="167"/>
      <c r="C89" s="157"/>
      <c r="D89" s="158"/>
      <c r="E89" s="157"/>
      <c r="F89" s="159"/>
      <c r="G89" s="159"/>
      <c r="H89" s="168"/>
      <c r="I89" s="168"/>
      <c r="J89" s="168"/>
      <c r="K89" s="159"/>
      <c r="L89" s="168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8"/>
      <c r="AE89" s="159"/>
      <c r="AF89" s="159"/>
      <c r="AG89" s="159"/>
      <c r="AH89" s="159"/>
      <c r="AI89" s="159"/>
      <c r="AJ89" s="159"/>
      <c r="AK89" s="157"/>
      <c r="AL89" s="157"/>
      <c r="AM89" s="162"/>
      <c r="AN89" s="169"/>
      <c r="AO89" s="169"/>
      <c r="AP89" s="169"/>
      <c r="AQ89" s="169"/>
      <c r="AR89" s="169"/>
      <c r="AS89" s="157"/>
      <c r="AT89" s="157"/>
    </row>
    <row r="90" spans="1:91" s="170" customFormat="1" ht="11.25">
      <c r="A90" s="167"/>
      <c r="B90" s="157"/>
      <c r="C90" s="158"/>
      <c r="D90" s="157"/>
      <c r="E90" s="167"/>
      <c r="F90" s="159"/>
      <c r="G90" s="159"/>
      <c r="H90" s="168"/>
      <c r="I90" s="168"/>
      <c r="J90" s="168"/>
      <c r="K90" s="159"/>
      <c r="L90" s="168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68"/>
      <c r="AE90" s="159"/>
      <c r="AF90" s="159"/>
      <c r="AG90" s="159"/>
      <c r="AH90" s="159"/>
      <c r="AI90" s="159"/>
      <c r="AJ90" s="159"/>
      <c r="AK90" s="157"/>
      <c r="AL90" s="157"/>
      <c r="AM90" s="162"/>
      <c r="AN90" s="169"/>
      <c r="AO90" s="169"/>
      <c r="AP90" s="169"/>
      <c r="AQ90" s="169"/>
      <c r="AR90" s="169"/>
      <c r="AS90" s="157"/>
      <c r="AT90" s="157"/>
    </row>
    <row r="91" spans="1:91" s="170" customFormat="1" ht="11.25">
      <c r="A91" s="167"/>
      <c r="B91" s="157"/>
      <c r="C91" s="158"/>
      <c r="D91" s="157"/>
      <c r="E91" s="167"/>
      <c r="F91" s="159"/>
      <c r="G91" s="159"/>
      <c r="H91" s="168"/>
      <c r="I91" s="168"/>
      <c r="J91" s="168"/>
      <c r="K91" s="159"/>
      <c r="L91" s="16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8"/>
      <c r="AE91" s="159"/>
      <c r="AF91" s="159"/>
      <c r="AG91" s="159"/>
      <c r="AH91" s="159"/>
      <c r="AI91" s="159"/>
      <c r="AJ91" s="159"/>
      <c r="AK91" s="157"/>
      <c r="AL91" s="157"/>
      <c r="AM91" s="162"/>
      <c r="AN91" s="169"/>
      <c r="AO91" s="169"/>
      <c r="AP91" s="169"/>
      <c r="AQ91" s="169"/>
      <c r="AR91" s="169"/>
      <c r="AS91" s="157"/>
      <c r="AT91" s="157"/>
    </row>
    <row r="92" spans="1:91" s="170" customFormat="1" ht="11.25">
      <c r="A92" s="166"/>
      <c r="B92" s="166"/>
      <c r="C92" s="155"/>
      <c r="D92" s="171"/>
      <c r="E92" s="172"/>
      <c r="F92" s="161"/>
      <c r="G92" s="173"/>
      <c r="H92" s="160"/>
      <c r="I92" s="160"/>
      <c r="J92" s="160"/>
      <c r="K92" s="173"/>
      <c r="L92" s="160"/>
      <c r="M92" s="173"/>
      <c r="N92" s="173"/>
      <c r="O92" s="173"/>
      <c r="P92" s="173"/>
      <c r="Q92" s="160"/>
      <c r="R92" s="161"/>
      <c r="S92" s="173"/>
      <c r="T92" s="173"/>
      <c r="U92" s="160"/>
      <c r="V92" s="173"/>
      <c r="W92" s="173"/>
      <c r="X92" s="160"/>
      <c r="Y92" s="173"/>
      <c r="Z92" s="173"/>
      <c r="AA92" s="173"/>
      <c r="AB92" s="173"/>
      <c r="AC92" s="173"/>
      <c r="AD92" s="160"/>
      <c r="AE92" s="173"/>
      <c r="AF92" s="173"/>
      <c r="AG92" s="173"/>
      <c r="AH92" s="173"/>
      <c r="AI92" s="173"/>
      <c r="AJ92" s="173"/>
      <c r="AK92" s="172"/>
      <c r="AM92" s="174"/>
      <c r="AN92" s="166"/>
      <c r="AO92" s="166"/>
      <c r="AP92" s="166"/>
      <c r="AQ92" s="166"/>
      <c r="AR92" s="166"/>
      <c r="AS92" s="155"/>
      <c r="AT92" s="157"/>
    </row>
    <row r="93" spans="1:91" s="170" customFormat="1" ht="12.75">
      <c r="A93" s="133"/>
      <c r="B93" s="133" t="s">
        <v>0</v>
      </c>
      <c r="C93" s="133"/>
      <c r="D93" s="175"/>
      <c r="E93" s="133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7"/>
      <c r="AI93" s="177"/>
      <c r="AJ93" s="177"/>
      <c r="AK93" s="133"/>
      <c r="AL93" s="133"/>
      <c r="AM93" s="178"/>
      <c r="AN93" s="133"/>
      <c r="AO93" s="133"/>
      <c r="AP93" s="133"/>
      <c r="AQ93" s="133"/>
      <c r="AR93" s="133"/>
      <c r="AS93" s="133"/>
      <c r="AT93" s="157"/>
    </row>
    <row r="94" spans="1:91" s="170" customFormat="1" ht="12.75">
      <c r="A94" s="133"/>
      <c r="B94" s="133"/>
      <c r="C94" s="133" t="s">
        <v>46</v>
      </c>
      <c r="D94" s="175"/>
      <c r="E94" s="133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7"/>
      <c r="AI94" s="177"/>
      <c r="AJ94" s="177"/>
      <c r="AK94" s="133"/>
      <c r="AL94" s="133"/>
      <c r="AM94" s="178"/>
      <c r="AN94" s="133"/>
      <c r="AO94" s="133"/>
      <c r="AP94" s="133"/>
      <c r="AQ94" s="133"/>
      <c r="AR94" s="133"/>
      <c r="AS94" s="133"/>
      <c r="AT94" s="155"/>
    </row>
    <row r="95" spans="1:91" s="133" customFormat="1" ht="12.75">
      <c r="C95" s="133" t="s">
        <v>47</v>
      </c>
      <c r="D95" s="175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7"/>
      <c r="AI95" s="177"/>
      <c r="AJ95" s="177"/>
      <c r="AM95" s="178"/>
    </row>
    <row r="96" spans="1:91" s="133" customFormat="1" ht="12.75">
      <c r="C96" s="133" t="s">
        <v>48</v>
      </c>
      <c r="D96" s="175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7"/>
      <c r="AI96" s="177"/>
      <c r="AJ96" s="177"/>
      <c r="AM96" s="178"/>
    </row>
    <row r="97" spans="3:39" s="133" customFormat="1" ht="12.75">
      <c r="C97" s="133" t="s">
        <v>49</v>
      </c>
      <c r="D97" s="175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M97" s="178"/>
    </row>
    <row r="98" spans="3:39" s="133" customFormat="1" ht="12.75">
      <c r="C98" s="133" t="s">
        <v>50</v>
      </c>
      <c r="D98" s="175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M98" s="178"/>
    </row>
    <row r="99" spans="3:39" s="133" customFormat="1" ht="12.75">
      <c r="C99" s="133" t="s">
        <v>51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3:39" s="133" customFormat="1" ht="12.75">
      <c r="C100" s="133" t="s">
        <v>52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3:39" s="133" customFormat="1" ht="12.75">
      <c r="C101" s="133" t="s">
        <v>53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3:39" s="133" customFormat="1" ht="12.75">
      <c r="C102" s="133" t="s">
        <v>54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S84:AS85"/>
    <mergeCell ref="AM84:AM85"/>
    <mergeCell ref="D74:D75"/>
    <mergeCell ref="AK74:AK75"/>
    <mergeCell ref="AL74:AL75"/>
    <mergeCell ref="AM74:AM75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76:A77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AN74:AN75"/>
    <mergeCell ref="AO74:AO75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S72:AS73"/>
    <mergeCell ref="AM72:AM73"/>
    <mergeCell ref="AN72:AN73"/>
    <mergeCell ref="AO72:AO73"/>
    <mergeCell ref="AP72:AP73"/>
    <mergeCell ref="AQ72:AQ73"/>
    <mergeCell ref="AR72:AR73"/>
    <mergeCell ref="AP74:AP75"/>
    <mergeCell ref="AQ74:AQ75"/>
    <mergeCell ref="AR74:AR75"/>
    <mergeCell ref="AS74:AS75"/>
    <mergeCell ref="A74:A75"/>
    <mergeCell ref="B74:B75"/>
    <mergeCell ref="C74:C75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P70:AP71"/>
    <mergeCell ref="AQ70:AQ71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L33:AL34"/>
    <mergeCell ref="AM33:AM34"/>
    <mergeCell ref="AN33:AN34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R33:AR34"/>
    <mergeCell ref="AS33:AS34"/>
    <mergeCell ref="AO33:AO34"/>
    <mergeCell ref="AP33:AP34"/>
    <mergeCell ref="AQ33:AQ34"/>
    <mergeCell ref="A31:A32"/>
    <mergeCell ref="B31:B32"/>
    <mergeCell ref="C31:C32"/>
    <mergeCell ref="D31:D32"/>
    <mergeCell ref="AK31:AK32"/>
    <mergeCell ref="AL31:AL32"/>
    <mergeCell ref="AM31:AM32"/>
    <mergeCell ref="AN31:AN32"/>
    <mergeCell ref="AO31:AO3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R28:AR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93:AJ94 F42:AJ61 F96:AJ109 AS29 F5:AJ6 F9:AJ12 F14:AJ40 F70:AJ85">
    <cfRule type="expression" dxfId="10399" priority="1756" stopIfTrue="1">
      <formula>IF(WEEKDAY(F$5)=1,TRUE,FALSE)</formula>
    </cfRule>
  </conditionalFormatting>
  <conditionalFormatting sqref="F67:AJ68 F5:AJ6 F9:AJ12">
    <cfRule type="expression" dxfId="10398" priority="1755" stopIfTrue="1">
      <formula>IF(WEEKDAY(F$5)=1,TRUE,FALSE)</formula>
    </cfRule>
  </conditionalFormatting>
  <conditionalFormatting sqref="K31:P31">
    <cfRule type="expression" dxfId="10397" priority="1754" stopIfTrue="1">
      <formula>IF(WEEKDAY(K$5)=1,TRUE,FALSE)</formula>
    </cfRule>
  </conditionalFormatting>
  <conditionalFormatting sqref="K33:P33">
    <cfRule type="expression" dxfId="10396" priority="1753" stopIfTrue="1">
      <formula>IF(WEEKDAY(K$5)=1,TRUE,FALSE)</formula>
    </cfRule>
  </conditionalFormatting>
  <conditionalFormatting sqref="K35:P35">
    <cfRule type="expression" dxfId="10395" priority="1752" stopIfTrue="1">
      <formula>IF(WEEKDAY(K$5)=1,TRUE,FALSE)</formula>
    </cfRule>
  </conditionalFormatting>
  <conditionalFormatting sqref="K37:P37">
    <cfRule type="expression" dxfId="10394" priority="1751" stopIfTrue="1">
      <formula>IF(WEEKDAY(K$5)=1,TRUE,FALSE)</formula>
    </cfRule>
  </conditionalFormatting>
  <conditionalFormatting sqref="K39:P39">
    <cfRule type="expression" dxfId="10393" priority="1750" stopIfTrue="1">
      <formula>IF(WEEKDAY(K$5)=1,TRUE,FALSE)</formula>
    </cfRule>
  </conditionalFormatting>
  <conditionalFormatting sqref="R39:W39">
    <cfRule type="expression" dxfId="10392" priority="1749" stopIfTrue="1">
      <formula>IF(WEEKDAY(R$5)=1,TRUE,FALSE)</formula>
    </cfRule>
  </conditionalFormatting>
  <conditionalFormatting sqref="R37:W37">
    <cfRule type="expression" dxfId="10391" priority="1748" stopIfTrue="1">
      <formula>IF(WEEKDAY(R$5)=1,TRUE,FALSE)</formula>
    </cfRule>
  </conditionalFormatting>
  <conditionalFormatting sqref="R35:W35">
    <cfRule type="expression" dxfId="10390" priority="1747" stopIfTrue="1">
      <formula>IF(WEEKDAY(R$5)=1,TRUE,FALSE)</formula>
    </cfRule>
  </conditionalFormatting>
  <conditionalFormatting sqref="R33:W33">
    <cfRule type="expression" dxfId="10389" priority="1746" stopIfTrue="1">
      <formula>IF(WEEKDAY(R$5)=1,TRUE,FALSE)</formula>
    </cfRule>
  </conditionalFormatting>
  <conditionalFormatting sqref="R31:W31">
    <cfRule type="expression" dxfId="10388" priority="1745" stopIfTrue="1">
      <formula>IF(WEEKDAY(R$5)=1,TRUE,FALSE)</formula>
    </cfRule>
  </conditionalFormatting>
  <conditionalFormatting sqref="Y31:AD31">
    <cfRule type="expression" dxfId="10387" priority="1744" stopIfTrue="1">
      <formula>IF(WEEKDAY(Y$5)=1,TRUE,FALSE)</formula>
    </cfRule>
  </conditionalFormatting>
  <conditionalFormatting sqref="Y33:AD33">
    <cfRule type="expression" dxfId="10386" priority="1743" stopIfTrue="1">
      <formula>IF(WEEKDAY(Y$5)=1,TRUE,FALSE)</formula>
    </cfRule>
  </conditionalFormatting>
  <conditionalFormatting sqref="Y35:AD35">
    <cfRule type="expression" dxfId="10385" priority="1742" stopIfTrue="1">
      <formula>IF(WEEKDAY(Y$5)=1,TRUE,FALSE)</formula>
    </cfRule>
  </conditionalFormatting>
  <conditionalFormatting sqref="Y37:AD37">
    <cfRule type="expression" dxfId="10384" priority="1741" stopIfTrue="1">
      <formula>IF(WEEKDAY(Y$5)=1,TRUE,FALSE)</formula>
    </cfRule>
  </conditionalFormatting>
  <conditionalFormatting sqref="Y39:AD39">
    <cfRule type="expression" dxfId="10383" priority="1740" stopIfTrue="1">
      <formula>IF(WEEKDAY(Y$5)=1,TRUE,FALSE)</formula>
    </cfRule>
  </conditionalFormatting>
  <conditionalFormatting sqref="F14:I14">
    <cfRule type="expression" dxfId="10382" priority="1739" stopIfTrue="1">
      <formula>IF(WEEKDAY(F$5)=1,TRUE,FALSE)</formula>
    </cfRule>
  </conditionalFormatting>
  <conditionalFormatting sqref="F16:I16">
    <cfRule type="expression" dxfId="10381" priority="1738" stopIfTrue="1">
      <formula>IF(WEEKDAY(F$5)=1,TRUE,FALSE)</formula>
    </cfRule>
  </conditionalFormatting>
  <conditionalFormatting sqref="F18:I18">
    <cfRule type="expression" dxfId="10380" priority="1737" stopIfTrue="1">
      <formula>IF(WEEKDAY(F$5)=1,TRUE,FALSE)</formula>
    </cfRule>
  </conditionalFormatting>
  <conditionalFormatting sqref="F20:I20">
    <cfRule type="expression" dxfId="10379" priority="1736" stopIfTrue="1">
      <formula>IF(WEEKDAY(F$5)=1,TRUE,FALSE)</formula>
    </cfRule>
  </conditionalFormatting>
  <conditionalFormatting sqref="F22:I22">
    <cfRule type="expression" dxfId="10378" priority="1735" stopIfTrue="1">
      <formula>IF(WEEKDAY(F$5)=1,TRUE,FALSE)</formula>
    </cfRule>
  </conditionalFormatting>
  <conditionalFormatting sqref="F24:I24">
    <cfRule type="expression" dxfId="10377" priority="1734" stopIfTrue="1">
      <formula>IF(WEEKDAY(F$5)=1,TRUE,FALSE)</formula>
    </cfRule>
  </conditionalFormatting>
  <conditionalFormatting sqref="F31:I31">
    <cfRule type="expression" dxfId="10376" priority="1733" stopIfTrue="1">
      <formula>IF(WEEKDAY(F$5)=1,TRUE,FALSE)</formula>
    </cfRule>
  </conditionalFormatting>
  <conditionalFormatting sqref="F33:I33">
    <cfRule type="expression" dxfId="10375" priority="1732" stopIfTrue="1">
      <formula>IF(WEEKDAY(F$5)=1,TRUE,FALSE)</formula>
    </cfRule>
  </conditionalFormatting>
  <conditionalFormatting sqref="F35:I35">
    <cfRule type="expression" dxfId="10374" priority="1731" stopIfTrue="1">
      <formula>IF(WEEKDAY(F$5)=1,TRUE,FALSE)</formula>
    </cfRule>
  </conditionalFormatting>
  <conditionalFormatting sqref="F37:I37">
    <cfRule type="expression" dxfId="10373" priority="1730" stopIfTrue="1">
      <formula>IF(WEEKDAY(F$5)=1,TRUE,FALSE)</formula>
    </cfRule>
  </conditionalFormatting>
  <conditionalFormatting sqref="F39:I39">
    <cfRule type="expression" dxfId="10372" priority="1729" stopIfTrue="1">
      <formula>IF(WEEKDAY(F$5)=1,TRUE,FALSE)</formula>
    </cfRule>
  </conditionalFormatting>
  <conditionalFormatting sqref="F70:I70">
    <cfRule type="expression" dxfId="10371" priority="1728" stopIfTrue="1">
      <formula>IF(WEEKDAY(F$5)=1,TRUE,FALSE)</formula>
    </cfRule>
  </conditionalFormatting>
  <conditionalFormatting sqref="F72:I72">
    <cfRule type="expression" dxfId="10370" priority="1727" stopIfTrue="1">
      <formula>IF(WEEKDAY(F$5)=1,TRUE,FALSE)</formula>
    </cfRule>
  </conditionalFormatting>
  <conditionalFormatting sqref="F74:I74">
    <cfRule type="expression" dxfId="10369" priority="1726" stopIfTrue="1">
      <formula>IF(WEEKDAY(F$5)=1,TRUE,FALSE)</formula>
    </cfRule>
  </conditionalFormatting>
  <conditionalFormatting sqref="F76:I76">
    <cfRule type="expression" dxfId="10368" priority="1725" stopIfTrue="1">
      <formula>IF(WEEKDAY(F$5)=1,TRUE,FALSE)</formula>
    </cfRule>
  </conditionalFormatting>
  <conditionalFormatting sqref="F78:I78">
    <cfRule type="expression" dxfId="10367" priority="1724" stopIfTrue="1">
      <formula>IF(WEEKDAY(F$5)=1,TRUE,FALSE)</formula>
    </cfRule>
  </conditionalFormatting>
  <conditionalFormatting sqref="F80:I80">
    <cfRule type="expression" dxfId="10366" priority="1723" stopIfTrue="1">
      <formula>IF(WEEKDAY(F$5)=1,TRUE,FALSE)</formula>
    </cfRule>
  </conditionalFormatting>
  <conditionalFormatting sqref="F82:I82">
    <cfRule type="expression" dxfId="10365" priority="1722" stopIfTrue="1">
      <formula>IF(WEEKDAY(F$5)=1,TRUE,FALSE)</formula>
    </cfRule>
  </conditionalFormatting>
  <conditionalFormatting sqref="F84:I84">
    <cfRule type="expression" dxfId="10364" priority="1721" stopIfTrue="1">
      <formula>IF(WEEKDAY(F$5)=1,TRUE,FALSE)</formula>
    </cfRule>
  </conditionalFormatting>
  <conditionalFormatting sqref="AF14:AJ14">
    <cfRule type="expression" dxfId="10363" priority="1720" stopIfTrue="1">
      <formula>IF(WEEKDAY(AF$5)=1,TRUE,FALSE)</formula>
    </cfRule>
  </conditionalFormatting>
  <conditionalFormatting sqref="AF16:AJ16">
    <cfRule type="expression" dxfId="10362" priority="1719" stopIfTrue="1">
      <formula>IF(WEEKDAY(AF$5)=1,TRUE,FALSE)</formula>
    </cfRule>
  </conditionalFormatting>
  <conditionalFormatting sqref="AF18:AJ18">
    <cfRule type="expression" dxfId="10361" priority="1718" stopIfTrue="1">
      <formula>IF(WEEKDAY(AF$5)=1,TRUE,FALSE)</formula>
    </cfRule>
  </conditionalFormatting>
  <conditionalFormatting sqref="AF20:AJ20">
    <cfRule type="expression" dxfId="10360" priority="1717" stopIfTrue="1">
      <formula>IF(WEEKDAY(AF$5)=1,TRUE,FALSE)</formula>
    </cfRule>
  </conditionalFormatting>
  <conditionalFormatting sqref="AF22:AJ22">
    <cfRule type="expression" dxfId="10359" priority="1716" stopIfTrue="1">
      <formula>IF(WEEKDAY(AF$5)=1,TRUE,FALSE)</formula>
    </cfRule>
  </conditionalFormatting>
  <conditionalFormatting sqref="AF24:AJ24">
    <cfRule type="expression" dxfId="10358" priority="1715" stopIfTrue="1">
      <formula>IF(WEEKDAY(AF$5)=1,TRUE,FALSE)</formula>
    </cfRule>
  </conditionalFormatting>
  <conditionalFormatting sqref="AF31:AJ31">
    <cfRule type="expression" dxfId="10357" priority="1714" stopIfTrue="1">
      <formula>IF(WEEKDAY(AF$5)=1,TRUE,FALSE)</formula>
    </cfRule>
  </conditionalFormatting>
  <conditionalFormatting sqref="AF35:AJ35">
    <cfRule type="expression" dxfId="10356" priority="1713" stopIfTrue="1">
      <formula>IF(WEEKDAY(AF$5)=1,TRUE,FALSE)</formula>
    </cfRule>
  </conditionalFormatting>
  <conditionalFormatting sqref="AF37:AJ37">
    <cfRule type="expression" dxfId="10355" priority="1712" stopIfTrue="1">
      <formula>IF(WEEKDAY(AF$5)=1,TRUE,FALSE)</formula>
    </cfRule>
  </conditionalFormatting>
  <conditionalFormatting sqref="AF39:AJ39">
    <cfRule type="expression" dxfId="10354" priority="1711" stopIfTrue="1">
      <formula>IF(WEEKDAY(AF$5)=1,TRUE,FALSE)</formula>
    </cfRule>
  </conditionalFormatting>
  <conditionalFormatting sqref="K33:P33">
    <cfRule type="expression" dxfId="10353" priority="1710" stopIfTrue="1">
      <formula>IF(WEEKDAY(K$5)=1,TRUE,FALSE)</formula>
    </cfRule>
  </conditionalFormatting>
  <conditionalFormatting sqref="R33:W33">
    <cfRule type="expression" dxfId="10352" priority="1709" stopIfTrue="1">
      <formula>IF(WEEKDAY(R$5)=1,TRUE,FALSE)</formula>
    </cfRule>
  </conditionalFormatting>
  <conditionalFormatting sqref="Y33:AD33">
    <cfRule type="expression" dxfId="10351" priority="1708" stopIfTrue="1">
      <formula>IF(WEEKDAY(Y$5)=1,TRUE,FALSE)</formula>
    </cfRule>
  </conditionalFormatting>
  <conditionalFormatting sqref="F33:I33">
    <cfRule type="expression" dxfId="10350" priority="1707" stopIfTrue="1">
      <formula>IF(WEEKDAY(F$5)=1,TRUE,FALSE)</formula>
    </cfRule>
  </conditionalFormatting>
  <conditionalFormatting sqref="AF33:AJ33">
    <cfRule type="expression" dxfId="10349" priority="1706" stopIfTrue="1">
      <formula>IF(WEEKDAY(AF$5)=1,TRUE,FALSE)</formula>
    </cfRule>
  </conditionalFormatting>
  <conditionalFormatting sqref="I26">
    <cfRule type="expression" dxfId="10348" priority="1705" stopIfTrue="1">
      <formula>IF(WEEKDAY(I$5)=1,TRUE,FALSE)</formula>
    </cfRule>
  </conditionalFormatting>
  <conditionalFormatting sqref="AF26:AJ26">
    <cfRule type="expression" dxfId="10347" priority="1704" stopIfTrue="1">
      <formula>IF(WEEKDAY(AF$5)=1,TRUE,FALSE)</formula>
    </cfRule>
  </conditionalFormatting>
  <conditionalFormatting sqref="I26">
    <cfRule type="expression" dxfId="10346" priority="1703" stopIfTrue="1">
      <formula>IF(WEEKDAY(I$5)=1,TRUE,FALSE)</formula>
    </cfRule>
  </conditionalFormatting>
  <conditionalFormatting sqref="AF26:AJ26">
    <cfRule type="expression" dxfId="10345" priority="1702" stopIfTrue="1">
      <formula>IF(WEEKDAY(AF$5)=1,TRUE,FALSE)</formula>
    </cfRule>
  </conditionalFormatting>
  <conditionalFormatting sqref="I26">
    <cfRule type="expression" dxfId="10344" priority="1701" stopIfTrue="1">
      <formula>IF(WEEKDAY(I$5)=1,TRUE,FALSE)</formula>
    </cfRule>
  </conditionalFormatting>
  <conditionalFormatting sqref="AF26:AJ26">
    <cfRule type="expression" dxfId="10343" priority="1700" stopIfTrue="1">
      <formula>IF(WEEKDAY(AF$5)=1,TRUE,FALSE)</formula>
    </cfRule>
  </conditionalFormatting>
  <conditionalFormatting sqref="F26:H26">
    <cfRule type="expression" dxfId="10342" priority="1699" stopIfTrue="1">
      <formula>IF(WEEKDAY(F$5)=1,TRUE,FALSE)</formula>
    </cfRule>
  </conditionalFormatting>
  <conditionalFormatting sqref="F26:H26">
    <cfRule type="expression" dxfId="10341" priority="1698" stopIfTrue="1">
      <formula>IF(WEEKDAY(F$5)=1,TRUE,FALSE)</formula>
    </cfRule>
  </conditionalFormatting>
  <conditionalFormatting sqref="J26:L26 N26:P26 R26:T26 V26:X26 Z26:AB26 AD26:AF26 AH26:AJ26">
    <cfRule type="expression" dxfId="10340" priority="1697" stopIfTrue="1">
      <formula>IF(WEEKDAY(J$5)=1,TRUE,FALSE)</formula>
    </cfRule>
  </conditionalFormatting>
  <conditionalFormatting sqref="J26:L26 N26:P26 R26:T26 V26:X26 Z26:AB26 AD26:AF26 AH26:AJ26">
    <cfRule type="expression" dxfId="10339" priority="1696" stopIfTrue="1">
      <formula>IF(WEEKDAY(J$5)=1,TRUE,FALSE)</formula>
    </cfRule>
  </conditionalFormatting>
  <conditionalFormatting sqref="I28">
    <cfRule type="expression" dxfId="10338" priority="1695" stopIfTrue="1">
      <formula>IF(WEEKDAY(I$5)=1,TRUE,FALSE)</formula>
    </cfRule>
  </conditionalFormatting>
  <conditionalFormatting sqref="AF28:AJ28">
    <cfRule type="expression" dxfId="10337" priority="1694" stopIfTrue="1">
      <formula>IF(WEEKDAY(AF$5)=1,TRUE,FALSE)</formula>
    </cfRule>
  </conditionalFormatting>
  <conditionalFormatting sqref="I28">
    <cfRule type="expression" dxfId="10336" priority="1693" stopIfTrue="1">
      <formula>IF(WEEKDAY(I$5)=1,TRUE,FALSE)</formula>
    </cfRule>
  </conditionalFormatting>
  <conditionalFormatting sqref="AF28:AJ28">
    <cfRule type="expression" dxfId="10335" priority="1692" stopIfTrue="1">
      <formula>IF(WEEKDAY(AF$5)=1,TRUE,FALSE)</formula>
    </cfRule>
  </conditionalFormatting>
  <conditionalFormatting sqref="I28">
    <cfRule type="expression" dxfId="10334" priority="1691" stopIfTrue="1">
      <formula>IF(WEEKDAY(I$5)=1,TRUE,FALSE)</formula>
    </cfRule>
  </conditionalFormatting>
  <conditionalFormatting sqref="AF28:AJ28">
    <cfRule type="expression" dxfId="10333" priority="1690" stopIfTrue="1">
      <formula>IF(WEEKDAY(AF$5)=1,TRUE,FALSE)</formula>
    </cfRule>
  </conditionalFormatting>
  <conditionalFormatting sqref="F28:H28">
    <cfRule type="expression" dxfId="10332" priority="1689" stopIfTrue="1">
      <formula>IF(WEEKDAY(F$5)=1,TRUE,FALSE)</formula>
    </cfRule>
  </conditionalFormatting>
  <conditionalFormatting sqref="F28:H28">
    <cfRule type="expression" dxfId="10331" priority="1688" stopIfTrue="1">
      <formula>IF(WEEKDAY(F$5)=1,TRUE,FALSE)</formula>
    </cfRule>
  </conditionalFormatting>
  <conditionalFormatting sqref="J28:L28 N28:P28 R28:T28 V28:X28 Z28:AB28 AD28:AF28 AH28:AJ28">
    <cfRule type="expression" dxfId="10330" priority="1687" stopIfTrue="1">
      <formula>IF(WEEKDAY(J$5)=1,TRUE,FALSE)</formula>
    </cfRule>
  </conditionalFormatting>
  <conditionalFormatting sqref="J28:L28 N28:P28 R28:T28 V28:X28 Z28:AB28 AD28:AF28 AH28:AJ28">
    <cfRule type="expression" dxfId="10329" priority="1686" stopIfTrue="1">
      <formula>IF(WEEKDAY(J$5)=1,TRUE,FALSE)</formula>
    </cfRule>
  </conditionalFormatting>
  <conditionalFormatting sqref="F16:I16">
    <cfRule type="expression" dxfId="10328" priority="1685" stopIfTrue="1">
      <formula>IF(WEEKDAY(F$5)=1,TRUE,FALSE)</formula>
    </cfRule>
  </conditionalFormatting>
  <conditionalFormatting sqref="AF16:AJ16">
    <cfRule type="expression" dxfId="10327" priority="1684" stopIfTrue="1">
      <formula>IF(WEEKDAY(AF$5)=1,TRUE,FALSE)</formula>
    </cfRule>
  </conditionalFormatting>
  <conditionalFormatting sqref="F18:I18">
    <cfRule type="expression" dxfId="10326" priority="1683" stopIfTrue="1">
      <formula>IF(WEEKDAY(F$5)=1,TRUE,FALSE)</formula>
    </cfRule>
  </conditionalFormatting>
  <conditionalFormatting sqref="AF18:AJ18">
    <cfRule type="expression" dxfId="10325" priority="1682" stopIfTrue="1">
      <formula>IF(WEEKDAY(AF$5)=1,TRUE,FALSE)</formula>
    </cfRule>
  </conditionalFormatting>
  <conditionalFormatting sqref="F20:I20">
    <cfRule type="expression" dxfId="10324" priority="1681" stopIfTrue="1">
      <formula>IF(WEEKDAY(F$5)=1,TRUE,FALSE)</formula>
    </cfRule>
  </conditionalFormatting>
  <conditionalFormatting sqref="AF20:AJ20">
    <cfRule type="expression" dxfId="10323" priority="1680" stopIfTrue="1">
      <formula>IF(WEEKDAY(AF$5)=1,TRUE,FALSE)</formula>
    </cfRule>
  </conditionalFormatting>
  <conditionalFormatting sqref="F22:I22">
    <cfRule type="expression" dxfId="10322" priority="1679" stopIfTrue="1">
      <formula>IF(WEEKDAY(F$5)=1,TRUE,FALSE)</formula>
    </cfRule>
  </conditionalFormatting>
  <conditionalFormatting sqref="AF22:AJ22">
    <cfRule type="expression" dxfId="10321" priority="1678" stopIfTrue="1">
      <formula>IF(WEEKDAY(AF$5)=1,TRUE,FALSE)</formula>
    </cfRule>
  </conditionalFormatting>
  <conditionalFormatting sqref="F24:I24">
    <cfRule type="expression" dxfId="10320" priority="1677" stopIfTrue="1">
      <formula>IF(WEEKDAY(F$5)=1,TRUE,FALSE)</formula>
    </cfRule>
  </conditionalFormatting>
  <conditionalFormatting sqref="AF24:AJ24">
    <cfRule type="expression" dxfId="10319" priority="1676" stopIfTrue="1">
      <formula>IF(WEEKDAY(AF$5)=1,TRUE,FALSE)</formula>
    </cfRule>
  </conditionalFormatting>
  <conditionalFormatting sqref="F26:I26">
    <cfRule type="expression" dxfId="10318" priority="1675" stopIfTrue="1">
      <formula>IF(WEEKDAY(F$5)=1,TRUE,FALSE)</formula>
    </cfRule>
  </conditionalFormatting>
  <conditionalFormatting sqref="AF26:AJ26">
    <cfRule type="expression" dxfId="10317" priority="1674" stopIfTrue="1">
      <formula>IF(WEEKDAY(AF$5)=1,TRUE,FALSE)</formula>
    </cfRule>
  </conditionalFormatting>
  <conditionalFormatting sqref="F28:I28">
    <cfRule type="expression" dxfId="10316" priority="1673" stopIfTrue="1">
      <formula>IF(WEEKDAY(F$5)=1,TRUE,FALSE)</formula>
    </cfRule>
  </conditionalFormatting>
  <conditionalFormatting sqref="AF28:AJ28">
    <cfRule type="expression" dxfId="10315" priority="1672" stopIfTrue="1">
      <formula>IF(WEEKDAY(AF$5)=1,TRUE,FALSE)</formula>
    </cfRule>
  </conditionalFormatting>
  <conditionalFormatting sqref="I29">
    <cfRule type="expression" dxfId="10314" priority="1671" stopIfTrue="1">
      <formula>IF(WEEKDAY(I$5)=1,TRUE,FALSE)</formula>
    </cfRule>
  </conditionalFormatting>
  <conditionalFormatting sqref="AF29:AJ29">
    <cfRule type="expression" dxfId="10313" priority="1670" stopIfTrue="1">
      <formula>IF(WEEKDAY(AF$5)=1,TRUE,FALSE)</formula>
    </cfRule>
  </conditionalFormatting>
  <conditionalFormatting sqref="I29">
    <cfRule type="expression" dxfId="10312" priority="1669" stopIfTrue="1">
      <formula>IF(WEEKDAY(I$5)=1,TRUE,FALSE)</formula>
    </cfRule>
  </conditionalFormatting>
  <conditionalFormatting sqref="AF29:AJ29">
    <cfRule type="expression" dxfId="10311" priority="1668" stopIfTrue="1">
      <formula>IF(WEEKDAY(AF$5)=1,TRUE,FALSE)</formula>
    </cfRule>
  </conditionalFormatting>
  <conditionalFormatting sqref="I29">
    <cfRule type="expression" dxfId="10310" priority="1667" stopIfTrue="1">
      <formula>IF(WEEKDAY(I$5)=1,TRUE,FALSE)</formula>
    </cfRule>
  </conditionalFormatting>
  <conditionalFormatting sqref="AF29:AJ29">
    <cfRule type="expression" dxfId="10309" priority="1666" stopIfTrue="1">
      <formula>IF(WEEKDAY(AF$5)=1,TRUE,FALSE)</formula>
    </cfRule>
  </conditionalFormatting>
  <conditionalFormatting sqref="F29:H29 AS29">
    <cfRule type="expression" dxfId="10308" priority="1665" stopIfTrue="1">
      <formula>IF(WEEKDAY(F$5)=1,TRUE,FALSE)</formula>
    </cfRule>
  </conditionalFormatting>
  <conditionalFormatting sqref="F29:H29 AS29">
    <cfRule type="expression" dxfId="10307" priority="1664" stopIfTrue="1">
      <formula>IF(WEEKDAY(F$5)=1,TRUE,FALSE)</formula>
    </cfRule>
  </conditionalFormatting>
  <conditionalFormatting sqref="J29:L29 N29:P29 R29:T29 V29:X29 Z29:AB29 AD29:AF29 AH29:AJ29">
    <cfRule type="expression" dxfId="10306" priority="1663" stopIfTrue="1">
      <formula>IF(WEEKDAY(J$5)=1,TRUE,FALSE)</formula>
    </cfRule>
  </conditionalFormatting>
  <conditionalFormatting sqref="J29:L29 N29:P29 R29:T29 V29:X29 Z29:AB29 AD29:AF29 AH29:AJ29">
    <cfRule type="expression" dxfId="10305" priority="1662" stopIfTrue="1">
      <formula>IF(WEEKDAY(J$5)=1,TRUE,FALSE)</formula>
    </cfRule>
  </conditionalFormatting>
  <conditionalFormatting sqref="F29:I29 AS29">
    <cfRule type="expression" dxfId="10304" priority="1661" stopIfTrue="1">
      <formula>IF(WEEKDAY(F$5)=1,TRUE,FALSE)</formula>
    </cfRule>
  </conditionalFormatting>
  <conditionalFormatting sqref="AF29:AJ29">
    <cfRule type="expression" dxfId="10303" priority="1660" stopIfTrue="1">
      <formula>IF(WEEKDAY(AF$5)=1,TRUE,FALSE)</formula>
    </cfRule>
  </conditionalFormatting>
  <conditionalFormatting sqref="F72:I72">
    <cfRule type="expression" dxfId="10302" priority="1659" stopIfTrue="1">
      <formula>IF(WEEKDAY(F$5)=1,TRUE,FALSE)</formula>
    </cfRule>
  </conditionalFormatting>
  <conditionalFormatting sqref="F74:I74">
    <cfRule type="expression" dxfId="10301" priority="1658" stopIfTrue="1">
      <formula>IF(WEEKDAY(F$5)=1,TRUE,FALSE)</formula>
    </cfRule>
  </conditionalFormatting>
  <conditionalFormatting sqref="F76:I76">
    <cfRule type="expression" dxfId="10300" priority="1657" stopIfTrue="1">
      <formula>IF(WEEKDAY(F$5)=1,TRUE,FALSE)</formula>
    </cfRule>
  </conditionalFormatting>
  <conditionalFormatting sqref="F78:I78">
    <cfRule type="expression" dxfId="10299" priority="1656" stopIfTrue="1">
      <formula>IF(WEEKDAY(F$5)=1,TRUE,FALSE)</formula>
    </cfRule>
  </conditionalFormatting>
  <conditionalFormatting sqref="F80:I80">
    <cfRule type="expression" dxfId="10298" priority="1655" stopIfTrue="1">
      <formula>IF(WEEKDAY(F$5)=1,TRUE,FALSE)</formula>
    </cfRule>
  </conditionalFormatting>
  <conditionalFormatting sqref="F82:I82">
    <cfRule type="expression" dxfId="10297" priority="1654" stopIfTrue="1">
      <formula>IF(WEEKDAY(F$5)=1,TRUE,FALSE)</formula>
    </cfRule>
  </conditionalFormatting>
  <conditionalFormatting sqref="F84:I84">
    <cfRule type="expression" dxfId="10296" priority="1653" stopIfTrue="1">
      <formula>IF(WEEKDAY(F$5)=1,TRUE,FALSE)</formula>
    </cfRule>
  </conditionalFormatting>
  <conditionalFormatting sqref="F14:AJ14">
    <cfRule type="expression" dxfId="10295" priority="1652" stopIfTrue="1">
      <formula>IF(WEEKDAY(F$5)=1,TRUE,FALSE)</formula>
    </cfRule>
  </conditionalFormatting>
  <conditionalFormatting sqref="F16:AJ16">
    <cfRule type="expression" dxfId="10294" priority="1651" stopIfTrue="1">
      <formula>IF(WEEKDAY(F$5)=1,TRUE,FALSE)</formula>
    </cfRule>
  </conditionalFormatting>
  <conditionalFormatting sqref="F18:AJ18">
    <cfRule type="expression" dxfId="10293" priority="1650" stopIfTrue="1">
      <formula>IF(WEEKDAY(F$5)=1,TRUE,FALSE)</formula>
    </cfRule>
  </conditionalFormatting>
  <conditionalFormatting sqref="F20:AJ20">
    <cfRule type="expression" dxfId="10292" priority="1649" stopIfTrue="1">
      <formula>IF(WEEKDAY(F$5)=1,TRUE,FALSE)</formula>
    </cfRule>
  </conditionalFormatting>
  <conditionalFormatting sqref="F22:AJ22">
    <cfRule type="expression" dxfId="10291" priority="1648" stopIfTrue="1">
      <formula>IF(WEEKDAY(F$5)=1,TRUE,FALSE)</formula>
    </cfRule>
  </conditionalFormatting>
  <conditionalFormatting sqref="F24:AJ24">
    <cfRule type="expression" dxfId="10290" priority="1647" stopIfTrue="1">
      <formula>IF(WEEKDAY(F$5)=1,TRUE,FALSE)</formula>
    </cfRule>
  </conditionalFormatting>
  <conditionalFormatting sqref="F26:AJ26">
    <cfRule type="expression" dxfId="10289" priority="1646" stopIfTrue="1">
      <formula>IF(WEEKDAY(F$5)=1,TRUE,FALSE)</formula>
    </cfRule>
  </conditionalFormatting>
  <conditionalFormatting sqref="F28:AJ28">
    <cfRule type="expression" dxfId="10288" priority="1645" stopIfTrue="1">
      <formula>IF(WEEKDAY(F$5)=1,TRUE,FALSE)</formula>
    </cfRule>
  </conditionalFormatting>
  <conditionalFormatting sqref="F31:AJ31">
    <cfRule type="expression" dxfId="10287" priority="1644" stopIfTrue="1">
      <formula>IF(WEEKDAY(F$5)=1,TRUE,FALSE)</formula>
    </cfRule>
  </conditionalFormatting>
  <conditionalFormatting sqref="F33:AJ33">
    <cfRule type="expression" dxfId="10286" priority="1643" stopIfTrue="1">
      <formula>IF(WEEKDAY(F$5)=1,TRUE,FALSE)</formula>
    </cfRule>
  </conditionalFormatting>
  <conditionalFormatting sqref="F35:AJ35">
    <cfRule type="expression" dxfId="10285" priority="1642" stopIfTrue="1">
      <formula>IF(WEEKDAY(F$5)=1,TRUE,FALSE)</formula>
    </cfRule>
  </conditionalFormatting>
  <conditionalFormatting sqref="F37:AJ37">
    <cfRule type="expression" dxfId="10284" priority="1641" stopIfTrue="1">
      <formula>IF(WEEKDAY(F$5)=1,TRUE,FALSE)</formula>
    </cfRule>
  </conditionalFormatting>
  <conditionalFormatting sqref="F39:AJ39">
    <cfRule type="expression" dxfId="10283" priority="1640" stopIfTrue="1">
      <formula>IF(WEEKDAY(F$5)=1,TRUE,FALSE)</formula>
    </cfRule>
  </conditionalFormatting>
  <conditionalFormatting sqref="F70:AJ70">
    <cfRule type="expression" dxfId="10282" priority="1639" stopIfTrue="1">
      <formula>IF(WEEKDAY(F$5)=1,TRUE,FALSE)</formula>
    </cfRule>
  </conditionalFormatting>
  <conditionalFormatting sqref="F72:I72">
    <cfRule type="expression" dxfId="10281" priority="1638" stopIfTrue="1">
      <formula>IF(WEEKDAY(F$5)=1,TRUE,FALSE)</formula>
    </cfRule>
  </conditionalFormatting>
  <conditionalFormatting sqref="F72:AJ72">
    <cfRule type="expression" dxfId="10280" priority="1637" stopIfTrue="1">
      <formula>IF(WEEKDAY(F$5)=1,TRUE,FALSE)</formula>
    </cfRule>
  </conditionalFormatting>
  <conditionalFormatting sqref="F74:I74">
    <cfRule type="expression" dxfId="10279" priority="1636" stopIfTrue="1">
      <formula>IF(WEEKDAY(F$5)=1,TRUE,FALSE)</formula>
    </cfRule>
  </conditionalFormatting>
  <conditionalFormatting sqref="F74:AJ74">
    <cfRule type="expression" dxfId="10278" priority="1635" stopIfTrue="1">
      <formula>IF(WEEKDAY(F$5)=1,TRUE,FALSE)</formula>
    </cfRule>
  </conditionalFormatting>
  <conditionalFormatting sqref="F76:I76">
    <cfRule type="expression" dxfId="10277" priority="1634" stopIfTrue="1">
      <formula>IF(WEEKDAY(F$5)=1,TRUE,FALSE)</formula>
    </cfRule>
  </conditionalFormatting>
  <conditionalFormatting sqref="F76:AJ76">
    <cfRule type="expression" dxfId="10276" priority="1633" stopIfTrue="1">
      <formula>IF(WEEKDAY(F$5)=1,TRUE,FALSE)</formula>
    </cfRule>
  </conditionalFormatting>
  <conditionalFormatting sqref="F78:I78">
    <cfRule type="expression" dxfId="10275" priority="1632" stopIfTrue="1">
      <formula>IF(WEEKDAY(F$5)=1,TRUE,FALSE)</formula>
    </cfRule>
  </conditionalFormatting>
  <conditionalFormatting sqref="F78:AJ78">
    <cfRule type="expression" dxfId="10274" priority="1631" stopIfTrue="1">
      <formula>IF(WEEKDAY(F$5)=1,TRUE,FALSE)</formula>
    </cfRule>
  </conditionalFormatting>
  <conditionalFormatting sqref="F80:I80">
    <cfRule type="expression" dxfId="10273" priority="1630" stopIfTrue="1">
      <formula>IF(WEEKDAY(F$5)=1,TRUE,FALSE)</formula>
    </cfRule>
  </conditionalFormatting>
  <conditionalFormatting sqref="F80:AJ80">
    <cfRule type="expression" dxfId="10272" priority="1629" stopIfTrue="1">
      <formula>IF(WEEKDAY(F$5)=1,TRUE,FALSE)</formula>
    </cfRule>
  </conditionalFormatting>
  <conditionalFormatting sqref="F82:I82">
    <cfRule type="expression" dxfId="10271" priority="1628" stopIfTrue="1">
      <formula>IF(WEEKDAY(F$5)=1,TRUE,FALSE)</formula>
    </cfRule>
  </conditionalFormatting>
  <conditionalFormatting sqref="F82:AJ82">
    <cfRule type="expression" dxfId="10270" priority="1627" stopIfTrue="1">
      <formula>IF(WEEKDAY(F$5)=1,TRUE,FALSE)</formula>
    </cfRule>
  </conditionalFormatting>
  <conditionalFormatting sqref="F84:I84">
    <cfRule type="expression" dxfId="10269" priority="1626" stopIfTrue="1">
      <formula>IF(WEEKDAY(F$5)=1,TRUE,FALSE)</formula>
    </cfRule>
  </conditionalFormatting>
  <conditionalFormatting sqref="F84:AJ84">
    <cfRule type="expression" dxfId="10268" priority="1625" stopIfTrue="1">
      <formula>IF(WEEKDAY(F$5)=1,TRUE,FALSE)</formula>
    </cfRule>
  </conditionalFormatting>
  <conditionalFormatting sqref="F14:AJ14">
    <cfRule type="expression" dxfId="10267" priority="1624" stopIfTrue="1">
      <formula>IF(WEEKDAY(F$5)=1,TRUE,FALSE)</formula>
    </cfRule>
  </conditionalFormatting>
  <conditionalFormatting sqref="F16:AJ16">
    <cfRule type="expression" dxfId="10266" priority="1623" stopIfTrue="1">
      <formula>IF(WEEKDAY(F$5)=1,TRUE,FALSE)</formula>
    </cfRule>
  </conditionalFormatting>
  <conditionalFormatting sqref="F18:AJ18">
    <cfRule type="expression" dxfId="10265" priority="1622" stopIfTrue="1">
      <formula>IF(WEEKDAY(F$5)=1,TRUE,FALSE)</formula>
    </cfRule>
  </conditionalFormatting>
  <conditionalFormatting sqref="F20:AJ20">
    <cfRule type="expression" dxfId="10264" priority="1621" stopIfTrue="1">
      <formula>IF(WEEKDAY(F$5)=1,TRUE,FALSE)</formula>
    </cfRule>
  </conditionalFormatting>
  <conditionalFormatting sqref="F22:AJ22">
    <cfRule type="expression" dxfId="10263" priority="1620" stopIfTrue="1">
      <formula>IF(WEEKDAY(F$5)=1,TRUE,FALSE)</formula>
    </cfRule>
  </conditionalFormatting>
  <conditionalFormatting sqref="F24:AJ24">
    <cfRule type="expression" dxfId="10262" priority="1619" stopIfTrue="1">
      <formula>IF(WEEKDAY(F$5)=1,TRUE,FALSE)</formula>
    </cfRule>
  </conditionalFormatting>
  <conditionalFormatting sqref="F26:AJ26">
    <cfRule type="expression" dxfId="10261" priority="1618" stopIfTrue="1">
      <formula>IF(WEEKDAY(F$5)=1,TRUE,FALSE)</formula>
    </cfRule>
  </conditionalFormatting>
  <conditionalFormatting sqref="F28:AJ28">
    <cfRule type="expression" dxfId="10260" priority="1617" stopIfTrue="1">
      <formula>IF(WEEKDAY(F$5)=1,TRUE,FALSE)</formula>
    </cfRule>
  </conditionalFormatting>
  <conditionalFormatting sqref="F31:AJ31">
    <cfRule type="expression" dxfId="10259" priority="1616" stopIfTrue="1">
      <formula>IF(WEEKDAY(F$5)=1,TRUE,FALSE)</formula>
    </cfRule>
  </conditionalFormatting>
  <conditionalFormatting sqref="F33:AJ33">
    <cfRule type="expression" dxfId="10258" priority="1615" stopIfTrue="1">
      <formula>IF(WEEKDAY(F$5)=1,TRUE,FALSE)</formula>
    </cfRule>
  </conditionalFormatting>
  <conditionalFormatting sqref="F35:AJ35">
    <cfRule type="expression" dxfId="10257" priority="1614" stopIfTrue="1">
      <formula>IF(WEEKDAY(F$5)=1,TRUE,FALSE)</formula>
    </cfRule>
  </conditionalFormatting>
  <conditionalFormatting sqref="F37:AJ37">
    <cfRule type="expression" dxfId="10256" priority="1613" stopIfTrue="1">
      <formula>IF(WEEKDAY(F$5)=1,TRUE,FALSE)</formula>
    </cfRule>
  </conditionalFormatting>
  <conditionalFormatting sqref="F39:AJ39">
    <cfRule type="expression" dxfId="10255" priority="1612" stopIfTrue="1">
      <formula>IF(WEEKDAY(F$5)=1,TRUE,FALSE)</formula>
    </cfRule>
  </conditionalFormatting>
  <conditionalFormatting sqref="F70:AJ70">
    <cfRule type="expression" dxfId="10254" priority="1611" stopIfTrue="1">
      <formula>IF(WEEKDAY(F$5)=1,TRUE,FALSE)</formula>
    </cfRule>
  </conditionalFormatting>
  <conditionalFormatting sqref="F72:AJ72">
    <cfRule type="expression" dxfId="10253" priority="1610" stopIfTrue="1">
      <formula>IF(WEEKDAY(F$5)=1,TRUE,FALSE)</formula>
    </cfRule>
  </conditionalFormatting>
  <conditionalFormatting sqref="F74:AJ74">
    <cfRule type="expression" dxfId="10252" priority="1609" stopIfTrue="1">
      <formula>IF(WEEKDAY(F$5)=1,TRUE,FALSE)</formula>
    </cfRule>
  </conditionalFormatting>
  <conditionalFormatting sqref="F76:AJ76">
    <cfRule type="expression" dxfId="10251" priority="1608" stopIfTrue="1">
      <formula>IF(WEEKDAY(F$5)=1,TRUE,FALSE)</formula>
    </cfRule>
  </conditionalFormatting>
  <conditionalFormatting sqref="F78:AJ78">
    <cfRule type="expression" dxfId="10250" priority="1607" stopIfTrue="1">
      <formula>IF(WEEKDAY(F$5)=1,TRUE,FALSE)</formula>
    </cfRule>
  </conditionalFormatting>
  <conditionalFormatting sqref="F80:AJ80">
    <cfRule type="expression" dxfId="10249" priority="1606" stopIfTrue="1">
      <formula>IF(WEEKDAY(F$5)=1,TRUE,FALSE)</formula>
    </cfRule>
  </conditionalFormatting>
  <conditionalFormatting sqref="F82:AJ82">
    <cfRule type="expression" dxfId="10248" priority="1605" stopIfTrue="1">
      <formula>IF(WEEKDAY(F$5)=1,TRUE,FALSE)</formula>
    </cfRule>
  </conditionalFormatting>
  <conditionalFormatting sqref="F84:AJ84">
    <cfRule type="expression" dxfId="10247" priority="1604" stopIfTrue="1">
      <formula>IF(WEEKDAY(F$5)=1,TRUE,FALSE)</formula>
    </cfRule>
  </conditionalFormatting>
  <conditionalFormatting sqref="F14:AJ14">
    <cfRule type="expression" dxfId="10246" priority="1603" stopIfTrue="1">
      <formula>IF(WEEKDAY(F$5)=1,TRUE,FALSE)</formula>
    </cfRule>
  </conditionalFormatting>
  <conditionalFormatting sqref="F16:AJ16">
    <cfRule type="expression" dxfId="10245" priority="1602" stopIfTrue="1">
      <formula>IF(WEEKDAY(F$5)=1,TRUE,FALSE)</formula>
    </cfRule>
  </conditionalFormatting>
  <conditionalFormatting sqref="F18:AJ18">
    <cfRule type="expression" dxfId="10244" priority="1601" stopIfTrue="1">
      <formula>IF(WEEKDAY(F$5)=1,TRUE,FALSE)</formula>
    </cfRule>
  </conditionalFormatting>
  <conditionalFormatting sqref="F20:AJ20">
    <cfRule type="expression" dxfId="10243" priority="1600" stopIfTrue="1">
      <formula>IF(WEEKDAY(F$5)=1,TRUE,FALSE)</formula>
    </cfRule>
  </conditionalFormatting>
  <conditionalFormatting sqref="F22:AJ22">
    <cfRule type="expression" dxfId="10242" priority="1599" stopIfTrue="1">
      <formula>IF(WEEKDAY(F$5)=1,TRUE,FALSE)</formula>
    </cfRule>
  </conditionalFormatting>
  <conditionalFormatting sqref="F24:AJ24">
    <cfRule type="expression" dxfId="10241" priority="1598" stopIfTrue="1">
      <formula>IF(WEEKDAY(F$5)=1,TRUE,FALSE)</formula>
    </cfRule>
  </conditionalFormatting>
  <conditionalFormatting sqref="F26:AJ26">
    <cfRule type="expression" dxfId="10240" priority="1597" stopIfTrue="1">
      <formula>IF(WEEKDAY(F$5)=1,TRUE,FALSE)</formula>
    </cfRule>
  </conditionalFormatting>
  <conditionalFormatting sqref="F28:AJ28">
    <cfRule type="expression" dxfId="10239" priority="1596" stopIfTrue="1">
      <formula>IF(WEEKDAY(F$5)=1,TRUE,FALSE)</formula>
    </cfRule>
  </conditionalFormatting>
  <conditionalFormatting sqref="F31:AJ31">
    <cfRule type="expression" dxfId="10238" priority="1595" stopIfTrue="1">
      <formula>IF(WEEKDAY(F$5)=1,TRUE,FALSE)</formula>
    </cfRule>
  </conditionalFormatting>
  <conditionalFormatting sqref="F33:AJ33">
    <cfRule type="expression" dxfId="10237" priority="1594" stopIfTrue="1">
      <formula>IF(WEEKDAY(F$5)=1,TRUE,FALSE)</formula>
    </cfRule>
  </conditionalFormatting>
  <conditionalFormatting sqref="F35:AJ35">
    <cfRule type="expression" dxfId="10236" priority="1593" stopIfTrue="1">
      <formula>IF(WEEKDAY(F$5)=1,TRUE,FALSE)</formula>
    </cfRule>
  </conditionalFormatting>
  <conditionalFormatting sqref="F37:AJ37">
    <cfRule type="expression" dxfId="10235" priority="1592" stopIfTrue="1">
      <formula>IF(WEEKDAY(F$5)=1,TRUE,FALSE)</formula>
    </cfRule>
  </conditionalFormatting>
  <conditionalFormatting sqref="F39:AJ39">
    <cfRule type="expression" dxfId="10234" priority="1591" stopIfTrue="1">
      <formula>IF(WEEKDAY(F$5)=1,TRUE,FALSE)</formula>
    </cfRule>
  </conditionalFormatting>
  <conditionalFormatting sqref="F70:AJ70">
    <cfRule type="expression" dxfId="10233" priority="1590" stopIfTrue="1">
      <formula>IF(WEEKDAY(F$5)=1,TRUE,FALSE)</formula>
    </cfRule>
  </conditionalFormatting>
  <conditionalFormatting sqref="F72:AJ72">
    <cfRule type="expression" dxfId="10232" priority="1589" stopIfTrue="1">
      <formula>IF(WEEKDAY(F$5)=1,TRUE,FALSE)</formula>
    </cfRule>
  </conditionalFormatting>
  <conditionalFormatting sqref="F74:AJ74">
    <cfRule type="expression" dxfId="10231" priority="1588" stopIfTrue="1">
      <formula>IF(WEEKDAY(F$5)=1,TRUE,FALSE)</formula>
    </cfRule>
  </conditionalFormatting>
  <conditionalFormatting sqref="F76:AJ76">
    <cfRule type="expression" dxfId="10230" priority="1587" stopIfTrue="1">
      <formula>IF(WEEKDAY(F$5)=1,TRUE,FALSE)</formula>
    </cfRule>
  </conditionalFormatting>
  <conditionalFormatting sqref="F78:AJ78">
    <cfRule type="expression" dxfId="10229" priority="1586" stopIfTrue="1">
      <formula>IF(WEEKDAY(F$5)=1,TRUE,FALSE)</formula>
    </cfRule>
  </conditionalFormatting>
  <conditionalFormatting sqref="F80:AJ80">
    <cfRule type="expression" dxfId="10228" priority="1585" stopIfTrue="1">
      <formula>IF(WEEKDAY(F$5)=1,TRUE,FALSE)</formula>
    </cfRule>
  </conditionalFormatting>
  <conditionalFormatting sqref="F82:AJ82">
    <cfRule type="expression" dxfId="10227" priority="1584" stopIfTrue="1">
      <formula>IF(WEEKDAY(F$5)=1,TRUE,FALSE)</formula>
    </cfRule>
  </conditionalFormatting>
  <conditionalFormatting sqref="F84:AJ84">
    <cfRule type="expression" dxfId="10226" priority="1583" stopIfTrue="1">
      <formula>IF(WEEKDAY(F$5)=1,TRUE,FALSE)</formula>
    </cfRule>
  </conditionalFormatting>
  <conditionalFormatting sqref="F14:AJ14">
    <cfRule type="expression" dxfId="10225" priority="1582" stopIfTrue="1">
      <formula>IF(WEEKDAY(F$5)=1,TRUE,FALSE)</formula>
    </cfRule>
  </conditionalFormatting>
  <conditionalFormatting sqref="F16:AJ16">
    <cfRule type="expression" dxfId="10224" priority="1581" stopIfTrue="1">
      <formula>IF(WEEKDAY(F$5)=1,TRUE,FALSE)</formula>
    </cfRule>
  </conditionalFormatting>
  <conditionalFormatting sqref="F18:AJ18">
    <cfRule type="expression" dxfId="10223" priority="1580" stopIfTrue="1">
      <formula>IF(WEEKDAY(F$5)=1,TRUE,FALSE)</formula>
    </cfRule>
  </conditionalFormatting>
  <conditionalFormatting sqref="F20:AJ20">
    <cfRule type="expression" dxfId="10222" priority="1579" stopIfTrue="1">
      <formula>IF(WEEKDAY(F$5)=1,TRUE,FALSE)</formula>
    </cfRule>
  </conditionalFormatting>
  <conditionalFormatting sqref="F22:AJ22">
    <cfRule type="expression" dxfId="10221" priority="1578" stopIfTrue="1">
      <formula>IF(WEEKDAY(F$5)=1,TRUE,FALSE)</formula>
    </cfRule>
  </conditionalFormatting>
  <conditionalFormatting sqref="F24:AJ24">
    <cfRule type="expression" dxfId="10220" priority="1577" stopIfTrue="1">
      <formula>IF(WEEKDAY(F$5)=1,TRUE,FALSE)</formula>
    </cfRule>
  </conditionalFormatting>
  <conditionalFormatting sqref="F26:AJ26">
    <cfRule type="expression" dxfId="10219" priority="1576" stopIfTrue="1">
      <formula>IF(WEEKDAY(F$5)=1,TRUE,FALSE)</formula>
    </cfRule>
  </conditionalFormatting>
  <conditionalFormatting sqref="F28:AJ28">
    <cfRule type="expression" dxfId="10218" priority="1575" stopIfTrue="1">
      <formula>IF(WEEKDAY(F$5)=1,TRUE,FALSE)</formula>
    </cfRule>
  </conditionalFormatting>
  <conditionalFormatting sqref="F31:AJ31">
    <cfRule type="expression" dxfId="10217" priority="1574" stopIfTrue="1">
      <formula>IF(WEEKDAY(F$5)=1,TRUE,FALSE)</formula>
    </cfRule>
  </conditionalFormatting>
  <conditionalFormatting sqref="F33:AJ33">
    <cfRule type="expression" dxfId="10216" priority="1573" stopIfTrue="1">
      <formula>IF(WEEKDAY(F$5)=1,TRUE,FALSE)</formula>
    </cfRule>
  </conditionalFormatting>
  <conditionalFormatting sqref="F35:AJ35">
    <cfRule type="expression" dxfId="10215" priority="1572" stopIfTrue="1">
      <formula>IF(WEEKDAY(F$5)=1,TRUE,FALSE)</formula>
    </cfRule>
  </conditionalFormatting>
  <conditionalFormatting sqref="F37:AJ37">
    <cfRule type="expression" dxfId="10214" priority="1571" stopIfTrue="1">
      <formula>IF(WEEKDAY(F$5)=1,TRUE,FALSE)</formula>
    </cfRule>
  </conditionalFormatting>
  <conditionalFormatting sqref="K37:P37">
    <cfRule type="expression" dxfId="10213" priority="1570" stopIfTrue="1">
      <formula>IF(WEEKDAY(K$5)=1,TRUE,FALSE)</formula>
    </cfRule>
  </conditionalFormatting>
  <conditionalFormatting sqref="R37:W37">
    <cfRule type="expression" dxfId="10212" priority="1569" stopIfTrue="1">
      <formula>IF(WEEKDAY(R$5)=1,TRUE,FALSE)</formula>
    </cfRule>
  </conditionalFormatting>
  <conditionalFormatting sqref="Y37:AD37">
    <cfRule type="expression" dxfId="10211" priority="1568" stopIfTrue="1">
      <formula>IF(WEEKDAY(Y$5)=1,TRUE,FALSE)</formula>
    </cfRule>
  </conditionalFormatting>
  <conditionalFormatting sqref="F37:I37">
    <cfRule type="expression" dxfId="10210" priority="1567" stopIfTrue="1">
      <formula>IF(WEEKDAY(F$5)=1,TRUE,FALSE)</formula>
    </cfRule>
  </conditionalFormatting>
  <conditionalFormatting sqref="AF37:AJ37">
    <cfRule type="expression" dxfId="10209" priority="1566" stopIfTrue="1">
      <formula>IF(WEEKDAY(AF$5)=1,TRUE,FALSE)</formula>
    </cfRule>
  </conditionalFormatting>
  <conditionalFormatting sqref="F37:AJ37">
    <cfRule type="expression" dxfId="10208" priority="1565" stopIfTrue="1">
      <formula>IF(WEEKDAY(F$5)=1,TRUE,FALSE)</formula>
    </cfRule>
  </conditionalFormatting>
  <conditionalFormatting sqref="F37:AJ37">
    <cfRule type="expression" dxfId="10207" priority="1564" stopIfTrue="1">
      <formula>IF(WEEKDAY(F$5)=1,TRUE,FALSE)</formula>
    </cfRule>
  </conditionalFormatting>
  <conditionalFormatting sqref="F37:AJ37">
    <cfRule type="expression" dxfId="10206" priority="1563" stopIfTrue="1">
      <formula>IF(WEEKDAY(F$5)=1,TRUE,FALSE)</formula>
    </cfRule>
  </conditionalFormatting>
  <conditionalFormatting sqref="F37:AJ37">
    <cfRule type="expression" dxfId="10205" priority="1562" stopIfTrue="1">
      <formula>IF(WEEKDAY(F$5)=1,TRUE,FALSE)</formula>
    </cfRule>
  </conditionalFormatting>
  <conditionalFormatting sqref="K39:P39">
    <cfRule type="expression" dxfId="10204" priority="1561" stopIfTrue="1">
      <formula>IF(WEEKDAY(K$5)=1,TRUE,FALSE)</formula>
    </cfRule>
  </conditionalFormatting>
  <conditionalFormatting sqref="R39:W39">
    <cfRule type="expression" dxfId="10203" priority="1560" stopIfTrue="1">
      <formula>IF(WEEKDAY(R$5)=1,TRUE,FALSE)</formula>
    </cfRule>
  </conditionalFormatting>
  <conditionalFormatting sqref="Y39:AD39">
    <cfRule type="expression" dxfId="10202" priority="1559" stopIfTrue="1">
      <formula>IF(WEEKDAY(Y$5)=1,TRUE,FALSE)</formula>
    </cfRule>
  </conditionalFormatting>
  <conditionalFormatting sqref="F39:I39">
    <cfRule type="expression" dxfId="10201" priority="1558" stopIfTrue="1">
      <formula>IF(WEEKDAY(F$5)=1,TRUE,FALSE)</formula>
    </cfRule>
  </conditionalFormatting>
  <conditionalFormatting sqref="AF39:AJ39">
    <cfRule type="expression" dxfId="10200" priority="1557" stopIfTrue="1">
      <formula>IF(WEEKDAY(AF$5)=1,TRUE,FALSE)</formula>
    </cfRule>
  </conditionalFormatting>
  <conditionalFormatting sqref="F39:AJ39">
    <cfRule type="expression" dxfId="10199" priority="1556" stopIfTrue="1">
      <formula>IF(WEEKDAY(F$5)=1,TRUE,FALSE)</formula>
    </cfRule>
  </conditionalFormatting>
  <conditionalFormatting sqref="F39:AJ39">
    <cfRule type="expression" dxfId="10198" priority="1555" stopIfTrue="1">
      <formula>IF(WEEKDAY(F$5)=1,TRUE,FALSE)</formula>
    </cfRule>
  </conditionalFormatting>
  <conditionalFormatting sqref="F39:AJ39">
    <cfRule type="expression" dxfId="10197" priority="1554" stopIfTrue="1">
      <formula>IF(WEEKDAY(F$5)=1,TRUE,FALSE)</formula>
    </cfRule>
  </conditionalFormatting>
  <conditionalFormatting sqref="F39:AJ39">
    <cfRule type="expression" dxfId="10196" priority="1553" stopIfTrue="1">
      <formula>IF(WEEKDAY(F$5)=1,TRUE,FALSE)</formula>
    </cfRule>
  </conditionalFormatting>
  <conditionalFormatting sqref="K70:P70">
    <cfRule type="expression" dxfId="10195" priority="1552" stopIfTrue="1">
      <formula>IF(WEEKDAY(K$5)=1,TRUE,FALSE)</formula>
    </cfRule>
  </conditionalFormatting>
  <conditionalFormatting sqref="R70:W70">
    <cfRule type="expression" dxfId="10194" priority="1551" stopIfTrue="1">
      <formula>IF(WEEKDAY(R$5)=1,TRUE,FALSE)</formula>
    </cfRule>
  </conditionalFormatting>
  <conditionalFormatting sqref="Y70:AD70">
    <cfRule type="expression" dxfId="10193" priority="1550" stopIfTrue="1">
      <formula>IF(WEEKDAY(Y$5)=1,TRUE,FALSE)</formula>
    </cfRule>
  </conditionalFormatting>
  <conditionalFormatting sqref="F70:I70">
    <cfRule type="expression" dxfId="10192" priority="1549" stopIfTrue="1">
      <formula>IF(WEEKDAY(F$5)=1,TRUE,FALSE)</formula>
    </cfRule>
  </conditionalFormatting>
  <conditionalFormatting sqref="AF70:AJ70">
    <cfRule type="expression" dxfId="10191" priority="1548" stopIfTrue="1">
      <formula>IF(WEEKDAY(AF$5)=1,TRUE,FALSE)</formula>
    </cfRule>
  </conditionalFormatting>
  <conditionalFormatting sqref="F70:AJ70">
    <cfRule type="expression" dxfId="10190" priority="1547" stopIfTrue="1">
      <formula>IF(WEEKDAY(F$5)=1,TRUE,FALSE)</formula>
    </cfRule>
  </conditionalFormatting>
  <conditionalFormatting sqref="F70:AJ70">
    <cfRule type="expression" dxfId="10189" priority="1546" stopIfTrue="1">
      <formula>IF(WEEKDAY(F$5)=1,TRUE,FALSE)</formula>
    </cfRule>
  </conditionalFormatting>
  <conditionalFormatting sqref="F70:AJ70">
    <cfRule type="expression" dxfId="10188" priority="1545" stopIfTrue="1">
      <formula>IF(WEEKDAY(F$5)=1,TRUE,FALSE)</formula>
    </cfRule>
  </conditionalFormatting>
  <conditionalFormatting sqref="F70:AJ70">
    <cfRule type="expression" dxfId="10187" priority="1544" stopIfTrue="1">
      <formula>IF(WEEKDAY(F$5)=1,TRUE,FALSE)</formula>
    </cfRule>
  </conditionalFormatting>
  <conditionalFormatting sqref="K72:P72">
    <cfRule type="expression" dxfId="10186" priority="1543" stopIfTrue="1">
      <formula>IF(WEEKDAY(K$5)=1,TRUE,FALSE)</formula>
    </cfRule>
  </conditionalFormatting>
  <conditionalFormatting sqref="R72:W72">
    <cfRule type="expression" dxfId="10185" priority="1542" stopIfTrue="1">
      <formula>IF(WEEKDAY(R$5)=1,TRUE,FALSE)</formula>
    </cfRule>
  </conditionalFormatting>
  <conditionalFormatting sqref="Y72:AD72">
    <cfRule type="expression" dxfId="10184" priority="1541" stopIfTrue="1">
      <formula>IF(WEEKDAY(Y$5)=1,TRUE,FALSE)</formula>
    </cfRule>
  </conditionalFormatting>
  <conditionalFormatting sqref="F72:I72">
    <cfRule type="expression" dxfId="10183" priority="1540" stopIfTrue="1">
      <formula>IF(WEEKDAY(F$5)=1,TRUE,FALSE)</formula>
    </cfRule>
  </conditionalFormatting>
  <conditionalFormatting sqref="AF72:AJ72">
    <cfRule type="expression" dxfId="10182" priority="1539" stopIfTrue="1">
      <formula>IF(WEEKDAY(AF$5)=1,TRUE,FALSE)</formula>
    </cfRule>
  </conditionalFormatting>
  <conditionalFormatting sqref="F72:AJ72">
    <cfRule type="expression" dxfId="10181" priority="1538" stopIfTrue="1">
      <formula>IF(WEEKDAY(F$5)=1,TRUE,FALSE)</formula>
    </cfRule>
  </conditionalFormatting>
  <conditionalFormatting sqref="F72:AJ72">
    <cfRule type="expression" dxfId="10180" priority="1537" stopIfTrue="1">
      <formula>IF(WEEKDAY(F$5)=1,TRUE,FALSE)</formula>
    </cfRule>
  </conditionalFormatting>
  <conditionalFormatting sqref="F72:AJ72">
    <cfRule type="expression" dxfId="10179" priority="1536" stopIfTrue="1">
      <formula>IF(WEEKDAY(F$5)=1,TRUE,FALSE)</formula>
    </cfRule>
  </conditionalFormatting>
  <conditionalFormatting sqref="F72:AJ72">
    <cfRule type="expression" dxfId="10178" priority="1535" stopIfTrue="1">
      <formula>IF(WEEKDAY(F$5)=1,TRUE,FALSE)</formula>
    </cfRule>
  </conditionalFormatting>
  <conditionalFormatting sqref="K74:P74">
    <cfRule type="expression" dxfId="10177" priority="1534" stopIfTrue="1">
      <formula>IF(WEEKDAY(K$5)=1,TRUE,FALSE)</formula>
    </cfRule>
  </conditionalFormatting>
  <conditionalFormatting sqref="R74:W74">
    <cfRule type="expression" dxfId="10176" priority="1533" stopIfTrue="1">
      <formula>IF(WEEKDAY(R$5)=1,TRUE,FALSE)</formula>
    </cfRule>
  </conditionalFormatting>
  <conditionalFormatting sqref="Y74:AD74">
    <cfRule type="expression" dxfId="10175" priority="1532" stopIfTrue="1">
      <formula>IF(WEEKDAY(Y$5)=1,TRUE,FALSE)</formula>
    </cfRule>
  </conditionalFormatting>
  <conditionalFormatting sqref="F74:I74">
    <cfRule type="expression" dxfId="10174" priority="1531" stopIfTrue="1">
      <formula>IF(WEEKDAY(F$5)=1,TRUE,FALSE)</formula>
    </cfRule>
  </conditionalFormatting>
  <conditionalFormatting sqref="AF74:AJ74">
    <cfRule type="expression" dxfId="10173" priority="1530" stopIfTrue="1">
      <formula>IF(WEEKDAY(AF$5)=1,TRUE,FALSE)</formula>
    </cfRule>
  </conditionalFormatting>
  <conditionalFormatting sqref="F74:AJ74">
    <cfRule type="expression" dxfId="10172" priority="1529" stopIfTrue="1">
      <formula>IF(WEEKDAY(F$5)=1,TRUE,FALSE)</formula>
    </cfRule>
  </conditionalFormatting>
  <conditionalFormatting sqref="F74:AJ74">
    <cfRule type="expression" dxfId="10171" priority="1528" stopIfTrue="1">
      <formula>IF(WEEKDAY(F$5)=1,TRUE,FALSE)</formula>
    </cfRule>
  </conditionalFormatting>
  <conditionalFormatting sqref="F74:AJ74">
    <cfRule type="expression" dxfId="10170" priority="1527" stopIfTrue="1">
      <formula>IF(WEEKDAY(F$5)=1,TRUE,FALSE)</formula>
    </cfRule>
  </conditionalFormatting>
  <conditionalFormatting sqref="F74:AJ74">
    <cfRule type="expression" dxfId="10169" priority="1526" stopIfTrue="1">
      <formula>IF(WEEKDAY(F$5)=1,TRUE,FALSE)</formula>
    </cfRule>
  </conditionalFormatting>
  <conditionalFormatting sqref="K76:P76">
    <cfRule type="expression" dxfId="10168" priority="1525" stopIfTrue="1">
      <formula>IF(WEEKDAY(K$5)=1,TRUE,FALSE)</formula>
    </cfRule>
  </conditionalFormatting>
  <conditionalFormatting sqref="R76:W76">
    <cfRule type="expression" dxfId="10167" priority="1524" stopIfTrue="1">
      <formula>IF(WEEKDAY(R$5)=1,TRUE,FALSE)</formula>
    </cfRule>
  </conditionalFormatting>
  <conditionalFormatting sqref="Y76:AD76">
    <cfRule type="expression" dxfId="10166" priority="1523" stopIfTrue="1">
      <formula>IF(WEEKDAY(Y$5)=1,TRUE,FALSE)</formula>
    </cfRule>
  </conditionalFormatting>
  <conditionalFormatting sqref="F76:I76">
    <cfRule type="expression" dxfId="10165" priority="1522" stopIfTrue="1">
      <formula>IF(WEEKDAY(F$5)=1,TRUE,FALSE)</formula>
    </cfRule>
  </conditionalFormatting>
  <conditionalFormatting sqref="AF76:AJ76">
    <cfRule type="expression" dxfId="10164" priority="1521" stopIfTrue="1">
      <formula>IF(WEEKDAY(AF$5)=1,TRUE,FALSE)</formula>
    </cfRule>
  </conditionalFormatting>
  <conditionalFormatting sqref="F76:AJ76">
    <cfRule type="expression" dxfId="10163" priority="1520" stopIfTrue="1">
      <formula>IF(WEEKDAY(F$5)=1,TRUE,FALSE)</formula>
    </cfRule>
  </conditionalFormatting>
  <conditionalFormatting sqref="F76:AJ76">
    <cfRule type="expression" dxfId="10162" priority="1519" stopIfTrue="1">
      <formula>IF(WEEKDAY(F$5)=1,TRUE,FALSE)</formula>
    </cfRule>
  </conditionalFormatting>
  <conditionalFormatting sqref="F76:AJ76">
    <cfRule type="expression" dxfId="10161" priority="1518" stopIfTrue="1">
      <formula>IF(WEEKDAY(F$5)=1,TRUE,FALSE)</formula>
    </cfRule>
  </conditionalFormatting>
  <conditionalFormatting sqref="F76:AJ76">
    <cfRule type="expression" dxfId="10160" priority="1517" stopIfTrue="1">
      <formula>IF(WEEKDAY(F$5)=1,TRUE,FALSE)</formula>
    </cfRule>
  </conditionalFormatting>
  <conditionalFormatting sqref="K78:P78">
    <cfRule type="expression" dxfId="10159" priority="1516" stopIfTrue="1">
      <formula>IF(WEEKDAY(K$5)=1,TRUE,FALSE)</formula>
    </cfRule>
  </conditionalFormatting>
  <conditionalFormatting sqref="R78:W78">
    <cfRule type="expression" dxfId="10158" priority="1515" stopIfTrue="1">
      <formula>IF(WEEKDAY(R$5)=1,TRUE,FALSE)</formula>
    </cfRule>
  </conditionalFormatting>
  <conditionalFormatting sqref="Y78:AD78">
    <cfRule type="expression" dxfId="10157" priority="1514" stopIfTrue="1">
      <formula>IF(WEEKDAY(Y$5)=1,TRUE,FALSE)</formula>
    </cfRule>
  </conditionalFormatting>
  <conditionalFormatting sqref="F78:I78">
    <cfRule type="expression" dxfId="10156" priority="1513" stopIfTrue="1">
      <formula>IF(WEEKDAY(F$5)=1,TRUE,FALSE)</formula>
    </cfRule>
  </conditionalFormatting>
  <conditionalFormatting sqref="AF78:AJ78">
    <cfRule type="expression" dxfId="10155" priority="1512" stopIfTrue="1">
      <formula>IF(WEEKDAY(AF$5)=1,TRUE,FALSE)</formula>
    </cfRule>
  </conditionalFormatting>
  <conditionalFormatting sqref="F78:AJ78">
    <cfRule type="expression" dxfId="10154" priority="1511" stopIfTrue="1">
      <formula>IF(WEEKDAY(F$5)=1,TRUE,FALSE)</formula>
    </cfRule>
  </conditionalFormatting>
  <conditionalFormatting sqref="F78:AJ78">
    <cfRule type="expression" dxfId="10153" priority="1510" stopIfTrue="1">
      <formula>IF(WEEKDAY(F$5)=1,TRUE,FALSE)</formula>
    </cfRule>
  </conditionalFormatting>
  <conditionalFormatting sqref="F78:AJ78">
    <cfRule type="expression" dxfId="10152" priority="1509" stopIfTrue="1">
      <formula>IF(WEEKDAY(F$5)=1,TRUE,FALSE)</formula>
    </cfRule>
  </conditionalFormatting>
  <conditionalFormatting sqref="F78:AJ78">
    <cfRule type="expression" dxfId="10151" priority="1508" stopIfTrue="1">
      <formula>IF(WEEKDAY(F$5)=1,TRUE,FALSE)</formula>
    </cfRule>
  </conditionalFormatting>
  <conditionalFormatting sqref="K80:P80">
    <cfRule type="expression" dxfId="10150" priority="1507" stopIfTrue="1">
      <formula>IF(WEEKDAY(K$5)=1,TRUE,FALSE)</formula>
    </cfRule>
  </conditionalFormatting>
  <conditionalFormatting sqref="R80:W80">
    <cfRule type="expression" dxfId="10149" priority="1506" stopIfTrue="1">
      <formula>IF(WEEKDAY(R$5)=1,TRUE,FALSE)</formula>
    </cfRule>
  </conditionalFormatting>
  <conditionalFormatting sqref="Y80:AD80">
    <cfRule type="expression" dxfId="10148" priority="1505" stopIfTrue="1">
      <formula>IF(WEEKDAY(Y$5)=1,TRUE,FALSE)</formula>
    </cfRule>
  </conditionalFormatting>
  <conditionalFormatting sqref="F80:I80">
    <cfRule type="expression" dxfId="10147" priority="1504" stopIfTrue="1">
      <formula>IF(WEEKDAY(F$5)=1,TRUE,FALSE)</formula>
    </cfRule>
  </conditionalFormatting>
  <conditionalFormatting sqref="AF80:AJ80">
    <cfRule type="expression" dxfId="10146" priority="1503" stopIfTrue="1">
      <formula>IF(WEEKDAY(AF$5)=1,TRUE,FALSE)</formula>
    </cfRule>
  </conditionalFormatting>
  <conditionalFormatting sqref="F80:AJ80">
    <cfRule type="expression" dxfId="10145" priority="1502" stopIfTrue="1">
      <formula>IF(WEEKDAY(F$5)=1,TRUE,FALSE)</formula>
    </cfRule>
  </conditionalFormatting>
  <conditionalFormatting sqref="F80:AJ80">
    <cfRule type="expression" dxfId="10144" priority="1501" stopIfTrue="1">
      <formula>IF(WEEKDAY(F$5)=1,TRUE,FALSE)</formula>
    </cfRule>
  </conditionalFormatting>
  <conditionalFormatting sqref="F80:AJ80">
    <cfRule type="expression" dxfId="10143" priority="1500" stopIfTrue="1">
      <formula>IF(WEEKDAY(F$5)=1,TRUE,FALSE)</formula>
    </cfRule>
  </conditionalFormatting>
  <conditionalFormatting sqref="F80:AJ80">
    <cfRule type="expression" dxfId="10142" priority="1499" stopIfTrue="1">
      <formula>IF(WEEKDAY(F$5)=1,TRUE,FALSE)</formula>
    </cfRule>
  </conditionalFormatting>
  <conditionalFormatting sqref="K82:P82">
    <cfRule type="expression" dxfId="10141" priority="1498" stopIfTrue="1">
      <formula>IF(WEEKDAY(K$5)=1,TRUE,FALSE)</formula>
    </cfRule>
  </conditionalFormatting>
  <conditionalFormatting sqref="R82:W82">
    <cfRule type="expression" dxfId="10140" priority="1497" stopIfTrue="1">
      <formula>IF(WEEKDAY(R$5)=1,TRUE,FALSE)</formula>
    </cfRule>
  </conditionalFormatting>
  <conditionalFormatting sqref="Y82:AD82">
    <cfRule type="expression" dxfId="10139" priority="1496" stopIfTrue="1">
      <formula>IF(WEEKDAY(Y$5)=1,TRUE,FALSE)</formula>
    </cfRule>
  </conditionalFormatting>
  <conditionalFormatting sqref="F82:I82">
    <cfRule type="expression" dxfId="10138" priority="1495" stopIfTrue="1">
      <formula>IF(WEEKDAY(F$5)=1,TRUE,FALSE)</formula>
    </cfRule>
  </conditionalFormatting>
  <conditionalFormatting sqref="AF82:AJ82">
    <cfRule type="expression" dxfId="10137" priority="1494" stopIfTrue="1">
      <formula>IF(WEEKDAY(AF$5)=1,TRUE,FALSE)</formula>
    </cfRule>
  </conditionalFormatting>
  <conditionalFormatting sqref="F82:AJ82">
    <cfRule type="expression" dxfId="10136" priority="1493" stopIfTrue="1">
      <formula>IF(WEEKDAY(F$5)=1,TRUE,FALSE)</formula>
    </cfRule>
  </conditionalFormatting>
  <conditionalFormatting sqref="F82:AJ82">
    <cfRule type="expression" dxfId="10135" priority="1492" stopIfTrue="1">
      <formula>IF(WEEKDAY(F$5)=1,TRUE,FALSE)</formula>
    </cfRule>
  </conditionalFormatting>
  <conditionalFormatting sqref="F82:AJ82">
    <cfRule type="expression" dxfId="10134" priority="1491" stopIfTrue="1">
      <formula>IF(WEEKDAY(F$5)=1,TRUE,FALSE)</formula>
    </cfRule>
  </conditionalFormatting>
  <conditionalFormatting sqref="F82:AJ82">
    <cfRule type="expression" dxfId="10133" priority="1490" stopIfTrue="1">
      <formula>IF(WEEKDAY(F$5)=1,TRUE,FALSE)</formula>
    </cfRule>
  </conditionalFormatting>
  <conditionalFormatting sqref="K84:P84">
    <cfRule type="expression" dxfId="10132" priority="1489" stopIfTrue="1">
      <formula>IF(WEEKDAY(K$5)=1,TRUE,FALSE)</formula>
    </cfRule>
  </conditionalFormatting>
  <conditionalFormatting sqref="R84:W84">
    <cfRule type="expression" dxfId="10131" priority="1488" stopIfTrue="1">
      <formula>IF(WEEKDAY(R$5)=1,TRUE,FALSE)</formula>
    </cfRule>
  </conditionalFormatting>
  <conditionalFormatting sqref="Y84:AD84">
    <cfRule type="expression" dxfId="10130" priority="1487" stopIfTrue="1">
      <formula>IF(WEEKDAY(Y$5)=1,TRUE,FALSE)</formula>
    </cfRule>
  </conditionalFormatting>
  <conditionalFormatting sqref="F84:I84">
    <cfRule type="expression" dxfId="10129" priority="1486" stopIfTrue="1">
      <formula>IF(WEEKDAY(F$5)=1,TRUE,FALSE)</formula>
    </cfRule>
  </conditionalFormatting>
  <conditionalFormatting sqref="AF84:AJ84">
    <cfRule type="expression" dxfId="10128" priority="1485" stopIfTrue="1">
      <formula>IF(WEEKDAY(AF$5)=1,TRUE,FALSE)</formula>
    </cfRule>
  </conditionalFormatting>
  <conditionalFormatting sqref="F84:AJ84">
    <cfRule type="expression" dxfId="10127" priority="1484" stopIfTrue="1">
      <formula>IF(WEEKDAY(F$5)=1,TRUE,FALSE)</formula>
    </cfRule>
  </conditionalFormatting>
  <conditionalFormatting sqref="F84:AJ84">
    <cfRule type="expression" dxfId="10126" priority="1483" stopIfTrue="1">
      <formula>IF(WEEKDAY(F$5)=1,TRUE,FALSE)</formula>
    </cfRule>
  </conditionalFormatting>
  <conditionalFormatting sqref="F84:AJ84">
    <cfRule type="expression" dxfId="10125" priority="1482" stopIfTrue="1">
      <formula>IF(WEEKDAY(F$5)=1,TRUE,FALSE)</formula>
    </cfRule>
  </conditionalFormatting>
  <conditionalFormatting sqref="F84:AJ84">
    <cfRule type="expression" dxfId="10124" priority="1481" stopIfTrue="1">
      <formula>IF(WEEKDAY(F$5)=1,TRUE,FALSE)</formula>
    </cfRule>
  </conditionalFormatting>
  <conditionalFormatting sqref="F70:I70">
    <cfRule type="expression" dxfId="10123" priority="1480" stopIfTrue="1">
      <formula>IF(WEEKDAY(F$5)=1,TRUE,FALSE)</formula>
    </cfRule>
  </conditionalFormatting>
  <conditionalFormatting sqref="F70:I70">
    <cfRule type="expression" dxfId="10122" priority="1479" stopIfTrue="1">
      <formula>IF(WEEKDAY(F$5)=1,TRUE,FALSE)</formula>
    </cfRule>
  </conditionalFormatting>
  <conditionalFormatting sqref="F70:I70">
    <cfRule type="expression" dxfId="10121" priority="1478" stopIfTrue="1">
      <formula>IF(WEEKDAY(F$5)=1,TRUE,FALSE)</formula>
    </cfRule>
  </conditionalFormatting>
  <conditionalFormatting sqref="F70:AJ70">
    <cfRule type="expression" dxfId="10120" priority="1477" stopIfTrue="1">
      <formula>IF(WEEKDAY(F$5)=1,TRUE,FALSE)</formula>
    </cfRule>
  </conditionalFormatting>
  <conditionalFormatting sqref="F70:AJ70">
    <cfRule type="expression" dxfId="10119" priority="1476" stopIfTrue="1">
      <formula>IF(WEEKDAY(F$5)=1,TRUE,FALSE)</formula>
    </cfRule>
  </conditionalFormatting>
  <conditionalFormatting sqref="F70:AJ70">
    <cfRule type="expression" dxfId="10118" priority="1475" stopIfTrue="1">
      <formula>IF(WEEKDAY(F$5)=1,TRUE,FALSE)</formula>
    </cfRule>
  </conditionalFormatting>
  <conditionalFormatting sqref="K70:P70">
    <cfRule type="expression" dxfId="10117" priority="1474" stopIfTrue="1">
      <formula>IF(WEEKDAY(K$5)=1,TRUE,FALSE)</formula>
    </cfRule>
  </conditionalFormatting>
  <conditionalFormatting sqref="R70:W70">
    <cfRule type="expression" dxfId="10116" priority="1473" stopIfTrue="1">
      <formula>IF(WEEKDAY(R$5)=1,TRUE,FALSE)</formula>
    </cfRule>
  </conditionalFormatting>
  <conditionalFormatting sqref="Y70:AD70">
    <cfRule type="expression" dxfId="10115" priority="1472" stopIfTrue="1">
      <formula>IF(WEEKDAY(Y$5)=1,TRUE,FALSE)</formula>
    </cfRule>
  </conditionalFormatting>
  <conditionalFormatting sqref="F70:I70">
    <cfRule type="expression" dxfId="10114" priority="1471" stopIfTrue="1">
      <formula>IF(WEEKDAY(F$5)=1,TRUE,FALSE)</formula>
    </cfRule>
  </conditionalFormatting>
  <conditionalFormatting sqref="AF70:AJ70">
    <cfRule type="expression" dxfId="10113" priority="1470" stopIfTrue="1">
      <formula>IF(WEEKDAY(AF$5)=1,TRUE,FALSE)</formula>
    </cfRule>
  </conditionalFormatting>
  <conditionalFormatting sqref="F70:AJ70">
    <cfRule type="expression" dxfId="10112" priority="1469" stopIfTrue="1">
      <formula>IF(WEEKDAY(F$5)=1,TRUE,FALSE)</formula>
    </cfRule>
  </conditionalFormatting>
  <conditionalFormatting sqref="F70:AJ70">
    <cfRule type="expression" dxfId="10111" priority="1468" stopIfTrue="1">
      <formula>IF(WEEKDAY(F$5)=1,TRUE,FALSE)</formula>
    </cfRule>
  </conditionalFormatting>
  <conditionalFormatting sqref="F70:AJ70">
    <cfRule type="expression" dxfId="10110" priority="1467" stopIfTrue="1">
      <formula>IF(WEEKDAY(F$5)=1,TRUE,FALSE)</formula>
    </cfRule>
  </conditionalFormatting>
  <conditionalFormatting sqref="F70:AJ70">
    <cfRule type="expression" dxfId="10109" priority="1466" stopIfTrue="1">
      <formula>IF(WEEKDAY(F$5)=1,TRUE,FALSE)</formula>
    </cfRule>
  </conditionalFormatting>
  <conditionalFormatting sqref="F72:I72">
    <cfRule type="expression" dxfId="10108" priority="1465" stopIfTrue="1">
      <formula>IF(WEEKDAY(F$5)=1,TRUE,FALSE)</formula>
    </cfRule>
  </conditionalFormatting>
  <conditionalFormatting sqref="F72:AJ72">
    <cfRule type="expression" dxfId="10107" priority="1464" stopIfTrue="1">
      <formula>IF(WEEKDAY(F$5)=1,TRUE,FALSE)</formula>
    </cfRule>
  </conditionalFormatting>
  <conditionalFormatting sqref="F72:AJ72">
    <cfRule type="expression" dxfId="10106" priority="1463" stopIfTrue="1">
      <formula>IF(WEEKDAY(F$5)=1,TRUE,FALSE)</formula>
    </cfRule>
  </conditionalFormatting>
  <conditionalFormatting sqref="F72:AJ72">
    <cfRule type="expression" dxfId="10105" priority="1462" stopIfTrue="1">
      <formula>IF(WEEKDAY(F$5)=1,TRUE,FALSE)</formula>
    </cfRule>
  </conditionalFormatting>
  <conditionalFormatting sqref="K72:P72">
    <cfRule type="expression" dxfId="10104" priority="1461" stopIfTrue="1">
      <formula>IF(WEEKDAY(K$5)=1,TRUE,FALSE)</formula>
    </cfRule>
  </conditionalFormatting>
  <conditionalFormatting sqref="R72:W72">
    <cfRule type="expression" dxfId="10103" priority="1460" stopIfTrue="1">
      <formula>IF(WEEKDAY(R$5)=1,TRUE,FALSE)</formula>
    </cfRule>
  </conditionalFormatting>
  <conditionalFormatting sqref="Y72:AD72">
    <cfRule type="expression" dxfId="10102" priority="1459" stopIfTrue="1">
      <formula>IF(WEEKDAY(Y$5)=1,TRUE,FALSE)</formula>
    </cfRule>
  </conditionalFormatting>
  <conditionalFormatting sqref="F72:I72">
    <cfRule type="expression" dxfId="10101" priority="1458" stopIfTrue="1">
      <formula>IF(WEEKDAY(F$5)=1,TRUE,FALSE)</formula>
    </cfRule>
  </conditionalFormatting>
  <conditionalFormatting sqref="AF72:AJ72">
    <cfRule type="expression" dxfId="10100" priority="1457" stopIfTrue="1">
      <formula>IF(WEEKDAY(AF$5)=1,TRUE,FALSE)</formula>
    </cfRule>
  </conditionalFormatting>
  <conditionalFormatting sqref="F72:AJ72">
    <cfRule type="expression" dxfId="10099" priority="1456" stopIfTrue="1">
      <formula>IF(WEEKDAY(F$5)=1,TRUE,FALSE)</formula>
    </cfRule>
  </conditionalFormatting>
  <conditionalFormatting sqref="F72:AJ72">
    <cfRule type="expression" dxfId="10098" priority="1455" stopIfTrue="1">
      <formula>IF(WEEKDAY(F$5)=1,TRUE,FALSE)</formula>
    </cfRule>
  </conditionalFormatting>
  <conditionalFormatting sqref="F72:AJ72">
    <cfRule type="expression" dxfId="10097" priority="1454" stopIfTrue="1">
      <formula>IF(WEEKDAY(F$5)=1,TRUE,FALSE)</formula>
    </cfRule>
  </conditionalFormatting>
  <conditionalFormatting sqref="F72:AJ72">
    <cfRule type="expression" dxfId="10096" priority="1453" stopIfTrue="1">
      <formula>IF(WEEKDAY(F$5)=1,TRUE,FALSE)</formula>
    </cfRule>
  </conditionalFormatting>
  <conditionalFormatting sqref="F72:I72">
    <cfRule type="expression" dxfId="10095" priority="1452" stopIfTrue="1">
      <formula>IF(WEEKDAY(F$5)=1,TRUE,FALSE)</formula>
    </cfRule>
  </conditionalFormatting>
  <conditionalFormatting sqref="F72:I72">
    <cfRule type="expression" dxfId="10094" priority="1451" stopIfTrue="1">
      <formula>IF(WEEKDAY(F$5)=1,TRUE,FALSE)</formula>
    </cfRule>
  </conditionalFormatting>
  <conditionalFormatting sqref="F72:I72">
    <cfRule type="expression" dxfId="10093" priority="1450" stopIfTrue="1">
      <formula>IF(WEEKDAY(F$5)=1,TRUE,FALSE)</formula>
    </cfRule>
  </conditionalFormatting>
  <conditionalFormatting sqref="F72:AJ72">
    <cfRule type="expression" dxfId="10092" priority="1449" stopIfTrue="1">
      <formula>IF(WEEKDAY(F$5)=1,TRUE,FALSE)</formula>
    </cfRule>
  </conditionalFormatting>
  <conditionalFormatting sqref="F72:AJ72">
    <cfRule type="expression" dxfId="10091" priority="1448" stopIfTrue="1">
      <formula>IF(WEEKDAY(F$5)=1,TRUE,FALSE)</formula>
    </cfRule>
  </conditionalFormatting>
  <conditionalFormatting sqref="F72:AJ72">
    <cfRule type="expression" dxfId="10090" priority="1447" stopIfTrue="1">
      <formula>IF(WEEKDAY(F$5)=1,TRUE,FALSE)</formula>
    </cfRule>
  </conditionalFormatting>
  <conditionalFormatting sqref="K72:P72">
    <cfRule type="expression" dxfId="10089" priority="1446" stopIfTrue="1">
      <formula>IF(WEEKDAY(K$5)=1,TRUE,FALSE)</formula>
    </cfRule>
  </conditionalFormatting>
  <conditionalFormatting sqref="R72:W72">
    <cfRule type="expression" dxfId="10088" priority="1445" stopIfTrue="1">
      <formula>IF(WEEKDAY(R$5)=1,TRUE,FALSE)</formula>
    </cfRule>
  </conditionalFormatting>
  <conditionalFormatting sqref="Y72:AD72">
    <cfRule type="expression" dxfId="10087" priority="1444" stopIfTrue="1">
      <formula>IF(WEEKDAY(Y$5)=1,TRUE,FALSE)</formula>
    </cfRule>
  </conditionalFormatting>
  <conditionalFormatting sqref="F72:I72">
    <cfRule type="expression" dxfId="10086" priority="1443" stopIfTrue="1">
      <formula>IF(WEEKDAY(F$5)=1,TRUE,FALSE)</formula>
    </cfRule>
  </conditionalFormatting>
  <conditionalFormatting sqref="AF72:AJ72">
    <cfRule type="expression" dxfId="10085" priority="1442" stopIfTrue="1">
      <formula>IF(WEEKDAY(AF$5)=1,TRUE,FALSE)</formula>
    </cfRule>
  </conditionalFormatting>
  <conditionalFormatting sqref="F72:AJ72">
    <cfRule type="expression" dxfId="10084" priority="1441" stopIfTrue="1">
      <formula>IF(WEEKDAY(F$5)=1,TRUE,FALSE)</formula>
    </cfRule>
  </conditionalFormatting>
  <conditionalFormatting sqref="F72:AJ72">
    <cfRule type="expression" dxfId="10083" priority="1440" stopIfTrue="1">
      <formula>IF(WEEKDAY(F$5)=1,TRUE,FALSE)</formula>
    </cfRule>
  </conditionalFormatting>
  <conditionalFormatting sqref="F72:AJ72">
    <cfRule type="expression" dxfId="10082" priority="1439" stopIfTrue="1">
      <formula>IF(WEEKDAY(F$5)=1,TRUE,FALSE)</formula>
    </cfRule>
  </conditionalFormatting>
  <conditionalFormatting sqref="F72:AJ72">
    <cfRule type="expression" dxfId="10081" priority="1438" stopIfTrue="1">
      <formula>IF(WEEKDAY(F$5)=1,TRUE,FALSE)</formula>
    </cfRule>
  </conditionalFormatting>
  <conditionalFormatting sqref="F14:AJ14">
    <cfRule type="expression" dxfId="10080" priority="1437" stopIfTrue="1">
      <formula>IF(WEEKDAY(F$5)=1,TRUE,FALSE)</formula>
    </cfRule>
  </conditionalFormatting>
  <conditionalFormatting sqref="F16:AJ16">
    <cfRule type="expression" dxfId="10079" priority="1436" stopIfTrue="1">
      <formula>IF(WEEKDAY(F$5)=1,TRUE,FALSE)</formula>
    </cfRule>
  </conditionalFormatting>
  <conditionalFormatting sqref="F18:AJ18">
    <cfRule type="expression" dxfId="10078" priority="1435" stopIfTrue="1">
      <formula>IF(WEEKDAY(F$5)=1,TRUE,FALSE)</formula>
    </cfRule>
  </conditionalFormatting>
  <conditionalFormatting sqref="F20:AJ20">
    <cfRule type="expression" dxfId="10077" priority="1434" stopIfTrue="1">
      <formula>IF(WEEKDAY(F$5)=1,TRUE,FALSE)</formula>
    </cfRule>
  </conditionalFormatting>
  <conditionalFormatting sqref="F22:AJ22">
    <cfRule type="expression" dxfId="10076" priority="1433" stopIfTrue="1">
      <formula>IF(WEEKDAY(F$5)=1,TRUE,FALSE)</formula>
    </cfRule>
  </conditionalFormatting>
  <conditionalFormatting sqref="F24:AJ24">
    <cfRule type="expression" dxfId="10075" priority="1432" stopIfTrue="1">
      <formula>IF(WEEKDAY(F$5)=1,TRUE,FALSE)</formula>
    </cfRule>
  </conditionalFormatting>
  <conditionalFormatting sqref="F26:AJ26">
    <cfRule type="expression" dxfId="10074" priority="1431" stopIfTrue="1">
      <formula>IF(WEEKDAY(F$5)=1,TRUE,FALSE)</formula>
    </cfRule>
  </conditionalFormatting>
  <conditionalFormatting sqref="F28:AJ28">
    <cfRule type="expression" dxfId="10073" priority="1430" stopIfTrue="1">
      <formula>IF(WEEKDAY(F$5)=1,TRUE,FALSE)</formula>
    </cfRule>
  </conditionalFormatting>
  <conditionalFormatting sqref="F31:AJ31">
    <cfRule type="expression" dxfId="10072" priority="1429" stopIfTrue="1">
      <formula>IF(WEEKDAY(F$5)=1,TRUE,FALSE)</formula>
    </cfRule>
  </conditionalFormatting>
  <conditionalFormatting sqref="F33:AJ33">
    <cfRule type="expression" dxfId="10071" priority="1428" stopIfTrue="1">
      <formula>IF(WEEKDAY(F$5)=1,TRUE,FALSE)</formula>
    </cfRule>
  </conditionalFormatting>
  <conditionalFormatting sqref="F35:AJ35">
    <cfRule type="expression" dxfId="10070" priority="1427" stopIfTrue="1">
      <formula>IF(WEEKDAY(F$5)=1,TRUE,FALSE)</formula>
    </cfRule>
  </conditionalFormatting>
  <conditionalFormatting sqref="F37:AJ37">
    <cfRule type="expression" dxfId="10069" priority="1426" stopIfTrue="1">
      <formula>IF(WEEKDAY(F$5)=1,TRUE,FALSE)</formula>
    </cfRule>
  </conditionalFormatting>
  <conditionalFormatting sqref="F39:AJ39">
    <cfRule type="expression" dxfId="10068" priority="1425" stopIfTrue="1">
      <formula>IF(WEEKDAY(F$5)=1,TRUE,FALSE)</formula>
    </cfRule>
  </conditionalFormatting>
  <conditionalFormatting sqref="F70:AJ70">
    <cfRule type="expression" dxfId="10067" priority="1424" stopIfTrue="1">
      <formula>IF(WEEKDAY(F$5)=1,TRUE,FALSE)</formula>
    </cfRule>
  </conditionalFormatting>
  <conditionalFormatting sqref="K72:P72">
    <cfRule type="expression" dxfId="10066" priority="1423" stopIfTrue="1">
      <formula>IF(WEEKDAY(K$5)=1,TRUE,FALSE)</formula>
    </cfRule>
  </conditionalFormatting>
  <conditionalFormatting sqref="R72:W72">
    <cfRule type="expression" dxfId="10065" priority="1422" stopIfTrue="1">
      <formula>IF(WEEKDAY(R$5)=1,TRUE,FALSE)</formula>
    </cfRule>
  </conditionalFormatting>
  <conditionalFormatting sqref="Y72:AD72">
    <cfRule type="expression" dxfId="10064" priority="1421" stopIfTrue="1">
      <formula>IF(WEEKDAY(Y$5)=1,TRUE,FALSE)</formula>
    </cfRule>
  </conditionalFormatting>
  <conditionalFormatting sqref="F72:I72">
    <cfRule type="expression" dxfId="10063" priority="1420" stopIfTrue="1">
      <formula>IF(WEEKDAY(F$5)=1,TRUE,FALSE)</formula>
    </cfRule>
  </conditionalFormatting>
  <conditionalFormatting sqref="AF72:AJ72">
    <cfRule type="expression" dxfId="10062" priority="1419" stopIfTrue="1">
      <formula>IF(WEEKDAY(AF$5)=1,TRUE,FALSE)</formula>
    </cfRule>
  </conditionalFormatting>
  <conditionalFormatting sqref="F72:AJ72">
    <cfRule type="expression" dxfId="10061" priority="1418" stopIfTrue="1">
      <formula>IF(WEEKDAY(F$5)=1,TRUE,FALSE)</formula>
    </cfRule>
  </conditionalFormatting>
  <conditionalFormatting sqref="F72:AJ72">
    <cfRule type="expression" dxfId="10060" priority="1417" stopIfTrue="1">
      <formula>IF(WEEKDAY(F$5)=1,TRUE,FALSE)</formula>
    </cfRule>
  </conditionalFormatting>
  <conditionalFormatting sqref="F72:AJ72">
    <cfRule type="expression" dxfId="10059" priority="1416" stopIfTrue="1">
      <formula>IF(WEEKDAY(F$5)=1,TRUE,FALSE)</formula>
    </cfRule>
  </conditionalFormatting>
  <conditionalFormatting sqref="K72:P72">
    <cfRule type="expression" dxfId="10058" priority="1415" stopIfTrue="1">
      <formula>IF(WEEKDAY(K$5)=1,TRUE,FALSE)</formula>
    </cfRule>
  </conditionalFormatting>
  <conditionalFormatting sqref="R72:W72">
    <cfRule type="expression" dxfId="10057" priority="1414" stopIfTrue="1">
      <formula>IF(WEEKDAY(R$5)=1,TRUE,FALSE)</formula>
    </cfRule>
  </conditionalFormatting>
  <conditionalFormatting sqref="Y72:AD72">
    <cfRule type="expression" dxfId="10056" priority="1413" stopIfTrue="1">
      <formula>IF(WEEKDAY(Y$5)=1,TRUE,FALSE)</formula>
    </cfRule>
  </conditionalFormatting>
  <conditionalFormatting sqref="F72:I72">
    <cfRule type="expression" dxfId="10055" priority="1412" stopIfTrue="1">
      <formula>IF(WEEKDAY(F$5)=1,TRUE,FALSE)</formula>
    </cfRule>
  </conditionalFormatting>
  <conditionalFormatting sqref="AF72:AJ72">
    <cfRule type="expression" dxfId="10054" priority="1411" stopIfTrue="1">
      <formula>IF(WEEKDAY(AF$5)=1,TRUE,FALSE)</formula>
    </cfRule>
  </conditionalFormatting>
  <conditionalFormatting sqref="F72:AJ72">
    <cfRule type="expression" dxfId="10053" priority="1410" stopIfTrue="1">
      <formula>IF(WEEKDAY(F$5)=1,TRUE,FALSE)</formula>
    </cfRule>
  </conditionalFormatting>
  <conditionalFormatting sqref="F72:AJ72">
    <cfRule type="expression" dxfId="10052" priority="1409" stopIfTrue="1">
      <formula>IF(WEEKDAY(F$5)=1,TRUE,FALSE)</formula>
    </cfRule>
  </conditionalFormatting>
  <conditionalFormatting sqref="F72:AJ72">
    <cfRule type="expression" dxfId="10051" priority="1408" stopIfTrue="1">
      <formula>IF(WEEKDAY(F$5)=1,TRUE,FALSE)</formula>
    </cfRule>
  </conditionalFormatting>
  <conditionalFormatting sqref="F72:AJ72">
    <cfRule type="expression" dxfId="10050" priority="1407" stopIfTrue="1">
      <formula>IF(WEEKDAY(F$5)=1,TRUE,FALSE)</formula>
    </cfRule>
  </conditionalFormatting>
  <conditionalFormatting sqref="F72:AJ72">
    <cfRule type="expression" dxfId="10049" priority="1406" stopIfTrue="1">
      <formula>IF(WEEKDAY(F$5)=1,TRUE,FALSE)</formula>
    </cfRule>
  </conditionalFormatting>
  <conditionalFormatting sqref="K74:P74">
    <cfRule type="expression" dxfId="10048" priority="1405" stopIfTrue="1">
      <formula>IF(WEEKDAY(K$5)=1,TRUE,FALSE)</formula>
    </cfRule>
  </conditionalFormatting>
  <conditionalFormatting sqref="R74:W74">
    <cfRule type="expression" dxfId="10047" priority="1404" stopIfTrue="1">
      <formula>IF(WEEKDAY(R$5)=1,TRUE,FALSE)</formula>
    </cfRule>
  </conditionalFormatting>
  <conditionalFormatting sqref="Y74:AD74">
    <cfRule type="expression" dxfId="10046" priority="1403" stopIfTrue="1">
      <formula>IF(WEEKDAY(Y$5)=1,TRUE,FALSE)</formula>
    </cfRule>
  </conditionalFormatting>
  <conditionalFormatting sqref="F74:I74">
    <cfRule type="expression" dxfId="10045" priority="1402" stopIfTrue="1">
      <formula>IF(WEEKDAY(F$5)=1,TRUE,FALSE)</formula>
    </cfRule>
  </conditionalFormatting>
  <conditionalFormatting sqref="AF74:AJ74">
    <cfRule type="expression" dxfId="10044" priority="1401" stopIfTrue="1">
      <formula>IF(WEEKDAY(AF$5)=1,TRUE,FALSE)</formula>
    </cfRule>
  </conditionalFormatting>
  <conditionalFormatting sqref="F74:AJ74">
    <cfRule type="expression" dxfId="10043" priority="1400" stopIfTrue="1">
      <formula>IF(WEEKDAY(F$5)=1,TRUE,FALSE)</formula>
    </cfRule>
  </conditionalFormatting>
  <conditionalFormatting sqref="F74:AJ74">
    <cfRule type="expression" dxfId="10042" priority="1399" stopIfTrue="1">
      <formula>IF(WEEKDAY(F$5)=1,TRUE,FALSE)</formula>
    </cfRule>
  </conditionalFormatting>
  <conditionalFormatting sqref="F74:AJ74">
    <cfRule type="expression" dxfId="10041" priority="1398" stopIfTrue="1">
      <formula>IF(WEEKDAY(F$5)=1,TRUE,FALSE)</formula>
    </cfRule>
  </conditionalFormatting>
  <conditionalFormatting sqref="K74:P74">
    <cfRule type="expression" dxfId="10040" priority="1397" stopIfTrue="1">
      <formula>IF(WEEKDAY(K$5)=1,TRUE,FALSE)</formula>
    </cfRule>
  </conditionalFormatting>
  <conditionalFormatting sqref="R74:W74">
    <cfRule type="expression" dxfId="10039" priority="1396" stopIfTrue="1">
      <formula>IF(WEEKDAY(R$5)=1,TRUE,FALSE)</formula>
    </cfRule>
  </conditionalFormatting>
  <conditionalFormatting sqref="Y74:AD74">
    <cfRule type="expression" dxfId="10038" priority="1395" stopIfTrue="1">
      <formula>IF(WEEKDAY(Y$5)=1,TRUE,FALSE)</formula>
    </cfRule>
  </conditionalFormatting>
  <conditionalFormatting sqref="F74:I74">
    <cfRule type="expression" dxfId="10037" priority="1394" stopIfTrue="1">
      <formula>IF(WEEKDAY(F$5)=1,TRUE,FALSE)</formula>
    </cfRule>
  </conditionalFormatting>
  <conditionalFormatting sqref="AF74:AJ74">
    <cfRule type="expression" dxfId="10036" priority="1393" stopIfTrue="1">
      <formula>IF(WEEKDAY(AF$5)=1,TRUE,FALSE)</formula>
    </cfRule>
  </conditionalFormatting>
  <conditionalFormatting sqref="F74:AJ74">
    <cfRule type="expression" dxfId="10035" priority="1392" stopIfTrue="1">
      <formula>IF(WEEKDAY(F$5)=1,TRUE,FALSE)</formula>
    </cfRule>
  </conditionalFormatting>
  <conditionalFormatting sqref="F74:AJ74">
    <cfRule type="expression" dxfId="10034" priority="1391" stopIfTrue="1">
      <formula>IF(WEEKDAY(F$5)=1,TRUE,FALSE)</formula>
    </cfRule>
  </conditionalFormatting>
  <conditionalFormatting sqref="F74:AJ74">
    <cfRule type="expression" dxfId="10033" priority="1390" stopIfTrue="1">
      <formula>IF(WEEKDAY(F$5)=1,TRUE,FALSE)</formula>
    </cfRule>
  </conditionalFormatting>
  <conditionalFormatting sqref="F74:AJ74">
    <cfRule type="expression" dxfId="10032" priority="1389" stopIfTrue="1">
      <formula>IF(WEEKDAY(F$5)=1,TRUE,FALSE)</formula>
    </cfRule>
  </conditionalFormatting>
  <conditionalFormatting sqref="F74:AJ74">
    <cfRule type="expression" dxfId="10031" priority="1388" stopIfTrue="1">
      <formula>IF(WEEKDAY(F$5)=1,TRUE,FALSE)</formula>
    </cfRule>
  </conditionalFormatting>
  <conditionalFormatting sqref="K76:P76">
    <cfRule type="expression" dxfId="10030" priority="1387" stopIfTrue="1">
      <formula>IF(WEEKDAY(K$5)=1,TRUE,FALSE)</formula>
    </cfRule>
  </conditionalFormatting>
  <conditionalFormatting sqref="R76:W76">
    <cfRule type="expression" dxfId="10029" priority="1386" stopIfTrue="1">
      <formula>IF(WEEKDAY(R$5)=1,TRUE,FALSE)</formula>
    </cfRule>
  </conditionalFormatting>
  <conditionalFormatting sqref="Y76:AD76">
    <cfRule type="expression" dxfId="10028" priority="1385" stopIfTrue="1">
      <formula>IF(WEEKDAY(Y$5)=1,TRUE,FALSE)</formula>
    </cfRule>
  </conditionalFormatting>
  <conditionalFormatting sqref="F76:I76">
    <cfRule type="expression" dxfId="10027" priority="1384" stopIfTrue="1">
      <formula>IF(WEEKDAY(F$5)=1,TRUE,FALSE)</formula>
    </cfRule>
  </conditionalFormatting>
  <conditionalFormatting sqref="AF76:AJ76">
    <cfRule type="expression" dxfId="10026" priority="1383" stopIfTrue="1">
      <formula>IF(WEEKDAY(AF$5)=1,TRUE,FALSE)</formula>
    </cfRule>
  </conditionalFormatting>
  <conditionalFormatting sqref="F76:AJ76">
    <cfRule type="expression" dxfId="10025" priority="1382" stopIfTrue="1">
      <formula>IF(WEEKDAY(F$5)=1,TRUE,FALSE)</formula>
    </cfRule>
  </conditionalFormatting>
  <conditionalFormatting sqref="F76:AJ76">
    <cfRule type="expression" dxfId="10024" priority="1381" stopIfTrue="1">
      <formula>IF(WEEKDAY(F$5)=1,TRUE,FALSE)</formula>
    </cfRule>
  </conditionalFormatting>
  <conditionalFormatting sqref="F76:AJ76">
    <cfRule type="expression" dxfId="10023" priority="1380" stopIfTrue="1">
      <formula>IF(WEEKDAY(F$5)=1,TRUE,FALSE)</formula>
    </cfRule>
  </conditionalFormatting>
  <conditionalFormatting sqref="K76:P76">
    <cfRule type="expression" dxfId="10022" priority="1379" stopIfTrue="1">
      <formula>IF(WEEKDAY(K$5)=1,TRUE,FALSE)</formula>
    </cfRule>
  </conditionalFormatting>
  <conditionalFormatting sqref="R76:W76">
    <cfRule type="expression" dxfId="10021" priority="1378" stopIfTrue="1">
      <formula>IF(WEEKDAY(R$5)=1,TRUE,FALSE)</formula>
    </cfRule>
  </conditionalFormatting>
  <conditionalFormatting sqref="Y76:AD76">
    <cfRule type="expression" dxfId="10020" priority="1377" stopIfTrue="1">
      <formula>IF(WEEKDAY(Y$5)=1,TRUE,FALSE)</formula>
    </cfRule>
  </conditionalFormatting>
  <conditionalFormatting sqref="F76:I76">
    <cfRule type="expression" dxfId="10019" priority="1376" stopIfTrue="1">
      <formula>IF(WEEKDAY(F$5)=1,TRUE,FALSE)</formula>
    </cfRule>
  </conditionalFormatting>
  <conditionalFormatting sqref="AF76:AJ76">
    <cfRule type="expression" dxfId="10018" priority="1375" stopIfTrue="1">
      <formula>IF(WEEKDAY(AF$5)=1,TRUE,FALSE)</formula>
    </cfRule>
  </conditionalFormatting>
  <conditionalFormatting sqref="F76:AJ76">
    <cfRule type="expression" dxfId="10017" priority="1374" stopIfTrue="1">
      <formula>IF(WEEKDAY(F$5)=1,TRUE,FALSE)</formula>
    </cfRule>
  </conditionalFormatting>
  <conditionalFormatting sqref="F76:AJ76">
    <cfRule type="expression" dxfId="10016" priority="1373" stopIfTrue="1">
      <formula>IF(WEEKDAY(F$5)=1,TRUE,FALSE)</formula>
    </cfRule>
  </conditionalFormatting>
  <conditionalFormatting sqref="F76:AJ76">
    <cfRule type="expression" dxfId="10015" priority="1372" stopIfTrue="1">
      <formula>IF(WEEKDAY(F$5)=1,TRUE,FALSE)</formula>
    </cfRule>
  </conditionalFormatting>
  <conditionalFormatting sqref="F76:AJ76">
    <cfRule type="expression" dxfId="10014" priority="1371" stopIfTrue="1">
      <formula>IF(WEEKDAY(F$5)=1,TRUE,FALSE)</formula>
    </cfRule>
  </conditionalFormatting>
  <conditionalFormatting sqref="F76:AJ76">
    <cfRule type="expression" dxfId="10013" priority="1370" stopIfTrue="1">
      <formula>IF(WEEKDAY(F$5)=1,TRUE,FALSE)</formula>
    </cfRule>
  </conditionalFormatting>
  <conditionalFormatting sqref="K78:P78">
    <cfRule type="expression" dxfId="10012" priority="1369" stopIfTrue="1">
      <formula>IF(WEEKDAY(K$5)=1,TRUE,FALSE)</formula>
    </cfRule>
  </conditionalFormatting>
  <conditionalFormatting sqref="R78:W78">
    <cfRule type="expression" dxfId="10011" priority="1368" stopIfTrue="1">
      <formula>IF(WEEKDAY(R$5)=1,TRUE,FALSE)</formula>
    </cfRule>
  </conditionalFormatting>
  <conditionalFormatting sqref="Y78:AD78">
    <cfRule type="expression" dxfId="10010" priority="1367" stopIfTrue="1">
      <formula>IF(WEEKDAY(Y$5)=1,TRUE,FALSE)</formula>
    </cfRule>
  </conditionalFormatting>
  <conditionalFormatting sqref="F78:I78">
    <cfRule type="expression" dxfId="10009" priority="1366" stopIfTrue="1">
      <formula>IF(WEEKDAY(F$5)=1,TRUE,FALSE)</formula>
    </cfRule>
  </conditionalFormatting>
  <conditionalFormatting sqref="AF78:AJ78">
    <cfRule type="expression" dxfId="10008" priority="1365" stopIfTrue="1">
      <formula>IF(WEEKDAY(AF$5)=1,TRUE,FALSE)</formula>
    </cfRule>
  </conditionalFormatting>
  <conditionalFormatting sqref="F78:AJ78">
    <cfRule type="expression" dxfId="10007" priority="1364" stopIfTrue="1">
      <formula>IF(WEEKDAY(F$5)=1,TRUE,FALSE)</formula>
    </cfRule>
  </conditionalFormatting>
  <conditionalFormatting sqref="F78:AJ78">
    <cfRule type="expression" dxfId="10006" priority="1363" stopIfTrue="1">
      <formula>IF(WEEKDAY(F$5)=1,TRUE,FALSE)</formula>
    </cfRule>
  </conditionalFormatting>
  <conditionalFormatting sqref="F78:AJ78">
    <cfRule type="expression" dxfId="10005" priority="1362" stopIfTrue="1">
      <formula>IF(WEEKDAY(F$5)=1,TRUE,FALSE)</formula>
    </cfRule>
  </conditionalFormatting>
  <conditionalFormatting sqref="K78:P78">
    <cfRule type="expression" dxfId="10004" priority="1361" stopIfTrue="1">
      <formula>IF(WEEKDAY(K$5)=1,TRUE,FALSE)</formula>
    </cfRule>
  </conditionalFormatting>
  <conditionalFormatting sqref="R78:W78">
    <cfRule type="expression" dxfId="10003" priority="1360" stopIfTrue="1">
      <formula>IF(WEEKDAY(R$5)=1,TRUE,FALSE)</formula>
    </cfRule>
  </conditionalFormatting>
  <conditionalFormatting sqref="Y78:AD78">
    <cfRule type="expression" dxfId="10002" priority="1359" stopIfTrue="1">
      <formula>IF(WEEKDAY(Y$5)=1,TRUE,FALSE)</formula>
    </cfRule>
  </conditionalFormatting>
  <conditionalFormatting sqref="F78:I78">
    <cfRule type="expression" dxfId="10001" priority="1358" stopIfTrue="1">
      <formula>IF(WEEKDAY(F$5)=1,TRUE,FALSE)</formula>
    </cfRule>
  </conditionalFormatting>
  <conditionalFormatting sqref="AF78:AJ78">
    <cfRule type="expression" dxfId="10000" priority="1357" stopIfTrue="1">
      <formula>IF(WEEKDAY(AF$5)=1,TRUE,FALSE)</formula>
    </cfRule>
  </conditionalFormatting>
  <conditionalFormatting sqref="F78:AJ78">
    <cfRule type="expression" dxfId="9999" priority="1356" stopIfTrue="1">
      <formula>IF(WEEKDAY(F$5)=1,TRUE,FALSE)</formula>
    </cfRule>
  </conditionalFormatting>
  <conditionalFormatting sqref="F78:AJ78">
    <cfRule type="expression" dxfId="9998" priority="1355" stopIfTrue="1">
      <formula>IF(WEEKDAY(F$5)=1,TRUE,FALSE)</formula>
    </cfRule>
  </conditionalFormatting>
  <conditionalFormatting sqref="F78:AJ78">
    <cfRule type="expression" dxfId="9997" priority="1354" stopIfTrue="1">
      <formula>IF(WEEKDAY(F$5)=1,TRUE,FALSE)</formula>
    </cfRule>
  </conditionalFormatting>
  <conditionalFormatting sqref="F78:AJ78">
    <cfRule type="expression" dxfId="9996" priority="1353" stopIfTrue="1">
      <formula>IF(WEEKDAY(F$5)=1,TRUE,FALSE)</formula>
    </cfRule>
  </conditionalFormatting>
  <conditionalFormatting sqref="F78:AJ78">
    <cfRule type="expression" dxfId="9995" priority="1352" stopIfTrue="1">
      <formula>IF(WEEKDAY(F$5)=1,TRUE,FALSE)</formula>
    </cfRule>
  </conditionalFormatting>
  <conditionalFormatting sqref="K80:P80">
    <cfRule type="expression" dxfId="9994" priority="1351" stopIfTrue="1">
      <formula>IF(WEEKDAY(K$5)=1,TRUE,FALSE)</formula>
    </cfRule>
  </conditionalFormatting>
  <conditionalFormatting sqref="R80:W80">
    <cfRule type="expression" dxfId="9993" priority="1350" stopIfTrue="1">
      <formula>IF(WEEKDAY(R$5)=1,TRUE,FALSE)</formula>
    </cfRule>
  </conditionalFormatting>
  <conditionalFormatting sqref="Y80:AD80">
    <cfRule type="expression" dxfId="9992" priority="1349" stopIfTrue="1">
      <formula>IF(WEEKDAY(Y$5)=1,TRUE,FALSE)</formula>
    </cfRule>
  </conditionalFormatting>
  <conditionalFormatting sqref="F80:I80">
    <cfRule type="expression" dxfId="9991" priority="1348" stopIfTrue="1">
      <formula>IF(WEEKDAY(F$5)=1,TRUE,FALSE)</formula>
    </cfRule>
  </conditionalFormatting>
  <conditionalFormatting sqref="AF80:AJ80">
    <cfRule type="expression" dxfId="9990" priority="1347" stopIfTrue="1">
      <formula>IF(WEEKDAY(AF$5)=1,TRUE,FALSE)</formula>
    </cfRule>
  </conditionalFormatting>
  <conditionalFormatting sqref="F80:AJ80">
    <cfRule type="expression" dxfId="9989" priority="1346" stopIfTrue="1">
      <formula>IF(WEEKDAY(F$5)=1,TRUE,FALSE)</formula>
    </cfRule>
  </conditionalFormatting>
  <conditionalFormatting sqref="F80:AJ80">
    <cfRule type="expression" dxfId="9988" priority="1345" stopIfTrue="1">
      <formula>IF(WEEKDAY(F$5)=1,TRUE,FALSE)</formula>
    </cfRule>
  </conditionalFormatting>
  <conditionalFormatting sqref="F80:AJ80">
    <cfRule type="expression" dxfId="9987" priority="1344" stopIfTrue="1">
      <formula>IF(WEEKDAY(F$5)=1,TRUE,FALSE)</formula>
    </cfRule>
  </conditionalFormatting>
  <conditionalFormatting sqref="K80:P80">
    <cfRule type="expression" dxfId="9986" priority="1343" stopIfTrue="1">
      <formula>IF(WEEKDAY(K$5)=1,TRUE,FALSE)</formula>
    </cfRule>
  </conditionalFormatting>
  <conditionalFormatting sqref="R80:W80">
    <cfRule type="expression" dxfId="9985" priority="1342" stopIfTrue="1">
      <formula>IF(WEEKDAY(R$5)=1,TRUE,FALSE)</formula>
    </cfRule>
  </conditionalFormatting>
  <conditionalFormatting sqref="Y80:AD80">
    <cfRule type="expression" dxfId="9984" priority="1341" stopIfTrue="1">
      <formula>IF(WEEKDAY(Y$5)=1,TRUE,FALSE)</formula>
    </cfRule>
  </conditionalFormatting>
  <conditionalFormatting sqref="F80:I80">
    <cfRule type="expression" dxfId="9983" priority="1340" stopIfTrue="1">
      <formula>IF(WEEKDAY(F$5)=1,TRUE,FALSE)</formula>
    </cfRule>
  </conditionalFormatting>
  <conditionalFormatting sqref="AF80:AJ80">
    <cfRule type="expression" dxfId="9982" priority="1339" stopIfTrue="1">
      <formula>IF(WEEKDAY(AF$5)=1,TRUE,FALSE)</formula>
    </cfRule>
  </conditionalFormatting>
  <conditionalFormatting sqref="F80:AJ80">
    <cfRule type="expression" dxfId="9981" priority="1338" stopIfTrue="1">
      <formula>IF(WEEKDAY(F$5)=1,TRUE,FALSE)</formula>
    </cfRule>
  </conditionalFormatting>
  <conditionalFormatting sqref="F80:AJ80">
    <cfRule type="expression" dxfId="9980" priority="1337" stopIfTrue="1">
      <formula>IF(WEEKDAY(F$5)=1,TRUE,FALSE)</formula>
    </cfRule>
  </conditionalFormatting>
  <conditionalFormatting sqref="F80:AJ80">
    <cfRule type="expression" dxfId="9979" priority="1336" stopIfTrue="1">
      <formula>IF(WEEKDAY(F$5)=1,TRUE,FALSE)</formula>
    </cfRule>
  </conditionalFormatting>
  <conditionalFormatting sqref="F80:AJ80">
    <cfRule type="expression" dxfId="9978" priority="1335" stopIfTrue="1">
      <formula>IF(WEEKDAY(F$5)=1,TRUE,FALSE)</formula>
    </cfRule>
  </conditionalFormatting>
  <conditionalFormatting sqref="F80:AJ80">
    <cfRule type="expression" dxfId="9977" priority="1334" stopIfTrue="1">
      <formula>IF(WEEKDAY(F$5)=1,TRUE,FALSE)</formula>
    </cfRule>
  </conditionalFormatting>
  <conditionalFormatting sqref="K82:P82">
    <cfRule type="expression" dxfId="9976" priority="1333" stopIfTrue="1">
      <formula>IF(WEEKDAY(K$5)=1,TRUE,FALSE)</formula>
    </cfRule>
  </conditionalFormatting>
  <conditionalFormatting sqref="R82:W82">
    <cfRule type="expression" dxfId="9975" priority="1332" stopIfTrue="1">
      <formula>IF(WEEKDAY(R$5)=1,TRUE,FALSE)</formula>
    </cfRule>
  </conditionalFormatting>
  <conditionalFormatting sqref="Y82:AD82">
    <cfRule type="expression" dxfId="9974" priority="1331" stopIfTrue="1">
      <formula>IF(WEEKDAY(Y$5)=1,TRUE,FALSE)</formula>
    </cfRule>
  </conditionalFormatting>
  <conditionalFormatting sqref="F82:I82">
    <cfRule type="expression" dxfId="9973" priority="1330" stopIfTrue="1">
      <formula>IF(WEEKDAY(F$5)=1,TRUE,FALSE)</formula>
    </cfRule>
  </conditionalFormatting>
  <conditionalFormatting sqref="AF82:AJ82">
    <cfRule type="expression" dxfId="9972" priority="1329" stopIfTrue="1">
      <formula>IF(WEEKDAY(AF$5)=1,TRUE,FALSE)</formula>
    </cfRule>
  </conditionalFormatting>
  <conditionalFormatting sqref="F82:AJ82">
    <cfRule type="expression" dxfId="9971" priority="1328" stopIfTrue="1">
      <formula>IF(WEEKDAY(F$5)=1,TRUE,FALSE)</formula>
    </cfRule>
  </conditionalFormatting>
  <conditionalFormatting sqref="F82:AJ82">
    <cfRule type="expression" dxfId="9970" priority="1327" stopIfTrue="1">
      <formula>IF(WEEKDAY(F$5)=1,TRUE,FALSE)</formula>
    </cfRule>
  </conditionalFormatting>
  <conditionalFormatting sqref="F82:AJ82">
    <cfRule type="expression" dxfId="9969" priority="1326" stopIfTrue="1">
      <formula>IF(WEEKDAY(F$5)=1,TRUE,FALSE)</formula>
    </cfRule>
  </conditionalFormatting>
  <conditionalFormatting sqref="K82:P82">
    <cfRule type="expression" dxfId="9968" priority="1325" stopIfTrue="1">
      <formula>IF(WEEKDAY(K$5)=1,TRUE,FALSE)</formula>
    </cfRule>
  </conditionalFormatting>
  <conditionalFormatting sqref="R82:W82">
    <cfRule type="expression" dxfId="9967" priority="1324" stopIfTrue="1">
      <formula>IF(WEEKDAY(R$5)=1,TRUE,FALSE)</formula>
    </cfRule>
  </conditionalFormatting>
  <conditionalFormatting sqref="Y82:AD82">
    <cfRule type="expression" dxfId="9966" priority="1323" stopIfTrue="1">
      <formula>IF(WEEKDAY(Y$5)=1,TRUE,FALSE)</formula>
    </cfRule>
  </conditionalFormatting>
  <conditionalFormatting sqref="F82:I82">
    <cfRule type="expression" dxfId="9965" priority="1322" stopIfTrue="1">
      <formula>IF(WEEKDAY(F$5)=1,TRUE,FALSE)</formula>
    </cfRule>
  </conditionalFormatting>
  <conditionalFormatting sqref="AF82:AJ82">
    <cfRule type="expression" dxfId="9964" priority="1321" stopIfTrue="1">
      <formula>IF(WEEKDAY(AF$5)=1,TRUE,FALSE)</formula>
    </cfRule>
  </conditionalFormatting>
  <conditionalFormatting sqref="F82:AJ82">
    <cfRule type="expression" dxfId="9963" priority="1320" stopIfTrue="1">
      <formula>IF(WEEKDAY(F$5)=1,TRUE,FALSE)</formula>
    </cfRule>
  </conditionalFormatting>
  <conditionalFormatting sqref="F82:AJ82">
    <cfRule type="expression" dxfId="9962" priority="1319" stopIfTrue="1">
      <formula>IF(WEEKDAY(F$5)=1,TRUE,FALSE)</formula>
    </cfRule>
  </conditionalFormatting>
  <conditionalFormatting sqref="F82:AJ82">
    <cfRule type="expression" dxfId="9961" priority="1318" stopIfTrue="1">
      <formula>IF(WEEKDAY(F$5)=1,TRUE,FALSE)</formula>
    </cfRule>
  </conditionalFormatting>
  <conditionalFormatting sqref="F82:AJ82">
    <cfRule type="expression" dxfId="9960" priority="1317" stopIfTrue="1">
      <formula>IF(WEEKDAY(F$5)=1,TRUE,FALSE)</formula>
    </cfRule>
  </conditionalFormatting>
  <conditionalFormatting sqref="F82:AJ82">
    <cfRule type="expression" dxfId="9959" priority="1316" stopIfTrue="1">
      <formula>IF(WEEKDAY(F$5)=1,TRUE,FALSE)</formula>
    </cfRule>
  </conditionalFormatting>
  <conditionalFormatting sqref="K84:P84">
    <cfRule type="expression" dxfId="9958" priority="1315" stopIfTrue="1">
      <formula>IF(WEEKDAY(K$5)=1,TRUE,FALSE)</formula>
    </cfRule>
  </conditionalFormatting>
  <conditionalFormatting sqref="R84:W84">
    <cfRule type="expression" dxfId="9957" priority="1314" stopIfTrue="1">
      <formula>IF(WEEKDAY(R$5)=1,TRUE,FALSE)</formula>
    </cfRule>
  </conditionalFormatting>
  <conditionalFormatting sqref="Y84:AD84">
    <cfRule type="expression" dxfId="9956" priority="1313" stopIfTrue="1">
      <formula>IF(WEEKDAY(Y$5)=1,TRUE,FALSE)</formula>
    </cfRule>
  </conditionalFormatting>
  <conditionalFormatting sqref="F84:I84">
    <cfRule type="expression" dxfId="9955" priority="1312" stopIfTrue="1">
      <formula>IF(WEEKDAY(F$5)=1,TRUE,FALSE)</formula>
    </cfRule>
  </conditionalFormatting>
  <conditionalFormatting sqref="AF84:AJ84">
    <cfRule type="expression" dxfId="9954" priority="1311" stopIfTrue="1">
      <formula>IF(WEEKDAY(AF$5)=1,TRUE,FALSE)</formula>
    </cfRule>
  </conditionalFormatting>
  <conditionalFormatting sqref="F84:AJ84">
    <cfRule type="expression" dxfId="9953" priority="1310" stopIfTrue="1">
      <formula>IF(WEEKDAY(F$5)=1,TRUE,FALSE)</formula>
    </cfRule>
  </conditionalFormatting>
  <conditionalFormatting sqref="F84:AJ84">
    <cfRule type="expression" dxfId="9952" priority="1309" stopIfTrue="1">
      <formula>IF(WEEKDAY(F$5)=1,TRUE,FALSE)</formula>
    </cfRule>
  </conditionalFormatting>
  <conditionalFormatting sqref="F84:AJ84">
    <cfRule type="expression" dxfId="9951" priority="1308" stopIfTrue="1">
      <formula>IF(WEEKDAY(F$5)=1,TRUE,FALSE)</formula>
    </cfRule>
  </conditionalFormatting>
  <conditionalFormatting sqref="K84:P84">
    <cfRule type="expression" dxfId="9950" priority="1307" stopIfTrue="1">
      <formula>IF(WEEKDAY(K$5)=1,TRUE,FALSE)</formula>
    </cfRule>
  </conditionalFormatting>
  <conditionalFormatting sqref="R84:W84">
    <cfRule type="expression" dxfId="9949" priority="1306" stopIfTrue="1">
      <formula>IF(WEEKDAY(R$5)=1,TRUE,FALSE)</formula>
    </cfRule>
  </conditionalFormatting>
  <conditionalFormatting sqref="Y84:AD84">
    <cfRule type="expression" dxfId="9948" priority="1305" stopIfTrue="1">
      <formula>IF(WEEKDAY(Y$5)=1,TRUE,FALSE)</formula>
    </cfRule>
  </conditionalFormatting>
  <conditionalFormatting sqref="F84:I84">
    <cfRule type="expression" dxfId="9947" priority="1304" stopIfTrue="1">
      <formula>IF(WEEKDAY(F$5)=1,TRUE,FALSE)</formula>
    </cfRule>
  </conditionalFormatting>
  <conditionalFormatting sqref="AF84:AJ84">
    <cfRule type="expression" dxfId="9946" priority="1303" stopIfTrue="1">
      <formula>IF(WEEKDAY(AF$5)=1,TRUE,FALSE)</formula>
    </cfRule>
  </conditionalFormatting>
  <conditionalFormatting sqref="F84:AJ84">
    <cfRule type="expression" dxfId="9945" priority="1302" stopIfTrue="1">
      <formula>IF(WEEKDAY(F$5)=1,TRUE,FALSE)</formula>
    </cfRule>
  </conditionalFormatting>
  <conditionalFormatting sqref="F84:AJ84">
    <cfRule type="expression" dxfId="9944" priority="1301" stopIfTrue="1">
      <formula>IF(WEEKDAY(F$5)=1,TRUE,FALSE)</formula>
    </cfRule>
  </conditionalFormatting>
  <conditionalFormatting sqref="F84:AJ84">
    <cfRule type="expression" dxfId="9943" priority="1300" stopIfTrue="1">
      <formula>IF(WEEKDAY(F$5)=1,TRUE,FALSE)</formula>
    </cfRule>
  </conditionalFormatting>
  <conditionalFormatting sqref="F84:AJ84">
    <cfRule type="expression" dxfId="9942" priority="1299" stopIfTrue="1">
      <formula>IF(WEEKDAY(F$5)=1,TRUE,FALSE)</formula>
    </cfRule>
  </conditionalFormatting>
  <conditionalFormatting sqref="F84:AJ84">
    <cfRule type="expression" dxfId="9941" priority="1298" stopIfTrue="1">
      <formula>IF(WEEKDAY(F$5)=1,TRUE,FALSE)</formula>
    </cfRule>
  </conditionalFormatting>
  <conditionalFormatting sqref="F72:I72">
    <cfRule type="expression" dxfId="9940" priority="1297" stopIfTrue="1">
      <formula>IF(WEEKDAY(F$5)=1,TRUE,FALSE)</formula>
    </cfRule>
  </conditionalFormatting>
  <conditionalFormatting sqref="F72:AJ72">
    <cfRule type="expression" dxfId="9939" priority="1296" stopIfTrue="1">
      <formula>IF(WEEKDAY(F$5)=1,TRUE,FALSE)</formula>
    </cfRule>
  </conditionalFormatting>
  <conditionalFormatting sqref="F72:AJ72">
    <cfRule type="expression" dxfId="9938" priority="1295" stopIfTrue="1">
      <formula>IF(WEEKDAY(F$5)=1,TRUE,FALSE)</formula>
    </cfRule>
  </conditionalFormatting>
  <conditionalFormatting sqref="F72:AJ72">
    <cfRule type="expression" dxfId="9937" priority="1294" stopIfTrue="1">
      <formula>IF(WEEKDAY(F$5)=1,TRUE,FALSE)</formula>
    </cfRule>
  </conditionalFormatting>
  <conditionalFormatting sqref="K72:P72">
    <cfRule type="expression" dxfId="9936" priority="1293" stopIfTrue="1">
      <formula>IF(WEEKDAY(K$5)=1,TRUE,FALSE)</formula>
    </cfRule>
  </conditionalFormatting>
  <conditionalFormatting sqref="R72:W72">
    <cfRule type="expression" dxfId="9935" priority="1292" stopIfTrue="1">
      <formula>IF(WEEKDAY(R$5)=1,TRUE,FALSE)</formula>
    </cfRule>
  </conditionalFormatting>
  <conditionalFormatting sqref="Y72:AD72">
    <cfRule type="expression" dxfId="9934" priority="1291" stopIfTrue="1">
      <formula>IF(WEEKDAY(Y$5)=1,TRUE,FALSE)</formula>
    </cfRule>
  </conditionalFormatting>
  <conditionalFormatting sqref="F72:I72">
    <cfRule type="expression" dxfId="9933" priority="1290" stopIfTrue="1">
      <formula>IF(WEEKDAY(F$5)=1,TRUE,FALSE)</formula>
    </cfRule>
  </conditionalFormatting>
  <conditionalFormatting sqref="AF72:AJ72">
    <cfRule type="expression" dxfId="9932" priority="1289" stopIfTrue="1">
      <formula>IF(WEEKDAY(AF$5)=1,TRUE,FALSE)</formula>
    </cfRule>
  </conditionalFormatting>
  <conditionalFormatting sqref="F72:AJ72">
    <cfRule type="expression" dxfId="9931" priority="1288" stopIfTrue="1">
      <formula>IF(WEEKDAY(F$5)=1,TRUE,FALSE)</formula>
    </cfRule>
  </conditionalFormatting>
  <conditionalFormatting sqref="F72:AJ72">
    <cfRule type="expression" dxfId="9930" priority="1287" stopIfTrue="1">
      <formula>IF(WEEKDAY(F$5)=1,TRUE,FALSE)</formula>
    </cfRule>
  </conditionalFormatting>
  <conditionalFormatting sqref="F72:AJ72">
    <cfRule type="expression" dxfId="9929" priority="1286" stopIfTrue="1">
      <formula>IF(WEEKDAY(F$5)=1,TRUE,FALSE)</formula>
    </cfRule>
  </conditionalFormatting>
  <conditionalFormatting sqref="F72:AJ72">
    <cfRule type="expression" dxfId="9928" priority="1285" stopIfTrue="1">
      <formula>IF(WEEKDAY(F$5)=1,TRUE,FALSE)</formula>
    </cfRule>
  </conditionalFormatting>
  <conditionalFormatting sqref="F72:I72">
    <cfRule type="expression" dxfId="9927" priority="1284" stopIfTrue="1">
      <formula>IF(WEEKDAY(F$5)=1,TRUE,FALSE)</formula>
    </cfRule>
  </conditionalFormatting>
  <conditionalFormatting sqref="F72:I72">
    <cfRule type="expression" dxfId="9926" priority="1283" stopIfTrue="1">
      <formula>IF(WEEKDAY(F$5)=1,TRUE,FALSE)</formula>
    </cfRule>
  </conditionalFormatting>
  <conditionalFormatting sqref="F72:I72">
    <cfRule type="expression" dxfId="9925" priority="1282" stopIfTrue="1">
      <formula>IF(WEEKDAY(F$5)=1,TRUE,FALSE)</formula>
    </cfRule>
  </conditionalFormatting>
  <conditionalFormatting sqref="F72:AJ72">
    <cfRule type="expression" dxfId="9924" priority="1281" stopIfTrue="1">
      <formula>IF(WEEKDAY(F$5)=1,TRUE,FALSE)</formula>
    </cfRule>
  </conditionalFormatting>
  <conditionalFormatting sqref="F72:AJ72">
    <cfRule type="expression" dxfId="9923" priority="1280" stopIfTrue="1">
      <formula>IF(WEEKDAY(F$5)=1,TRUE,FALSE)</formula>
    </cfRule>
  </conditionalFormatting>
  <conditionalFormatting sqref="F72:AJ72">
    <cfRule type="expression" dxfId="9922" priority="1279" stopIfTrue="1">
      <formula>IF(WEEKDAY(F$5)=1,TRUE,FALSE)</formula>
    </cfRule>
  </conditionalFormatting>
  <conditionalFormatting sqref="K72:P72">
    <cfRule type="expression" dxfId="9921" priority="1278" stopIfTrue="1">
      <formula>IF(WEEKDAY(K$5)=1,TRUE,FALSE)</formula>
    </cfRule>
  </conditionalFormatting>
  <conditionalFormatting sqref="R72:W72">
    <cfRule type="expression" dxfId="9920" priority="1277" stopIfTrue="1">
      <formula>IF(WEEKDAY(R$5)=1,TRUE,FALSE)</formula>
    </cfRule>
  </conditionalFormatting>
  <conditionalFormatting sqref="Y72:AD72">
    <cfRule type="expression" dxfId="9919" priority="1276" stopIfTrue="1">
      <formula>IF(WEEKDAY(Y$5)=1,TRUE,FALSE)</formula>
    </cfRule>
  </conditionalFormatting>
  <conditionalFormatting sqref="F72:I72">
    <cfRule type="expression" dxfId="9918" priority="1275" stopIfTrue="1">
      <formula>IF(WEEKDAY(F$5)=1,TRUE,FALSE)</formula>
    </cfRule>
  </conditionalFormatting>
  <conditionalFormatting sqref="AF72:AJ72">
    <cfRule type="expression" dxfId="9917" priority="1274" stopIfTrue="1">
      <formula>IF(WEEKDAY(AF$5)=1,TRUE,FALSE)</formula>
    </cfRule>
  </conditionalFormatting>
  <conditionalFormatting sqref="F72:AJ72">
    <cfRule type="expression" dxfId="9916" priority="1273" stopIfTrue="1">
      <formula>IF(WEEKDAY(F$5)=1,TRUE,FALSE)</formula>
    </cfRule>
  </conditionalFormatting>
  <conditionalFormatting sqref="F72:AJ72">
    <cfRule type="expression" dxfId="9915" priority="1272" stopIfTrue="1">
      <formula>IF(WEEKDAY(F$5)=1,TRUE,FALSE)</formula>
    </cfRule>
  </conditionalFormatting>
  <conditionalFormatting sqref="F72:AJ72">
    <cfRule type="expression" dxfId="9914" priority="1271" stopIfTrue="1">
      <formula>IF(WEEKDAY(F$5)=1,TRUE,FALSE)</formula>
    </cfRule>
  </conditionalFormatting>
  <conditionalFormatting sqref="F72:AJ72">
    <cfRule type="expression" dxfId="9913" priority="1270" stopIfTrue="1">
      <formula>IF(WEEKDAY(F$5)=1,TRUE,FALSE)</formula>
    </cfRule>
  </conditionalFormatting>
  <conditionalFormatting sqref="F72:AJ72">
    <cfRule type="expression" dxfId="9912" priority="1269" stopIfTrue="1">
      <formula>IF(WEEKDAY(F$5)=1,TRUE,FALSE)</formula>
    </cfRule>
  </conditionalFormatting>
  <conditionalFormatting sqref="F74:I74">
    <cfRule type="expression" dxfId="9911" priority="1268" stopIfTrue="1">
      <formula>IF(WEEKDAY(F$5)=1,TRUE,FALSE)</formula>
    </cfRule>
  </conditionalFormatting>
  <conditionalFormatting sqref="F74:AJ74">
    <cfRule type="expression" dxfId="9910" priority="1267" stopIfTrue="1">
      <formula>IF(WEEKDAY(F$5)=1,TRUE,FALSE)</formula>
    </cfRule>
  </conditionalFormatting>
  <conditionalFormatting sqref="F74:AJ74">
    <cfRule type="expression" dxfId="9909" priority="1266" stopIfTrue="1">
      <formula>IF(WEEKDAY(F$5)=1,TRUE,FALSE)</formula>
    </cfRule>
  </conditionalFormatting>
  <conditionalFormatting sqref="F74:AJ74">
    <cfRule type="expression" dxfId="9908" priority="1265" stopIfTrue="1">
      <formula>IF(WEEKDAY(F$5)=1,TRUE,FALSE)</formula>
    </cfRule>
  </conditionalFormatting>
  <conditionalFormatting sqref="K74:P74">
    <cfRule type="expression" dxfId="9907" priority="1264" stopIfTrue="1">
      <formula>IF(WEEKDAY(K$5)=1,TRUE,FALSE)</formula>
    </cfRule>
  </conditionalFormatting>
  <conditionalFormatting sqref="R74:W74">
    <cfRule type="expression" dxfId="9906" priority="1263" stopIfTrue="1">
      <formula>IF(WEEKDAY(R$5)=1,TRUE,FALSE)</formula>
    </cfRule>
  </conditionalFormatting>
  <conditionalFormatting sqref="Y74:AD74">
    <cfRule type="expression" dxfId="9905" priority="1262" stopIfTrue="1">
      <formula>IF(WEEKDAY(Y$5)=1,TRUE,FALSE)</formula>
    </cfRule>
  </conditionalFormatting>
  <conditionalFormatting sqref="F74:I74">
    <cfRule type="expression" dxfId="9904" priority="1261" stopIfTrue="1">
      <formula>IF(WEEKDAY(F$5)=1,TRUE,FALSE)</formula>
    </cfRule>
  </conditionalFormatting>
  <conditionalFormatting sqref="AF74:AJ74">
    <cfRule type="expression" dxfId="9903" priority="1260" stopIfTrue="1">
      <formula>IF(WEEKDAY(AF$5)=1,TRUE,FALSE)</formula>
    </cfRule>
  </conditionalFormatting>
  <conditionalFormatting sqref="F74:AJ74">
    <cfRule type="expression" dxfId="9902" priority="1259" stopIfTrue="1">
      <formula>IF(WEEKDAY(F$5)=1,TRUE,FALSE)</formula>
    </cfRule>
  </conditionalFormatting>
  <conditionalFormatting sqref="F74:AJ74">
    <cfRule type="expression" dxfId="9901" priority="1258" stopIfTrue="1">
      <formula>IF(WEEKDAY(F$5)=1,TRUE,FALSE)</formula>
    </cfRule>
  </conditionalFormatting>
  <conditionalFormatting sqref="F74:AJ74">
    <cfRule type="expression" dxfId="9900" priority="1257" stopIfTrue="1">
      <formula>IF(WEEKDAY(F$5)=1,TRUE,FALSE)</formula>
    </cfRule>
  </conditionalFormatting>
  <conditionalFormatting sqref="F74:AJ74">
    <cfRule type="expression" dxfId="9899" priority="1256" stopIfTrue="1">
      <formula>IF(WEEKDAY(F$5)=1,TRUE,FALSE)</formula>
    </cfRule>
  </conditionalFormatting>
  <conditionalFormatting sqref="F74:I74">
    <cfRule type="expression" dxfId="9898" priority="1255" stopIfTrue="1">
      <formula>IF(WEEKDAY(F$5)=1,TRUE,FALSE)</formula>
    </cfRule>
  </conditionalFormatting>
  <conditionalFormatting sqref="F74:I74">
    <cfRule type="expression" dxfId="9897" priority="1254" stopIfTrue="1">
      <formula>IF(WEEKDAY(F$5)=1,TRUE,FALSE)</formula>
    </cfRule>
  </conditionalFormatting>
  <conditionalFormatting sqref="F74:I74">
    <cfRule type="expression" dxfId="9896" priority="1253" stopIfTrue="1">
      <formula>IF(WEEKDAY(F$5)=1,TRUE,FALSE)</formula>
    </cfRule>
  </conditionalFormatting>
  <conditionalFormatting sqref="F74:AJ74">
    <cfRule type="expression" dxfId="9895" priority="1252" stopIfTrue="1">
      <formula>IF(WEEKDAY(F$5)=1,TRUE,FALSE)</formula>
    </cfRule>
  </conditionalFormatting>
  <conditionalFormatting sqref="F74:AJ74">
    <cfRule type="expression" dxfId="9894" priority="1251" stopIfTrue="1">
      <formula>IF(WEEKDAY(F$5)=1,TRUE,FALSE)</formula>
    </cfRule>
  </conditionalFormatting>
  <conditionalFormatting sqref="F74:AJ74">
    <cfRule type="expression" dxfId="9893" priority="1250" stopIfTrue="1">
      <formula>IF(WEEKDAY(F$5)=1,TRUE,FALSE)</formula>
    </cfRule>
  </conditionalFormatting>
  <conditionalFormatting sqref="K74:P74">
    <cfRule type="expression" dxfId="9892" priority="1249" stopIfTrue="1">
      <formula>IF(WEEKDAY(K$5)=1,TRUE,FALSE)</formula>
    </cfRule>
  </conditionalFormatting>
  <conditionalFormatting sqref="R74:W74">
    <cfRule type="expression" dxfId="9891" priority="1248" stopIfTrue="1">
      <formula>IF(WEEKDAY(R$5)=1,TRUE,FALSE)</formula>
    </cfRule>
  </conditionalFormatting>
  <conditionalFormatting sqref="Y74:AD74">
    <cfRule type="expression" dxfId="9890" priority="1247" stopIfTrue="1">
      <formula>IF(WEEKDAY(Y$5)=1,TRUE,FALSE)</formula>
    </cfRule>
  </conditionalFormatting>
  <conditionalFormatting sqref="F74:I74">
    <cfRule type="expression" dxfId="9889" priority="1246" stopIfTrue="1">
      <formula>IF(WEEKDAY(F$5)=1,TRUE,FALSE)</formula>
    </cfRule>
  </conditionalFormatting>
  <conditionalFormatting sqref="AF74:AJ74">
    <cfRule type="expression" dxfId="9888" priority="1245" stopIfTrue="1">
      <formula>IF(WEEKDAY(AF$5)=1,TRUE,FALSE)</formula>
    </cfRule>
  </conditionalFormatting>
  <conditionalFormatting sqref="F74:AJ74">
    <cfRule type="expression" dxfId="9887" priority="1244" stopIfTrue="1">
      <formula>IF(WEEKDAY(F$5)=1,TRUE,FALSE)</formula>
    </cfRule>
  </conditionalFormatting>
  <conditionalFormatting sqref="F74:AJ74">
    <cfRule type="expression" dxfId="9886" priority="1243" stopIfTrue="1">
      <formula>IF(WEEKDAY(F$5)=1,TRUE,FALSE)</formula>
    </cfRule>
  </conditionalFormatting>
  <conditionalFormatting sqref="F74:AJ74">
    <cfRule type="expression" dxfId="9885" priority="1242" stopIfTrue="1">
      <formula>IF(WEEKDAY(F$5)=1,TRUE,FALSE)</formula>
    </cfRule>
  </conditionalFormatting>
  <conditionalFormatting sqref="F74:AJ74">
    <cfRule type="expression" dxfId="9884" priority="1241" stopIfTrue="1">
      <formula>IF(WEEKDAY(F$5)=1,TRUE,FALSE)</formula>
    </cfRule>
  </conditionalFormatting>
  <conditionalFormatting sqref="F74:AJ74">
    <cfRule type="expression" dxfId="9883" priority="1240" stopIfTrue="1">
      <formula>IF(WEEKDAY(F$5)=1,TRUE,FALSE)</formula>
    </cfRule>
  </conditionalFormatting>
  <conditionalFormatting sqref="F76:I76">
    <cfRule type="expression" dxfId="9882" priority="1239" stopIfTrue="1">
      <formula>IF(WEEKDAY(F$5)=1,TRUE,FALSE)</formula>
    </cfRule>
  </conditionalFormatting>
  <conditionalFormatting sqref="F76:AJ76">
    <cfRule type="expression" dxfId="9881" priority="1238" stopIfTrue="1">
      <formula>IF(WEEKDAY(F$5)=1,TRUE,FALSE)</formula>
    </cfRule>
  </conditionalFormatting>
  <conditionalFormatting sqref="F76:AJ76">
    <cfRule type="expression" dxfId="9880" priority="1237" stopIfTrue="1">
      <formula>IF(WEEKDAY(F$5)=1,TRUE,FALSE)</formula>
    </cfRule>
  </conditionalFormatting>
  <conditionalFormatting sqref="F76:AJ76">
    <cfRule type="expression" dxfId="9879" priority="1236" stopIfTrue="1">
      <formula>IF(WEEKDAY(F$5)=1,TRUE,FALSE)</formula>
    </cfRule>
  </conditionalFormatting>
  <conditionalFormatting sqref="K76:P76">
    <cfRule type="expression" dxfId="9878" priority="1235" stopIfTrue="1">
      <formula>IF(WEEKDAY(K$5)=1,TRUE,FALSE)</formula>
    </cfRule>
  </conditionalFormatting>
  <conditionalFormatting sqref="R76:W76">
    <cfRule type="expression" dxfId="9877" priority="1234" stopIfTrue="1">
      <formula>IF(WEEKDAY(R$5)=1,TRUE,FALSE)</formula>
    </cfRule>
  </conditionalFormatting>
  <conditionalFormatting sqref="Y76:AD76">
    <cfRule type="expression" dxfId="9876" priority="1233" stopIfTrue="1">
      <formula>IF(WEEKDAY(Y$5)=1,TRUE,FALSE)</formula>
    </cfRule>
  </conditionalFormatting>
  <conditionalFormatting sqref="F76:I76">
    <cfRule type="expression" dxfId="9875" priority="1232" stopIfTrue="1">
      <formula>IF(WEEKDAY(F$5)=1,TRUE,FALSE)</formula>
    </cfRule>
  </conditionalFormatting>
  <conditionalFormatting sqref="AF76:AJ76">
    <cfRule type="expression" dxfId="9874" priority="1231" stopIfTrue="1">
      <formula>IF(WEEKDAY(AF$5)=1,TRUE,FALSE)</formula>
    </cfRule>
  </conditionalFormatting>
  <conditionalFormatting sqref="F76:AJ76">
    <cfRule type="expression" dxfId="9873" priority="1230" stopIfTrue="1">
      <formula>IF(WEEKDAY(F$5)=1,TRUE,FALSE)</formula>
    </cfRule>
  </conditionalFormatting>
  <conditionalFormatting sqref="F76:AJ76">
    <cfRule type="expression" dxfId="9872" priority="1229" stopIfTrue="1">
      <formula>IF(WEEKDAY(F$5)=1,TRUE,FALSE)</formula>
    </cfRule>
  </conditionalFormatting>
  <conditionalFormatting sqref="F76:AJ76">
    <cfRule type="expression" dxfId="9871" priority="1228" stopIfTrue="1">
      <formula>IF(WEEKDAY(F$5)=1,TRUE,FALSE)</formula>
    </cfRule>
  </conditionalFormatting>
  <conditionalFormatting sqref="F76:AJ76">
    <cfRule type="expression" dxfId="9870" priority="1227" stopIfTrue="1">
      <formula>IF(WEEKDAY(F$5)=1,TRUE,FALSE)</formula>
    </cfRule>
  </conditionalFormatting>
  <conditionalFormatting sqref="F76:I76">
    <cfRule type="expression" dxfId="9869" priority="1226" stopIfTrue="1">
      <formula>IF(WEEKDAY(F$5)=1,TRUE,FALSE)</formula>
    </cfRule>
  </conditionalFormatting>
  <conditionalFormatting sqref="F76:I76">
    <cfRule type="expression" dxfId="9868" priority="1225" stopIfTrue="1">
      <formula>IF(WEEKDAY(F$5)=1,TRUE,FALSE)</formula>
    </cfRule>
  </conditionalFormatting>
  <conditionalFormatting sqref="F76:I76">
    <cfRule type="expression" dxfId="9867" priority="1224" stopIfTrue="1">
      <formula>IF(WEEKDAY(F$5)=1,TRUE,FALSE)</formula>
    </cfRule>
  </conditionalFormatting>
  <conditionalFormatting sqref="F76:AJ76">
    <cfRule type="expression" dxfId="9866" priority="1223" stopIfTrue="1">
      <formula>IF(WEEKDAY(F$5)=1,TRUE,FALSE)</formula>
    </cfRule>
  </conditionalFormatting>
  <conditionalFormatting sqref="F76:AJ76">
    <cfRule type="expression" dxfId="9865" priority="1222" stopIfTrue="1">
      <formula>IF(WEEKDAY(F$5)=1,TRUE,FALSE)</formula>
    </cfRule>
  </conditionalFormatting>
  <conditionalFormatting sqref="F76:AJ76">
    <cfRule type="expression" dxfId="9864" priority="1221" stopIfTrue="1">
      <formula>IF(WEEKDAY(F$5)=1,TRUE,FALSE)</formula>
    </cfRule>
  </conditionalFormatting>
  <conditionalFormatting sqref="K76:P76">
    <cfRule type="expression" dxfId="9863" priority="1220" stopIfTrue="1">
      <formula>IF(WEEKDAY(K$5)=1,TRUE,FALSE)</formula>
    </cfRule>
  </conditionalFormatting>
  <conditionalFormatting sqref="R76:W76">
    <cfRule type="expression" dxfId="9862" priority="1219" stopIfTrue="1">
      <formula>IF(WEEKDAY(R$5)=1,TRUE,FALSE)</formula>
    </cfRule>
  </conditionalFormatting>
  <conditionalFormatting sqref="Y76:AD76">
    <cfRule type="expression" dxfId="9861" priority="1218" stopIfTrue="1">
      <formula>IF(WEEKDAY(Y$5)=1,TRUE,FALSE)</formula>
    </cfRule>
  </conditionalFormatting>
  <conditionalFormatting sqref="F76:I76">
    <cfRule type="expression" dxfId="9860" priority="1217" stopIfTrue="1">
      <formula>IF(WEEKDAY(F$5)=1,TRUE,FALSE)</formula>
    </cfRule>
  </conditionalFormatting>
  <conditionalFormatting sqref="AF76:AJ76">
    <cfRule type="expression" dxfId="9859" priority="1216" stopIfTrue="1">
      <formula>IF(WEEKDAY(AF$5)=1,TRUE,FALSE)</formula>
    </cfRule>
  </conditionalFormatting>
  <conditionalFormatting sqref="F76:AJ76">
    <cfRule type="expression" dxfId="9858" priority="1215" stopIfTrue="1">
      <formula>IF(WEEKDAY(F$5)=1,TRUE,FALSE)</formula>
    </cfRule>
  </conditionalFormatting>
  <conditionalFormatting sqref="F76:AJ76">
    <cfRule type="expression" dxfId="9857" priority="1214" stopIfTrue="1">
      <formula>IF(WEEKDAY(F$5)=1,TRUE,FALSE)</formula>
    </cfRule>
  </conditionalFormatting>
  <conditionalFormatting sqref="F76:AJ76">
    <cfRule type="expression" dxfId="9856" priority="1213" stopIfTrue="1">
      <formula>IF(WEEKDAY(F$5)=1,TRUE,FALSE)</formula>
    </cfRule>
  </conditionalFormatting>
  <conditionalFormatting sqref="F76:AJ76">
    <cfRule type="expression" dxfId="9855" priority="1212" stopIfTrue="1">
      <formula>IF(WEEKDAY(F$5)=1,TRUE,FALSE)</formula>
    </cfRule>
  </conditionalFormatting>
  <conditionalFormatting sqref="F76:AJ76">
    <cfRule type="expression" dxfId="9854" priority="1211" stopIfTrue="1">
      <formula>IF(WEEKDAY(F$5)=1,TRUE,FALSE)</formula>
    </cfRule>
  </conditionalFormatting>
  <conditionalFormatting sqref="F78:I78">
    <cfRule type="expression" dxfId="9853" priority="1210" stopIfTrue="1">
      <formula>IF(WEEKDAY(F$5)=1,TRUE,FALSE)</formula>
    </cfRule>
  </conditionalFormatting>
  <conditionalFormatting sqref="F78:AJ78">
    <cfRule type="expression" dxfId="9852" priority="1209" stopIfTrue="1">
      <formula>IF(WEEKDAY(F$5)=1,TRUE,FALSE)</formula>
    </cfRule>
  </conditionalFormatting>
  <conditionalFormatting sqref="F78:AJ78">
    <cfRule type="expression" dxfId="9851" priority="1208" stopIfTrue="1">
      <formula>IF(WEEKDAY(F$5)=1,TRUE,FALSE)</formula>
    </cfRule>
  </conditionalFormatting>
  <conditionalFormatting sqref="F78:AJ78">
    <cfRule type="expression" dxfId="9850" priority="1207" stopIfTrue="1">
      <formula>IF(WEEKDAY(F$5)=1,TRUE,FALSE)</formula>
    </cfRule>
  </conditionalFormatting>
  <conditionalFormatting sqref="K78:P78">
    <cfRule type="expression" dxfId="9849" priority="1206" stopIfTrue="1">
      <formula>IF(WEEKDAY(K$5)=1,TRUE,FALSE)</formula>
    </cfRule>
  </conditionalFormatting>
  <conditionalFormatting sqref="R78:W78">
    <cfRule type="expression" dxfId="9848" priority="1205" stopIfTrue="1">
      <formula>IF(WEEKDAY(R$5)=1,TRUE,FALSE)</formula>
    </cfRule>
  </conditionalFormatting>
  <conditionalFormatting sqref="Y78:AD78">
    <cfRule type="expression" dxfId="9847" priority="1204" stopIfTrue="1">
      <formula>IF(WEEKDAY(Y$5)=1,TRUE,FALSE)</formula>
    </cfRule>
  </conditionalFormatting>
  <conditionalFormatting sqref="F78:I78">
    <cfRule type="expression" dxfId="9846" priority="1203" stopIfTrue="1">
      <formula>IF(WEEKDAY(F$5)=1,TRUE,FALSE)</formula>
    </cfRule>
  </conditionalFormatting>
  <conditionalFormatting sqref="AF78:AJ78">
    <cfRule type="expression" dxfId="9845" priority="1202" stopIfTrue="1">
      <formula>IF(WEEKDAY(AF$5)=1,TRUE,FALSE)</formula>
    </cfRule>
  </conditionalFormatting>
  <conditionalFormatting sqref="F78:AJ78">
    <cfRule type="expression" dxfId="9844" priority="1201" stopIfTrue="1">
      <formula>IF(WEEKDAY(F$5)=1,TRUE,FALSE)</formula>
    </cfRule>
  </conditionalFormatting>
  <conditionalFormatting sqref="F78:AJ78">
    <cfRule type="expression" dxfId="9843" priority="1200" stopIfTrue="1">
      <formula>IF(WEEKDAY(F$5)=1,TRUE,FALSE)</formula>
    </cfRule>
  </conditionalFormatting>
  <conditionalFormatting sqref="F78:AJ78">
    <cfRule type="expression" dxfId="9842" priority="1199" stopIfTrue="1">
      <formula>IF(WEEKDAY(F$5)=1,TRUE,FALSE)</formula>
    </cfRule>
  </conditionalFormatting>
  <conditionalFormatting sqref="F78:AJ78">
    <cfRule type="expression" dxfId="9841" priority="1198" stopIfTrue="1">
      <formula>IF(WEEKDAY(F$5)=1,TRUE,FALSE)</formula>
    </cfRule>
  </conditionalFormatting>
  <conditionalFormatting sqref="F78:I78">
    <cfRule type="expression" dxfId="9840" priority="1197" stopIfTrue="1">
      <formula>IF(WEEKDAY(F$5)=1,TRUE,FALSE)</formula>
    </cfRule>
  </conditionalFormatting>
  <conditionalFormatting sqref="F78:I78">
    <cfRule type="expression" dxfId="9839" priority="1196" stopIfTrue="1">
      <formula>IF(WEEKDAY(F$5)=1,TRUE,FALSE)</formula>
    </cfRule>
  </conditionalFormatting>
  <conditionalFormatting sqref="F78:I78">
    <cfRule type="expression" dxfId="9838" priority="1195" stopIfTrue="1">
      <formula>IF(WEEKDAY(F$5)=1,TRUE,FALSE)</formula>
    </cfRule>
  </conditionalFormatting>
  <conditionalFormatting sqref="F78:AJ78">
    <cfRule type="expression" dxfId="9837" priority="1194" stopIfTrue="1">
      <formula>IF(WEEKDAY(F$5)=1,TRUE,FALSE)</formula>
    </cfRule>
  </conditionalFormatting>
  <conditionalFormatting sqref="F78:AJ78">
    <cfRule type="expression" dxfId="9836" priority="1193" stopIfTrue="1">
      <formula>IF(WEEKDAY(F$5)=1,TRUE,FALSE)</formula>
    </cfRule>
  </conditionalFormatting>
  <conditionalFormatting sqref="F78:AJ78">
    <cfRule type="expression" dxfId="9835" priority="1192" stopIfTrue="1">
      <formula>IF(WEEKDAY(F$5)=1,TRUE,FALSE)</formula>
    </cfRule>
  </conditionalFormatting>
  <conditionalFormatting sqref="K78:P78">
    <cfRule type="expression" dxfId="9834" priority="1191" stopIfTrue="1">
      <formula>IF(WEEKDAY(K$5)=1,TRUE,FALSE)</formula>
    </cfRule>
  </conditionalFormatting>
  <conditionalFormatting sqref="R78:W78">
    <cfRule type="expression" dxfId="9833" priority="1190" stopIfTrue="1">
      <formula>IF(WEEKDAY(R$5)=1,TRUE,FALSE)</formula>
    </cfRule>
  </conditionalFormatting>
  <conditionalFormatting sqref="Y78:AD78">
    <cfRule type="expression" dxfId="9832" priority="1189" stopIfTrue="1">
      <formula>IF(WEEKDAY(Y$5)=1,TRUE,FALSE)</formula>
    </cfRule>
  </conditionalFormatting>
  <conditionalFormatting sqref="F78:I78">
    <cfRule type="expression" dxfId="9831" priority="1188" stopIfTrue="1">
      <formula>IF(WEEKDAY(F$5)=1,TRUE,FALSE)</formula>
    </cfRule>
  </conditionalFormatting>
  <conditionalFormatting sqref="AF78:AJ78">
    <cfRule type="expression" dxfId="9830" priority="1187" stopIfTrue="1">
      <formula>IF(WEEKDAY(AF$5)=1,TRUE,FALSE)</formula>
    </cfRule>
  </conditionalFormatting>
  <conditionalFormatting sqref="F78:AJ78">
    <cfRule type="expression" dxfId="9829" priority="1186" stopIfTrue="1">
      <formula>IF(WEEKDAY(F$5)=1,TRUE,FALSE)</formula>
    </cfRule>
  </conditionalFormatting>
  <conditionalFormatting sqref="F78:AJ78">
    <cfRule type="expression" dxfId="9828" priority="1185" stopIfTrue="1">
      <formula>IF(WEEKDAY(F$5)=1,TRUE,FALSE)</formula>
    </cfRule>
  </conditionalFormatting>
  <conditionalFormatting sqref="F78:AJ78">
    <cfRule type="expression" dxfId="9827" priority="1184" stopIfTrue="1">
      <formula>IF(WEEKDAY(F$5)=1,TRUE,FALSE)</formula>
    </cfRule>
  </conditionalFormatting>
  <conditionalFormatting sqref="F78:AJ78">
    <cfRule type="expression" dxfId="9826" priority="1183" stopIfTrue="1">
      <formula>IF(WEEKDAY(F$5)=1,TRUE,FALSE)</formula>
    </cfRule>
  </conditionalFormatting>
  <conditionalFormatting sqref="F78:AJ78">
    <cfRule type="expression" dxfId="9825" priority="1182" stopIfTrue="1">
      <formula>IF(WEEKDAY(F$5)=1,TRUE,FALSE)</formula>
    </cfRule>
  </conditionalFormatting>
  <conditionalFormatting sqref="F80:I80">
    <cfRule type="expression" dxfId="9824" priority="1181" stopIfTrue="1">
      <formula>IF(WEEKDAY(F$5)=1,TRUE,FALSE)</formula>
    </cfRule>
  </conditionalFormatting>
  <conditionalFormatting sqref="F80:AJ80">
    <cfRule type="expression" dxfId="9823" priority="1180" stopIfTrue="1">
      <formula>IF(WEEKDAY(F$5)=1,TRUE,FALSE)</formula>
    </cfRule>
  </conditionalFormatting>
  <conditionalFormatting sqref="F80:AJ80">
    <cfRule type="expression" dxfId="9822" priority="1179" stopIfTrue="1">
      <formula>IF(WEEKDAY(F$5)=1,TRUE,FALSE)</formula>
    </cfRule>
  </conditionalFormatting>
  <conditionalFormatting sqref="F80:AJ80">
    <cfRule type="expression" dxfId="9821" priority="1178" stopIfTrue="1">
      <formula>IF(WEEKDAY(F$5)=1,TRUE,FALSE)</formula>
    </cfRule>
  </conditionalFormatting>
  <conditionalFormatting sqref="K80:P80">
    <cfRule type="expression" dxfId="9820" priority="1177" stopIfTrue="1">
      <formula>IF(WEEKDAY(K$5)=1,TRUE,FALSE)</formula>
    </cfRule>
  </conditionalFormatting>
  <conditionalFormatting sqref="R80:W80">
    <cfRule type="expression" dxfId="9819" priority="1176" stopIfTrue="1">
      <formula>IF(WEEKDAY(R$5)=1,TRUE,FALSE)</formula>
    </cfRule>
  </conditionalFormatting>
  <conditionalFormatting sqref="Y80:AD80">
    <cfRule type="expression" dxfId="9818" priority="1175" stopIfTrue="1">
      <formula>IF(WEEKDAY(Y$5)=1,TRUE,FALSE)</formula>
    </cfRule>
  </conditionalFormatting>
  <conditionalFormatting sqref="F80:I80">
    <cfRule type="expression" dxfId="9817" priority="1174" stopIfTrue="1">
      <formula>IF(WEEKDAY(F$5)=1,TRUE,FALSE)</formula>
    </cfRule>
  </conditionalFormatting>
  <conditionalFormatting sqref="AF80:AJ80">
    <cfRule type="expression" dxfId="9816" priority="1173" stopIfTrue="1">
      <formula>IF(WEEKDAY(AF$5)=1,TRUE,FALSE)</formula>
    </cfRule>
  </conditionalFormatting>
  <conditionalFormatting sqref="F80:AJ80">
    <cfRule type="expression" dxfId="9815" priority="1172" stopIfTrue="1">
      <formula>IF(WEEKDAY(F$5)=1,TRUE,FALSE)</formula>
    </cfRule>
  </conditionalFormatting>
  <conditionalFormatting sqref="F80:AJ80">
    <cfRule type="expression" dxfId="9814" priority="1171" stopIfTrue="1">
      <formula>IF(WEEKDAY(F$5)=1,TRUE,FALSE)</formula>
    </cfRule>
  </conditionalFormatting>
  <conditionalFormatting sqref="F80:AJ80">
    <cfRule type="expression" dxfId="9813" priority="1170" stopIfTrue="1">
      <formula>IF(WEEKDAY(F$5)=1,TRUE,FALSE)</formula>
    </cfRule>
  </conditionalFormatting>
  <conditionalFormatting sqref="F80:AJ80">
    <cfRule type="expression" dxfId="9812" priority="1169" stopIfTrue="1">
      <formula>IF(WEEKDAY(F$5)=1,TRUE,FALSE)</formula>
    </cfRule>
  </conditionalFormatting>
  <conditionalFormatting sqref="F80:I80">
    <cfRule type="expression" dxfId="9811" priority="1168" stopIfTrue="1">
      <formula>IF(WEEKDAY(F$5)=1,TRUE,FALSE)</formula>
    </cfRule>
  </conditionalFormatting>
  <conditionalFormatting sqref="F80:I80">
    <cfRule type="expression" dxfId="9810" priority="1167" stopIfTrue="1">
      <formula>IF(WEEKDAY(F$5)=1,TRUE,FALSE)</formula>
    </cfRule>
  </conditionalFormatting>
  <conditionalFormatting sqref="F80:I80">
    <cfRule type="expression" dxfId="9809" priority="1166" stopIfTrue="1">
      <formula>IF(WEEKDAY(F$5)=1,TRUE,FALSE)</formula>
    </cfRule>
  </conditionalFormatting>
  <conditionalFormatting sqref="F80:AJ80">
    <cfRule type="expression" dxfId="9808" priority="1165" stopIfTrue="1">
      <formula>IF(WEEKDAY(F$5)=1,TRUE,FALSE)</formula>
    </cfRule>
  </conditionalFormatting>
  <conditionalFormatting sqref="F80:AJ80">
    <cfRule type="expression" dxfId="9807" priority="1164" stopIfTrue="1">
      <formula>IF(WEEKDAY(F$5)=1,TRUE,FALSE)</formula>
    </cfRule>
  </conditionalFormatting>
  <conditionalFormatting sqref="F80:AJ80">
    <cfRule type="expression" dxfId="9806" priority="1163" stopIfTrue="1">
      <formula>IF(WEEKDAY(F$5)=1,TRUE,FALSE)</formula>
    </cfRule>
  </conditionalFormatting>
  <conditionalFormatting sqref="K80:P80">
    <cfRule type="expression" dxfId="9805" priority="1162" stopIfTrue="1">
      <formula>IF(WEEKDAY(K$5)=1,TRUE,FALSE)</formula>
    </cfRule>
  </conditionalFormatting>
  <conditionalFormatting sqref="R80:W80">
    <cfRule type="expression" dxfId="9804" priority="1161" stopIfTrue="1">
      <formula>IF(WEEKDAY(R$5)=1,TRUE,FALSE)</formula>
    </cfRule>
  </conditionalFormatting>
  <conditionalFormatting sqref="Y80:AD80">
    <cfRule type="expression" dxfId="9803" priority="1160" stopIfTrue="1">
      <formula>IF(WEEKDAY(Y$5)=1,TRUE,FALSE)</formula>
    </cfRule>
  </conditionalFormatting>
  <conditionalFormatting sqref="F80:I80">
    <cfRule type="expression" dxfId="9802" priority="1159" stopIfTrue="1">
      <formula>IF(WEEKDAY(F$5)=1,TRUE,FALSE)</formula>
    </cfRule>
  </conditionalFormatting>
  <conditionalFormatting sqref="AF80:AJ80">
    <cfRule type="expression" dxfId="9801" priority="1158" stopIfTrue="1">
      <formula>IF(WEEKDAY(AF$5)=1,TRUE,FALSE)</formula>
    </cfRule>
  </conditionalFormatting>
  <conditionalFormatting sqref="F80:AJ80">
    <cfRule type="expression" dxfId="9800" priority="1157" stopIfTrue="1">
      <formula>IF(WEEKDAY(F$5)=1,TRUE,FALSE)</formula>
    </cfRule>
  </conditionalFormatting>
  <conditionalFormatting sqref="F80:AJ80">
    <cfRule type="expression" dxfId="9799" priority="1156" stopIfTrue="1">
      <formula>IF(WEEKDAY(F$5)=1,TRUE,FALSE)</formula>
    </cfRule>
  </conditionalFormatting>
  <conditionalFormatting sqref="F80:AJ80">
    <cfRule type="expression" dxfId="9798" priority="1155" stopIfTrue="1">
      <formula>IF(WEEKDAY(F$5)=1,TRUE,FALSE)</formula>
    </cfRule>
  </conditionalFormatting>
  <conditionalFormatting sqref="F80:AJ80">
    <cfRule type="expression" dxfId="9797" priority="1154" stopIfTrue="1">
      <formula>IF(WEEKDAY(F$5)=1,TRUE,FALSE)</formula>
    </cfRule>
  </conditionalFormatting>
  <conditionalFormatting sqref="F80:AJ80">
    <cfRule type="expression" dxfId="9796" priority="1153" stopIfTrue="1">
      <formula>IF(WEEKDAY(F$5)=1,TRUE,FALSE)</formula>
    </cfRule>
  </conditionalFormatting>
  <conditionalFormatting sqref="F82:I82">
    <cfRule type="expression" dxfId="9795" priority="1152" stopIfTrue="1">
      <formula>IF(WEEKDAY(F$5)=1,TRUE,FALSE)</formula>
    </cfRule>
  </conditionalFormatting>
  <conditionalFormatting sqref="F82:AJ82">
    <cfRule type="expression" dxfId="9794" priority="1151" stopIfTrue="1">
      <formula>IF(WEEKDAY(F$5)=1,TRUE,FALSE)</formula>
    </cfRule>
  </conditionalFormatting>
  <conditionalFormatting sqref="F82:AJ82">
    <cfRule type="expression" dxfId="9793" priority="1150" stopIfTrue="1">
      <formula>IF(WEEKDAY(F$5)=1,TRUE,FALSE)</formula>
    </cfRule>
  </conditionalFormatting>
  <conditionalFormatting sqref="F82:AJ82">
    <cfRule type="expression" dxfId="9792" priority="1149" stopIfTrue="1">
      <formula>IF(WEEKDAY(F$5)=1,TRUE,FALSE)</formula>
    </cfRule>
  </conditionalFormatting>
  <conditionalFormatting sqref="K82:P82">
    <cfRule type="expression" dxfId="9791" priority="1148" stopIfTrue="1">
      <formula>IF(WEEKDAY(K$5)=1,TRUE,FALSE)</formula>
    </cfRule>
  </conditionalFormatting>
  <conditionalFormatting sqref="R82:W82">
    <cfRule type="expression" dxfId="9790" priority="1147" stopIfTrue="1">
      <formula>IF(WEEKDAY(R$5)=1,TRUE,FALSE)</formula>
    </cfRule>
  </conditionalFormatting>
  <conditionalFormatting sqref="Y82:AD82">
    <cfRule type="expression" dxfId="9789" priority="1146" stopIfTrue="1">
      <formula>IF(WEEKDAY(Y$5)=1,TRUE,FALSE)</formula>
    </cfRule>
  </conditionalFormatting>
  <conditionalFormatting sqref="F82:I82">
    <cfRule type="expression" dxfId="9788" priority="1145" stopIfTrue="1">
      <formula>IF(WEEKDAY(F$5)=1,TRUE,FALSE)</formula>
    </cfRule>
  </conditionalFormatting>
  <conditionalFormatting sqref="AF82:AJ82">
    <cfRule type="expression" dxfId="9787" priority="1144" stopIfTrue="1">
      <formula>IF(WEEKDAY(AF$5)=1,TRUE,FALSE)</formula>
    </cfRule>
  </conditionalFormatting>
  <conditionalFormatting sqref="F82:AJ82">
    <cfRule type="expression" dxfId="9786" priority="1143" stopIfTrue="1">
      <formula>IF(WEEKDAY(F$5)=1,TRUE,FALSE)</formula>
    </cfRule>
  </conditionalFormatting>
  <conditionalFormatting sqref="F82:AJ82">
    <cfRule type="expression" dxfId="9785" priority="1142" stopIfTrue="1">
      <formula>IF(WEEKDAY(F$5)=1,TRUE,FALSE)</formula>
    </cfRule>
  </conditionalFormatting>
  <conditionalFormatting sqref="F82:AJ82">
    <cfRule type="expression" dxfId="9784" priority="1141" stopIfTrue="1">
      <formula>IF(WEEKDAY(F$5)=1,TRUE,FALSE)</formula>
    </cfRule>
  </conditionalFormatting>
  <conditionalFormatting sqref="F82:AJ82">
    <cfRule type="expression" dxfId="9783" priority="1140" stopIfTrue="1">
      <formula>IF(WEEKDAY(F$5)=1,TRUE,FALSE)</formula>
    </cfRule>
  </conditionalFormatting>
  <conditionalFormatting sqref="F82:I82">
    <cfRule type="expression" dxfId="9782" priority="1139" stopIfTrue="1">
      <formula>IF(WEEKDAY(F$5)=1,TRUE,FALSE)</formula>
    </cfRule>
  </conditionalFormatting>
  <conditionalFormatting sqref="F82:I82">
    <cfRule type="expression" dxfId="9781" priority="1138" stopIfTrue="1">
      <formula>IF(WEEKDAY(F$5)=1,TRUE,FALSE)</formula>
    </cfRule>
  </conditionalFormatting>
  <conditionalFormatting sqref="F82:I82">
    <cfRule type="expression" dxfId="9780" priority="1137" stopIfTrue="1">
      <formula>IF(WEEKDAY(F$5)=1,TRUE,FALSE)</formula>
    </cfRule>
  </conditionalFormatting>
  <conditionalFormatting sqref="F82:AJ82">
    <cfRule type="expression" dxfId="9779" priority="1136" stopIfTrue="1">
      <formula>IF(WEEKDAY(F$5)=1,TRUE,FALSE)</formula>
    </cfRule>
  </conditionalFormatting>
  <conditionalFormatting sqref="F82:AJ82">
    <cfRule type="expression" dxfId="9778" priority="1135" stopIfTrue="1">
      <formula>IF(WEEKDAY(F$5)=1,TRUE,FALSE)</formula>
    </cfRule>
  </conditionalFormatting>
  <conditionalFormatting sqref="F82:AJ82">
    <cfRule type="expression" dxfId="9777" priority="1134" stopIfTrue="1">
      <formula>IF(WEEKDAY(F$5)=1,TRUE,FALSE)</formula>
    </cfRule>
  </conditionalFormatting>
  <conditionalFormatting sqref="K82:P82">
    <cfRule type="expression" dxfId="9776" priority="1133" stopIfTrue="1">
      <formula>IF(WEEKDAY(K$5)=1,TRUE,FALSE)</formula>
    </cfRule>
  </conditionalFormatting>
  <conditionalFormatting sqref="R82:W82">
    <cfRule type="expression" dxfId="9775" priority="1132" stopIfTrue="1">
      <formula>IF(WEEKDAY(R$5)=1,TRUE,FALSE)</formula>
    </cfRule>
  </conditionalFormatting>
  <conditionalFormatting sqref="Y82:AD82">
    <cfRule type="expression" dxfId="9774" priority="1131" stopIfTrue="1">
      <formula>IF(WEEKDAY(Y$5)=1,TRUE,FALSE)</formula>
    </cfRule>
  </conditionalFormatting>
  <conditionalFormatting sqref="F82:I82">
    <cfRule type="expression" dxfId="9773" priority="1130" stopIfTrue="1">
      <formula>IF(WEEKDAY(F$5)=1,TRUE,FALSE)</formula>
    </cfRule>
  </conditionalFormatting>
  <conditionalFormatting sqref="AF82:AJ82">
    <cfRule type="expression" dxfId="9772" priority="1129" stopIfTrue="1">
      <formula>IF(WEEKDAY(AF$5)=1,TRUE,FALSE)</formula>
    </cfRule>
  </conditionalFormatting>
  <conditionalFormatting sqref="F82:AJ82">
    <cfRule type="expression" dxfId="9771" priority="1128" stopIfTrue="1">
      <formula>IF(WEEKDAY(F$5)=1,TRUE,FALSE)</formula>
    </cfRule>
  </conditionalFormatting>
  <conditionalFormatting sqref="F82:AJ82">
    <cfRule type="expression" dxfId="9770" priority="1127" stopIfTrue="1">
      <formula>IF(WEEKDAY(F$5)=1,TRUE,FALSE)</formula>
    </cfRule>
  </conditionalFormatting>
  <conditionalFormatting sqref="F82:AJ82">
    <cfRule type="expression" dxfId="9769" priority="1126" stopIfTrue="1">
      <formula>IF(WEEKDAY(F$5)=1,TRUE,FALSE)</formula>
    </cfRule>
  </conditionalFormatting>
  <conditionalFormatting sqref="F82:AJ82">
    <cfRule type="expression" dxfId="9768" priority="1125" stopIfTrue="1">
      <formula>IF(WEEKDAY(F$5)=1,TRUE,FALSE)</formula>
    </cfRule>
  </conditionalFormatting>
  <conditionalFormatting sqref="F82:AJ82">
    <cfRule type="expression" dxfId="9767" priority="1124" stopIfTrue="1">
      <formula>IF(WEEKDAY(F$5)=1,TRUE,FALSE)</formula>
    </cfRule>
  </conditionalFormatting>
  <conditionalFormatting sqref="F84:I84">
    <cfRule type="expression" dxfId="9766" priority="1123" stopIfTrue="1">
      <formula>IF(WEEKDAY(F$5)=1,TRUE,FALSE)</formula>
    </cfRule>
  </conditionalFormatting>
  <conditionalFormatting sqref="F84:AJ84">
    <cfRule type="expression" dxfId="9765" priority="1122" stopIfTrue="1">
      <formula>IF(WEEKDAY(F$5)=1,TRUE,FALSE)</formula>
    </cfRule>
  </conditionalFormatting>
  <conditionalFormatting sqref="F84:AJ84">
    <cfRule type="expression" dxfId="9764" priority="1121" stopIfTrue="1">
      <formula>IF(WEEKDAY(F$5)=1,TRUE,FALSE)</formula>
    </cfRule>
  </conditionalFormatting>
  <conditionalFormatting sqref="F84:AJ84">
    <cfRule type="expression" dxfId="9763" priority="1120" stopIfTrue="1">
      <formula>IF(WEEKDAY(F$5)=1,TRUE,FALSE)</formula>
    </cfRule>
  </conditionalFormatting>
  <conditionalFormatting sqref="K84:P84">
    <cfRule type="expression" dxfId="9762" priority="1119" stopIfTrue="1">
      <formula>IF(WEEKDAY(K$5)=1,TRUE,FALSE)</formula>
    </cfRule>
  </conditionalFormatting>
  <conditionalFormatting sqref="R84:W84">
    <cfRule type="expression" dxfId="9761" priority="1118" stopIfTrue="1">
      <formula>IF(WEEKDAY(R$5)=1,TRUE,FALSE)</formula>
    </cfRule>
  </conditionalFormatting>
  <conditionalFormatting sqref="Y84:AD84">
    <cfRule type="expression" dxfId="9760" priority="1117" stopIfTrue="1">
      <formula>IF(WEEKDAY(Y$5)=1,TRUE,FALSE)</formula>
    </cfRule>
  </conditionalFormatting>
  <conditionalFormatting sqref="F84:I84">
    <cfRule type="expression" dxfId="9759" priority="1116" stopIfTrue="1">
      <formula>IF(WEEKDAY(F$5)=1,TRUE,FALSE)</formula>
    </cfRule>
  </conditionalFormatting>
  <conditionalFormatting sqref="AF84:AJ84">
    <cfRule type="expression" dxfId="9758" priority="1115" stopIfTrue="1">
      <formula>IF(WEEKDAY(AF$5)=1,TRUE,FALSE)</formula>
    </cfRule>
  </conditionalFormatting>
  <conditionalFormatting sqref="F84:AJ84">
    <cfRule type="expression" dxfId="9757" priority="1114" stopIfTrue="1">
      <formula>IF(WEEKDAY(F$5)=1,TRUE,FALSE)</formula>
    </cfRule>
  </conditionalFormatting>
  <conditionalFormatting sqref="F84:AJ84">
    <cfRule type="expression" dxfId="9756" priority="1113" stopIfTrue="1">
      <formula>IF(WEEKDAY(F$5)=1,TRUE,FALSE)</formula>
    </cfRule>
  </conditionalFormatting>
  <conditionalFormatting sqref="F84:AJ84">
    <cfRule type="expression" dxfId="9755" priority="1112" stopIfTrue="1">
      <formula>IF(WEEKDAY(F$5)=1,TRUE,FALSE)</formula>
    </cfRule>
  </conditionalFormatting>
  <conditionalFormatting sqref="F84:AJ84">
    <cfRule type="expression" dxfId="9754" priority="1111" stopIfTrue="1">
      <formula>IF(WEEKDAY(F$5)=1,TRUE,FALSE)</formula>
    </cfRule>
  </conditionalFormatting>
  <conditionalFormatting sqref="F84:I84">
    <cfRule type="expression" dxfId="9753" priority="1110" stopIfTrue="1">
      <formula>IF(WEEKDAY(F$5)=1,TRUE,FALSE)</formula>
    </cfRule>
  </conditionalFormatting>
  <conditionalFormatting sqref="F84:I84">
    <cfRule type="expression" dxfId="9752" priority="1109" stopIfTrue="1">
      <formula>IF(WEEKDAY(F$5)=1,TRUE,FALSE)</formula>
    </cfRule>
  </conditionalFormatting>
  <conditionalFormatting sqref="F84:I84">
    <cfRule type="expression" dxfId="9751" priority="1108" stopIfTrue="1">
      <formula>IF(WEEKDAY(F$5)=1,TRUE,FALSE)</formula>
    </cfRule>
  </conditionalFormatting>
  <conditionalFormatting sqref="F84:AJ84">
    <cfRule type="expression" dxfId="9750" priority="1107" stopIfTrue="1">
      <formula>IF(WEEKDAY(F$5)=1,TRUE,FALSE)</formula>
    </cfRule>
  </conditionalFormatting>
  <conditionalFormatting sqref="F84:AJ84">
    <cfRule type="expression" dxfId="9749" priority="1106" stopIfTrue="1">
      <formula>IF(WEEKDAY(F$5)=1,TRUE,FALSE)</formula>
    </cfRule>
  </conditionalFormatting>
  <conditionalFormatting sqref="F84:AJ84">
    <cfRule type="expression" dxfId="9748" priority="1105" stopIfTrue="1">
      <formula>IF(WEEKDAY(F$5)=1,TRUE,FALSE)</formula>
    </cfRule>
  </conditionalFormatting>
  <conditionalFormatting sqref="K84:P84">
    <cfRule type="expression" dxfId="9747" priority="1104" stopIfTrue="1">
      <formula>IF(WEEKDAY(K$5)=1,TRUE,FALSE)</formula>
    </cfRule>
  </conditionalFormatting>
  <conditionalFormatting sqref="R84:W84">
    <cfRule type="expression" dxfId="9746" priority="1103" stopIfTrue="1">
      <formula>IF(WEEKDAY(R$5)=1,TRUE,FALSE)</formula>
    </cfRule>
  </conditionalFormatting>
  <conditionalFormatting sqref="Y84:AD84">
    <cfRule type="expression" dxfId="9745" priority="1102" stopIfTrue="1">
      <formula>IF(WEEKDAY(Y$5)=1,TRUE,FALSE)</formula>
    </cfRule>
  </conditionalFormatting>
  <conditionalFormatting sqref="F84:I84">
    <cfRule type="expression" dxfId="9744" priority="1101" stopIfTrue="1">
      <formula>IF(WEEKDAY(F$5)=1,TRUE,FALSE)</formula>
    </cfRule>
  </conditionalFormatting>
  <conditionalFormatting sqref="AF84:AJ84">
    <cfRule type="expression" dxfId="9743" priority="1100" stopIfTrue="1">
      <formula>IF(WEEKDAY(AF$5)=1,TRUE,FALSE)</formula>
    </cfRule>
  </conditionalFormatting>
  <conditionalFormatting sqref="F84:AJ84">
    <cfRule type="expression" dxfId="9742" priority="1099" stopIfTrue="1">
      <formula>IF(WEEKDAY(F$5)=1,TRUE,FALSE)</formula>
    </cfRule>
  </conditionalFormatting>
  <conditionalFormatting sqref="F84:AJ84">
    <cfRule type="expression" dxfId="9741" priority="1098" stopIfTrue="1">
      <formula>IF(WEEKDAY(F$5)=1,TRUE,FALSE)</formula>
    </cfRule>
  </conditionalFormatting>
  <conditionalFormatting sqref="F84:AJ84">
    <cfRule type="expression" dxfId="9740" priority="1097" stopIfTrue="1">
      <formula>IF(WEEKDAY(F$5)=1,TRUE,FALSE)</formula>
    </cfRule>
  </conditionalFormatting>
  <conditionalFormatting sqref="F84:AJ84">
    <cfRule type="expression" dxfId="9739" priority="1096" stopIfTrue="1">
      <formula>IF(WEEKDAY(F$5)=1,TRUE,FALSE)</formula>
    </cfRule>
  </conditionalFormatting>
  <conditionalFormatting sqref="F84:AJ84">
    <cfRule type="expression" dxfId="9738" priority="1095" stopIfTrue="1">
      <formula>IF(WEEKDAY(F$5)=1,TRUE,FALSE)</formula>
    </cfRule>
  </conditionalFormatting>
  <conditionalFormatting sqref="F9:I9">
    <cfRule type="expression" dxfId="9737" priority="1094" stopIfTrue="1">
      <formula>IF(WEEKDAY(F$5)=1,TRUE,FALSE)</formula>
    </cfRule>
  </conditionalFormatting>
  <conditionalFormatting sqref="F9:AJ9">
    <cfRule type="expression" dxfId="9736" priority="1093" stopIfTrue="1">
      <formula>IF(WEEKDAY(F$5)=1,TRUE,FALSE)</formula>
    </cfRule>
  </conditionalFormatting>
  <conditionalFormatting sqref="F9:AJ9">
    <cfRule type="expression" dxfId="9735" priority="1092" stopIfTrue="1">
      <formula>IF(WEEKDAY(F$5)=1,TRUE,FALSE)</formula>
    </cfRule>
  </conditionalFormatting>
  <conditionalFormatting sqref="F9:AJ9">
    <cfRule type="expression" dxfId="9734" priority="1091" stopIfTrue="1">
      <formula>IF(WEEKDAY(F$5)=1,TRUE,FALSE)</formula>
    </cfRule>
  </conditionalFormatting>
  <conditionalFormatting sqref="K9:P9">
    <cfRule type="expression" dxfId="9733" priority="1090" stopIfTrue="1">
      <formula>IF(WEEKDAY(K$5)=1,TRUE,FALSE)</formula>
    </cfRule>
  </conditionalFormatting>
  <conditionalFormatting sqref="R9:W9">
    <cfRule type="expression" dxfId="9732" priority="1089" stopIfTrue="1">
      <formula>IF(WEEKDAY(R$5)=1,TRUE,FALSE)</formula>
    </cfRule>
  </conditionalFormatting>
  <conditionalFormatting sqref="Y9:AD9">
    <cfRule type="expression" dxfId="9731" priority="1088" stopIfTrue="1">
      <formula>IF(WEEKDAY(Y$5)=1,TRUE,FALSE)</formula>
    </cfRule>
  </conditionalFormatting>
  <conditionalFormatting sqref="F9:I9">
    <cfRule type="expression" dxfId="9730" priority="1087" stopIfTrue="1">
      <formula>IF(WEEKDAY(F$5)=1,TRUE,FALSE)</formula>
    </cfRule>
  </conditionalFormatting>
  <conditionalFormatting sqref="AF9:AJ9">
    <cfRule type="expression" dxfId="9729" priority="1086" stopIfTrue="1">
      <formula>IF(WEEKDAY(AF$5)=1,TRUE,FALSE)</formula>
    </cfRule>
  </conditionalFormatting>
  <conditionalFormatting sqref="F9:AJ9">
    <cfRule type="expression" dxfId="9728" priority="1085" stopIfTrue="1">
      <formula>IF(WEEKDAY(F$5)=1,TRUE,FALSE)</formula>
    </cfRule>
  </conditionalFormatting>
  <conditionalFormatting sqref="F9:AJ9">
    <cfRule type="expression" dxfId="9727" priority="1084" stopIfTrue="1">
      <formula>IF(WEEKDAY(F$5)=1,TRUE,FALSE)</formula>
    </cfRule>
  </conditionalFormatting>
  <conditionalFormatting sqref="F9:AJ9">
    <cfRule type="expression" dxfId="9726" priority="1083" stopIfTrue="1">
      <formula>IF(WEEKDAY(F$5)=1,TRUE,FALSE)</formula>
    </cfRule>
  </conditionalFormatting>
  <conditionalFormatting sqref="F9:AJ9">
    <cfRule type="expression" dxfId="9725" priority="1082" stopIfTrue="1">
      <formula>IF(WEEKDAY(F$5)=1,TRUE,FALSE)</formula>
    </cfRule>
  </conditionalFormatting>
  <conditionalFormatting sqref="F9:I9">
    <cfRule type="expression" dxfId="9724" priority="1081" stopIfTrue="1">
      <formula>IF(WEEKDAY(F$5)=1,TRUE,FALSE)</formula>
    </cfRule>
  </conditionalFormatting>
  <conditionalFormatting sqref="F9:I9">
    <cfRule type="expression" dxfId="9723" priority="1080" stopIfTrue="1">
      <formula>IF(WEEKDAY(F$5)=1,TRUE,FALSE)</formula>
    </cfRule>
  </conditionalFormatting>
  <conditionalFormatting sqref="F9:I9">
    <cfRule type="expression" dxfId="9722" priority="1079" stopIfTrue="1">
      <formula>IF(WEEKDAY(F$5)=1,TRUE,FALSE)</formula>
    </cfRule>
  </conditionalFormatting>
  <conditionalFormatting sqref="F9:AJ9">
    <cfRule type="expression" dxfId="9721" priority="1078" stopIfTrue="1">
      <formula>IF(WEEKDAY(F$5)=1,TRUE,FALSE)</formula>
    </cfRule>
  </conditionalFormatting>
  <conditionalFormatting sqref="F9:AJ9">
    <cfRule type="expression" dxfId="9720" priority="1077" stopIfTrue="1">
      <formula>IF(WEEKDAY(F$5)=1,TRUE,FALSE)</formula>
    </cfRule>
  </conditionalFormatting>
  <conditionalFormatting sqref="F9:AJ9">
    <cfRule type="expression" dxfId="9719" priority="1076" stopIfTrue="1">
      <formula>IF(WEEKDAY(F$5)=1,TRUE,FALSE)</formula>
    </cfRule>
  </conditionalFormatting>
  <conditionalFormatting sqref="K9:P9">
    <cfRule type="expression" dxfId="9718" priority="1075" stopIfTrue="1">
      <formula>IF(WEEKDAY(K$5)=1,TRUE,FALSE)</formula>
    </cfRule>
  </conditionalFormatting>
  <conditionalFormatting sqref="R9:W9">
    <cfRule type="expression" dxfId="9717" priority="1074" stopIfTrue="1">
      <formula>IF(WEEKDAY(R$5)=1,TRUE,FALSE)</formula>
    </cfRule>
  </conditionalFormatting>
  <conditionalFormatting sqref="Y9:AD9">
    <cfRule type="expression" dxfId="9716" priority="1073" stopIfTrue="1">
      <formula>IF(WEEKDAY(Y$5)=1,TRUE,FALSE)</formula>
    </cfRule>
  </conditionalFormatting>
  <conditionalFormatting sqref="F9:I9">
    <cfRule type="expression" dxfId="9715" priority="1072" stopIfTrue="1">
      <formula>IF(WEEKDAY(F$5)=1,TRUE,FALSE)</formula>
    </cfRule>
  </conditionalFormatting>
  <conditionalFormatting sqref="AF9:AJ9">
    <cfRule type="expression" dxfId="9714" priority="1071" stopIfTrue="1">
      <formula>IF(WEEKDAY(AF$5)=1,TRUE,FALSE)</formula>
    </cfRule>
  </conditionalFormatting>
  <conditionalFormatting sqref="F9:AJ9">
    <cfRule type="expression" dxfId="9713" priority="1070" stopIfTrue="1">
      <formula>IF(WEEKDAY(F$5)=1,TRUE,FALSE)</formula>
    </cfRule>
  </conditionalFormatting>
  <conditionalFormatting sqref="F9:AJ9">
    <cfRule type="expression" dxfId="9712" priority="1069" stopIfTrue="1">
      <formula>IF(WEEKDAY(F$5)=1,TRUE,FALSE)</formula>
    </cfRule>
  </conditionalFormatting>
  <conditionalFormatting sqref="F9:AJ9">
    <cfRule type="expression" dxfId="9711" priority="1068" stopIfTrue="1">
      <formula>IF(WEEKDAY(F$5)=1,TRUE,FALSE)</formula>
    </cfRule>
  </conditionalFormatting>
  <conditionalFormatting sqref="F9:AJ9">
    <cfRule type="expression" dxfId="9710" priority="1067" stopIfTrue="1">
      <formula>IF(WEEKDAY(F$5)=1,TRUE,FALSE)</formula>
    </cfRule>
  </conditionalFormatting>
  <conditionalFormatting sqref="F9:AJ9">
    <cfRule type="expression" dxfId="9709" priority="1066" stopIfTrue="1">
      <formula>IF(WEEKDAY(F$5)=1,TRUE,FALSE)</formula>
    </cfRule>
  </conditionalFormatting>
  <conditionalFormatting sqref="F11:I11">
    <cfRule type="expression" dxfId="9708" priority="1065" stopIfTrue="1">
      <formula>IF(WEEKDAY(F$5)=1,TRUE,FALSE)</formula>
    </cfRule>
  </conditionalFormatting>
  <conditionalFormatting sqref="F11:AJ11">
    <cfRule type="expression" dxfId="9707" priority="1064" stopIfTrue="1">
      <formula>IF(WEEKDAY(F$5)=1,TRUE,FALSE)</formula>
    </cfRule>
  </conditionalFormatting>
  <conditionalFormatting sqref="F11:AJ11">
    <cfRule type="expression" dxfId="9706" priority="1063" stopIfTrue="1">
      <formula>IF(WEEKDAY(F$5)=1,TRUE,FALSE)</formula>
    </cfRule>
  </conditionalFormatting>
  <conditionalFormatting sqref="F11:AJ11">
    <cfRule type="expression" dxfId="9705" priority="1062" stopIfTrue="1">
      <formula>IF(WEEKDAY(F$5)=1,TRUE,FALSE)</formula>
    </cfRule>
  </conditionalFormatting>
  <conditionalFormatting sqref="K11:P11">
    <cfRule type="expression" dxfId="9704" priority="1061" stopIfTrue="1">
      <formula>IF(WEEKDAY(K$5)=1,TRUE,FALSE)</formula>
    </cfRule>
  </conditionalFormatting>
  <conditionalFormatting sqref="R11:W11">
    <cfRule type="expression" dxfId="9703" priority="1060" stopIfTrue="1">
      <formula>IF(WEEKDAY(R$5)=1,TRUE,FALSE)</formula>
    </cfRule>
  </conditionalFormatting>
  <conditionalFormatting sqref="Y11:AD11">
    <cfRule type="expression" dxfId="9702" priority="1059" stopIfTrue="1">
      <formula>IF(WEEKDAY(Y$5)=1,TRUE,FALSE)</formula>
    </cfRule>
  </conditionalFormatting>
  <conditionalFormatting sqref="F11:I11">
    <cfRule type="expression" dxfId="9701" priority="1058" stopIfTrue="1">
      <formula>IF(WEEKDAY(F$5)=1,TRUE,FALSE)</formula>
    </cfRule>
  </conditionalFormatting>
  <conditionalFormatting sqref="AF11:AJ11">
    <cfRule type="expression" dxfId="9700" priority="1057" stopIfTrue="1">
      <formula>IF(WEEKDAY(AF$5)=1,TRUE,FALSE)</formula>
    </cfRule>
  </conditionalFormatting>
  <conditionalFormatting sqref="F11:AJ11">
    <cfRule type="expression" dxfId="9699" priority="1056" stopIfTrue="1">
      <formula>IF(WEEKDAY(F$5)=1,TRUE,FALSE)</formula>
    </cfRule>
  </conditionalFormatting>
  <conditionalFormatting sqref="F11:AJ11">
    <cfRule type="expression" dxfId="9698" priority="1055" stopIfTrue="1">
      <formula>IF(WEEKDAY(F$5)=1,TRUE,FALSE)</formula>
    </cfRule>
  </conditionalFormatting>
  <conditionalFormatting sqref="F11:AJ11">
    <cfRule type="expression" dxfId="9697" priority="1054" stopIfTrue="1">
      <formula>IF(WEEKDAY(F$5)=1,TRUE,FALSE)</formula>
    </cfRule>
  </conditionalFormatting>
  <conditionalFormatting sqref="F11:AJ11">
    <cfRule type="expression" dxfId="9696" priority="1053" stopIfTrue="1">
      <formula>IF(WEEKDAY(F$5)=1,TRUE,FALSE)</formula>
    </cfRule>
  </conditionalFormatting>
  <conditionalFormatting sqref="F11:I11">
    <cfRule type="expression" dxfId="9695" priority="1052" stopIfTrue="1">
      <formula>IF(WEEKDAY(F$5)=1,TRUE,FALSE)</formula>
    </cfRule>
  </conditionalFormatting>
  <conditionalFormatting sqref="F11:I11">
    <cfRule type="expression" dxfId="9694" priority="1051" stopIfTrue="1">
      <formula>IF(WEEKDAY(F$5)=1,TRUE,FALSE)</formula>
    </cfRule>
  </conditionalFormatting>
  <conditionalFormatting sqref="F11:I11">
    <cfRule type="expression" dxfId="9693" priority="1050" stopIfTrue="1">
      <formula>IF(WEEKDAY(F$5)=1,TRUE,FALSE)</formula>
    </cfRule>
  </conditionalFormatting>
  <conditionalFormatting sqref="F11:AJ11">
    <cfRule type="expression" dxfId="9692" priority="1049" stopIfTrue="1">
      <formula>IF(WEEKDAY(F$5)=1,TRUE,FALSE)</formula>
    </cfRule>
  </conditionalFormatting>
  <conditionalFormatting sqref="F11:AJ11">
    <cfRule type="expression" dxfId="9691" priority="1048" stopIfTrue="1">
      <formula>IF(WEEKDAY(F$5)=1,TRUE,FALSE)</formula>
    </cfRule>
  </conditionalFormatting>
  <conditionalFormatting sqref="F11:AJ11">
    <cfRule type="expression" dxfId="9690" priority="1047" stopIfTrue="1">
      <formula>IF(WEEKDAY(F$5)=1,TRUE,FALSE)</formula>
    </cfRule>
  </conditionalFormatting>
  <conditionalFormatting sqref="K11:P11">
    <cfRule type="expression" dxfId="9689" priority="1046" stopIfTrue="1">
      <formula>IF(WEEKDAY(K$5)=1,TRUE,FALSE)</formula>
    </cfRule>
  </conditionalFormatting>
  <conditionalFormatting sqref="R11:W11">
    <cfRule type="expression" dxfId="9688" priority="1045" stopIfTrue="1">
      <formula>IF(WEEKDAY(R$5)=1,TRUE,FALSE)</formula>
    </cfRule>
  </conditionalFormatting>
  <conditionalFormatting sqref="Y11:AD11">
    <cfRule type="expression" dxfId="9687" priority="1044" stopIfTrue="1">
      <formula>IF(WEEKDAY(Y$5)=1,TRUE,FALSE)</formula>
    </cfRule>
  </conditionalFormatting>
  <conditionalFormatting sqref="F11:I11">
    <cfRule type="expression" dxfId="9686" priority="1043" stopIfTrue="1">
      <formula>IF(WEEKDAY(F$5)=1,TRUE,FALSE)</formula>
    </cfRule>
  </conditionalFormatting>
  <conditionalFormatting sqref="AF11:AJ11">
    <cfRule type="expression" dxfId="9685" priority="1042" stopIfTrue="1">
      <formula>IF(WEEKDAY(AF$5)=1,TRUE,FALSE)</formula>
    </cfRule>
  </conditionalFormatting>
  <conditionalFormatting sqref="F11:AJ11">
    <cfRule type="expression" dxfId="9684" priority="1041" stopIfTrue="1">
      <formula>IF(WEEKDAY(F$5)=1,TRUE,FALSE)</formula>
    </cfRule>
  </conditionalFormatting>
  <conditionalFormatting sqref="F11:AJ11">
    <cfRule type="expression" dxfId="9683" priority="1040" stopIfTrue="1">
      <formula>IF(WEEKDAY(F$5)=1,TRUE,FALSE)</formula>
    </cfRule>
  </conditionalFormatting>
  <conditionalFormatting sqref="F11:AJ11">
    <cfRule type="expression" dxfId="9682" priority="1039" stopIfTrue="1">
      <formula>IF(WEEKDAY(F$5)=1,TRUE,FALSE)</formula>
    </cfRule>
  </conditionalFormatting>
  <conditionalFormatting sqref="F11:AJ11">
    <cfRule type="expression" dxfId="9681" priority="1038" stopIfTrue="1">
      <formula>IF(WEEKDAY(F$5)=1,TRUE,FALSE)</formula>
    </cfRule>
  </conditionalFormatting>
  <conditionalFormatting sqref="F11:AJ11">
    <cfRule type="expression" dxfId="9680" priority="1037" stopIfTrue="1">
      <formula>IF(WEEKDAY(F$5)=1,TRUE,FALSE)</formula>
    </cfRule>
  </conditionalFormatting>
  <conditionalFormatting sqref="F14:I14">
    <cfRule type="expression" dxfId="9679" priority="1036" stopIfTrue="1">
      <formula>IF(WEEKDAY(F$5)=1,TRUE,FALSE)</formula>
    </cfRule>
  </conditionalFormatting>
  <conditionalFormatting sqref="F14:AJ14">
    <cfRule type="expression" dxfId="9678" priority="1035" stopIfTrue="1">
      <formula>IF(WEEKDAY(F$5)=1,TRUE,FALSE)</formula>
    </cfRule>
  </conditionalFormatting>
  <conditionalFormatting sqref="F14:AJ14">
    <cfRule type="expression" dxfId="9677" priority="1034" stopIfTrue="1">
      <formula>IF(WEEKDAY(F$5)=1,TRUE,FALSE)</formula>
    </cfRule>
  </conditionalFormatting>
  <conditionalFormatting sqref="F14:AJ14">
    <cfRule type="expression" dxfId="9676" priority="1033" stopIfTrue="1">
      <formula>IF(WEEKDAY(F$5)=1,TRUE,FALSE)</formula>
    </cfRule>
  </conditionalFormatting>
  <conditionalFormatting sqref="K14:P14">
    <cfRule type="expression" dxfId="9675" priority="1032" stopIfTrue="1">
      <formula>IF(WEEKDAY(K$5)=1,TRUE,FALSE)</formula>
    </cfRule>
  </conditionalFormatting>
  <conditionalFormatting sqref="R14:W14">
    <cfRule type="expression" dxfId="9674" priority="1031" stopIfTrue="1">
      <formula>IF(WEEKDAY(R$5)=1,TRUE,FALSE)</formula>
    </cfRule>
  </conditionalFormatting>
  <conditionalFormatting sqref="Y14:AD14">
    <cfRule type="expression" dxfId="9673" priority="1030" stopIfTrue="1">
      <formula>IF(WEEKDAY(Y$5)=1,TRUE,FALSE)</formula>
    </cfRule>
  </conditionalFormatting>
  <conditionalFormatting sqref="F14:I14">
    <cfRule type="expression" dxfId="9672" priority="1029" stopIfTrue="1">
      <formula>IF(WEEKDAY(F$5)=1,TRUE,FALSE)</formula>
    </cfRule>
  </conditionalFormatting>
  <conditionalFormatting sqref="AF14:AJ14">
    <cfRule type="expression" dxfId="9671" priority="1028" stopIfTrue="1">
      <formula>IF(WEEKDAY(AF$5)=1,TRUE,FALSE)</formula>
    </cfRule>
  </conditionalFormatting>
  <conditionalFormatting sqref="F14:AJ14">
    <cfRule type="expression" dxfId="9670" priority="1027" stopIfTrue="1">
      <formula>IF(WEEKDAY(F$5)=1,TRUE,FALSE)</formula>
    </cfRule>
  </conditionalFormatting>
  <conditionalFormatting sqref="F14:AJ14">
    <cfRule type="expression" dxfId="9669" priority="1026" stopIfTrue="1">
      <formula>IF(WEEKDAY(F$5)=1,TRUE,FALSE)</formula>
    </cfRule>
  </conditionalFormatting>
  <conditionalFormatting sqref="F14:AJ14">
    <cfRule type="expression" dxfId="9668" priority="1025" stopIfTrue="1">
      <formula>IF(WEEKDAY(F$5)=1,TRUE,FALSE)</formula>
    </cfRule>
  </conditionalFormatting>
  <conditionalFormatting sqref="F14:AJ14">
    <cfRule type="expression" dxfId="9667" priority="1024" stopIfTrue="1">
      <formula>IF(WEEKDAY(F$5)=1,TRUE,FALSE)</formula>
    </cfRule>
  </conditionalFormatting>
  <conditionalFormatting sqref="F14:I14">
    <cfRule type="expression" dxfId="9666" priority="1023" stopIfTrue="1">
      <formula>IF(WEEKDAY(F$5)=1,TRUE,FALSE)</formula>
    </cfRule>
  </conditionalFormatting>
  <conditionalFormatting sqref="F14:I14">
    <cfRule type="expression" dxfId="9665" priority="1022" stopIfTrue="1">
      <formula>IF(WEEKDAY(F$5)=1,TRUE,FALSE)</formula>
    </cfRule>
  </conditionalFormatting>
  <conditionalFormatting sqref="F14:I14">
    <cfRule type="expression" dxfId="9664" priority="1021" stopIfTrue="1">
      <formula>IF(WEEKDAY(F$5)=1,TRUE,FALSE)</formula>
    </cfRule>
  </conditionalFormatting>
  <conditionalFormatting sqref="F14:AJ14">
    <cfRule type="expression" dxfId="9663" priority="1020" stopIfTrue="1">
      <formula>IF(WEEKDAY(F$5)=1,TRUE,FALSE)</formula>
    </cfRule>
  </conditionalFormatting>
  <conditionalFormatting sqref="F14:AJ14">
    <cfRule type="expression" dxfId="9662" priority="1019" stopIfTrue="1">
      <formula>IF(WEEKDAY(F$5)=1,TRUE,FALSE)</formula>
    </cfRule>
  </conditionalFormatting>
  <conditionalFormatting sqref="F14:AJ14">
    <cfRule type="expression" dxfId="9661" priority="1018" stopIfTrue="1">
      <formula>IF(WEEKDAY(F$5)=1,TRUE,FALSE)</formula>
    </cfRule>
  </conditionalFormatting>
  <conditionalFormatting sqref="K14:P14">
    <cfRule type="expression" dxfId="9660" priority="1017" stopIfTrue="1">
      <formula>IF(WEEKDAY(K$5)=1,TRUE,FALSE)</formula>
    </cfRule>
  </conditionalFormatting>
  <conditionalFormatting sqref="R14:W14">
    <cfRule type="expression" dxfId="9659" priority="1016" stopIfTrue="1">
      <formula>IF(WEEKDAY(R$5)=1,TRUE,FALSE)</formula>
    </cfRule>
  </conditionalFormatting>
  <conditionalFormatting sqref="Y14:AD14">
    <cfRule type="expression" dxfId="9658" priority="1015" stopIfTrue="1">
      <formula>IF(WEEKDAY(Y$5)=1,TRUE,FALSE)</formula>
    </cfRule>
  </conditionalFormatting>
  <conditionalFormatting sqref="F14:I14">
    <cfRule type="expression" dxfId="9657" priority="1014" stopIfTrue="1">
      <formula>IF(WEEKDAY(F$5)=1,TRUE,FALSE)</formula>
    </cfRule>
  </conditionalFormatting>
  <conditionalFormatting sqref="AF14:AJ14">
    <cfRule type="expression" dxfId="9656" priority="1013" stopIfTrue="1">
      <formula>IF(WEEKDAY(AF$5)=1,TRUE,FALSE)</formula>
    </cfRule>
  </conditionalFormatting>
  <conditionalFormatting sqref="F14:AJ14">
    <cfRule type="expression" dxfId="9655" priority="1012" stopIfTrue="1">
      <formula>IF(WEEKDAY(F$5)=1,TRUE,FALSE)</formula>
    </cfRule>
  </conditionalFormatting>
  <conditionalFormatting sqref="F14:AJ14">
    <cfRule type="expression" dxfId="9654" priority="1011" stopIfTrue="1">
      <formula>IF(WEEKDAY(F$5)=1,TRUE,FALSE)</formula>
    </cfRule>
  </conditionalFormatting>
  <conditionalFormatting sqref="F14:AJ14">
    <cfRule type="expression" dxfId="9653" priority="1010" stopIfTrue="1">
      <formula>IF(WEEKDAY(F$5)=1,TRUE,FALSE)</formula>
    </cfRule>
  </conditionalFormatting>
  <conditionalFormatting sqref="F14:AJ14">
    <cfRule type="expression" dxfId="9652" priority="1009" stopIfTrue="1">
      <formula>IF(WEEKDAY(F$5)=1,TRUE,FALSE)</formula>
    </cfRule>
  </conditionalFormatting>
  <conditionalFormatting sqref="F14:AJ14">
    <cfRule type="expression" dxfId="9651" priority="1008" stopIfTrue="1">
      <formula>IF(WEEKDAY(F$5)=1,TRUE,FALSE)</formula>
    </cfRule>
  </conditionalFormatting>
  <conditionalFormatting sqref="F16:I16">
    <cfRule type="expression" dxfId="9650" priority="1007" stopIfTrue="1">
      <formula>IF(WEEKDAY(F$5)=1,TRUE,FALSE)</formula>
    </cfRule>
  </conditionalFormatting>
  <conditionalFormatting sqref="F16:AJ16">
    <cfRule type="expression" dxfId="9649" priority="1006" stopIfTrue="1">
      <formula>IF(WEEKDAY(F$5)=1,TRUE,FALSE)</formula>
    </cfRule>
  </conditionalFormatting>
  <conditionalFormatting sqref="F16:AJ16">
    <cfRule type="expression" dxfId="9648" priority="1005" stopIfTrue="1">
      <formula>IF(WEEKDAY(F$5)=1,TRUE,FALSE)</formula>
    </cfRule>
  </conditionalFormatting>
  <conditionalFormatting sqref="F16:AJ16">
    <cfRule type="expression" dxfId="9647" priority="1004" stopIfTrue="1">
      <formula>IF(WEEKDAY(F$5)=1,TRUE,FALSE)</formula>
    </cfRule>
  </conditionalFormatting>
  <conditionalFormatting sqref="K16:P16">
    <cfRule type="expression" dxfId="9646" priority="1003" stopIfTrue="1">
      <formula>IF(WEEKDAY(K$5)=1,TRUE,FALSE)</formula>
    </cfRule>
  </conditionalFormatting>
  <conditionalFormatting sqref="R16:W16">
    <cfRule type="expression" dxfId="9645" priority="1002" stopIfTrue="1">
      <formula>IF(WEEKDAY(R$5)=1,TRUE,FALSE)</formula>
    </cfRule>
  </conditionalFormatting>
  <conditionalFormatting sqref="Y16:AD16">
    <cfRule type="expression" dxfId="9644" priority="1001" stopIfTrue="1">
      <formula>IF(WEEKDAY(Y$5)=1,TRUE,FALSE)</formula>
    </cfRule>
  </conditionalFormatting>
  <conditionalFormatting sqref="F16:I16">
    <cfRule type="expression" dxfId="9643" priority="1000" stopIfTrue="1">
      <formula>IF(WEEKDAY(F$5)=1,TRUE,FALSE)</formula>
    </cfRule>
  </conditionalFormatting>
  <conditionalFormatting sqref="AF16:AJ16">
    <cfRule type="expression" dxfId="9642" priority="999" stopIfTrue="1">
      <formula>IF(WEEKDAY(AF$5)=1,TRUE,FALSE)</formula>
    </cfRule>
  </conditionalFormatting>
  <conditionalFormatting sqref="F16:AJ16">
    <cfRule type="expression" dxfId="9641" priority="998" stopIfTrue="1">
      <formula>IF(WEEKDAY(F$5)=1,TRUE,FALSE)</formula>
    </cfRule>
  </conditionalFormatting>
  <conditionalFormatting sqref="F16:AJ16">
    <cfRule type="expression" dxfId="9640" priority="997" stopIfTrue="1">
      <formula>IF(WEEKDAY(F$5)=1,TRUE,FALSE)</formula>
    </cfRule>
  </conditionalFormatting>
  <conditionalFormatting sqref="F16:AJ16">
    <cfRule type="expression" dxfId="9639" priority="996" stopIfTrue="1">
      <formula>IF(WEEKDAY(F$5)=1,TRUE,FALSE)</formula>
    </cfRule>
  </conditionalFormatting>
  <conditionalFormatting sqref="F16:AJ16">
    <cfRule type="expression" dxfId="9638" priority="995" stopIfTrue="1">
      <formula>IF(WEEKDAY(F$5)=1,TRUE,FALSE)</formula>
    </cfRule>
  </conditionalFormatting>
  <conditionalFormatting sqref="F16:I16">
    <cfRule type="expression" dxfId="9637" priority="994" stopIfTrue="1">
      <formula>IF(WEEKDAY(F$5)=1,TRUE,FALSE)</formula>
    </cfRule>
  </conditionalFormatting>
  <conditionalFormatting sqref="F16:I16">
    <cfRule type="expression" dxfId="9636" priority="993" stopIfTrue="1">
      <formula>IF(WEEKDAY(F$5)=1,TRUE,FALSE)</formula>
    </cfRule>
  </conditionalFormatting>
  <conditionalFormatting sqref="F16:I16">
    <cfRule type="expression" dxfId="9635" priority="992" stopIfTrue="1">
      <formula>IF(WEEKDAY(F$5)=1,TRUE,FALSE)</formula>
    </cfRule>
  </conditionalFormatting>
  <conditionalFormatting sqref="F16:AJ16">
    <cfRule type="expression" dxfId="9634" priority="991" stopIfTrue="1">
      <formula>IF(WEEKDAY(F$5)=1,TRUE,FALSE)</formula>
    </cfRule>
  </conditionalFormatting>
  <conditionalFormatting sqref="F16:AJ16">
    <cfRule type="expression" dxfId="9633" priority="990" stopIfTrue="1">
      <formula>IF(WEEKDAY(F$5)=1,TRUE,FALSE)</formula>
    </cfRule>
  </conditionalFormatting>
  <conditionalFormatting sqref="F16:AJ16">
    <cfRule type="expression" dxfId="9632" priority="989" stopIfTrue="1">
      <formula>IF(WEEKDAY(F$5)=1,TRUE,FALSE)</formula>
    </cfRule>
  </conditionalFormatting>
  <conditionalFormatting sqref="K16:P16">
    <cfRule type="expression" dxfId="9631" priority="988" stopIfTrue="1">
      <formula>IF(WEEKDAY(K$5)=1,TRUE,FALSE)</formula>
    </cfRule>
  </conditionalFormatting>
  <conditionalFormatting sqref="R16:W16">
    <cfRule type="expression" dxfId="9630" priority="987" stopIfTrue="1">
      <formula>IF(WEEKDAY(R$5)=1,TRUE,FALSE)</formula>
    </cfRule>
  </conditionalFormatting>
  <conditionalFormatting sqref="Y16:AD16">
    <cfRule type="expression" dxfId="9629" priority="986" stopIfTrue="1">
      <formula>IF(WEEKDAY(Y$5)=1,TRUE,FALSE)</formula>
    </cfRule>
  </conditionalFormatting>
  <conditionalFormatting sqref="F16:I16">
    <cfRule type="expression" dxfId="9628" priority="985" stopIfTrue="1">
      <formula>IF(WEEKDAY(F$5)=1,TRUE,FALSE)</formula>
    </cfRule>
  </conditionalFormatting>
  <conditionalFormatting sqref="AF16:AJ16">
    <cfRule type="expression" dxfId="9627" priority="984" stopIfTrue="1">
      <formula>IF(WEEKDAY(AF$5)=1,TRUE,FALSE)</formula>
    </cfRule>
  </conditionalFormatting>
  <conditionalFormatting sqref="F16:AJ16">
    <cfRule type="expression" dxfId="9626" priority="983" stopIfTrue="1">
      <formula>IF(WEEKDAY(F$5)=1,TRUE,FALSE)</formula>
    </cfRule>
  </conditionalFormatting>
  <conditionalFormatting sqref="F16:AJ16">
    <cfRule type="expression" dxfId="9625" priority="982" stopIfTrue="1">
      <formula>IF(WEEKDAY(F$5)=1,TRUE,FALSE)</formula>
    </cfRule>
  </conditionalFormatting>
  <conditionalFormatting sqref="F16:AJ16">
    <cfRule type="expression" dxfId="9624" priority="981" stopIfTrue="1">
      <formula>IF(WEEKDAY(F$5)=1,TRUE,FALSE)</formula>
    </cfRule>
  </conditionalFormatting>
  <conditionalFormatting sqref="F16:AJ16">
    <cfRule type="expression" dxfId="9623" priority="980" stopIfTrue="1">
      <formula>IF(WEEKDAY(F$5)=1,TRUE,FALSE)</formula>
    </cfRule>
  </conditionalFormatting>
  <conditionalFormatting sqref="F16:AJ16">
    <cfRule type="expression" dxfId="9622" priority="979" stopIfTrue="1">
      <formula>IF(WEEKDAY(F$5)=1,TRUE,FALSE)</formula>
    </cfRule>
  </conditionalFormatting>
  <conditionalFormatting sqref="F18:I18">
    <cfRule type="expression" dxfId="9621" priority="978" stopIfTrue="1">
      <formula>IF(WEEKDAY(F$5)=1,TRUE,FALSE)</formula>
    </cfRule>
  </conditionalFormatting>
  <conditionalFormatting sqref="F18:AJ18">
    <cfRule type="expression" dxfId="9620" priority="977" stopIfTrue="1">
      <formula>IF(WEEKDAY(F$5)=1,TRUE,FALSE)</formula>
    </cfRule>
  </conditionalFormatting>
  <conditionalFormatting sqref="F18:AJ18">
    <cfRule type="expression" dxfId="9619" priority="976" stopIfTrue="1">
      <formula>IF(WEEKDAY(F$5)=1,TRUE,FALSE)</formula>
    </cfRule>
  </conditionalFormatting>
  <conditionalFormatting sqref="F18:AJ18">
    <cfRule type="expression" dxfId="9618" priority="975" stopIfTrue="1">
      <formula>IF(WEEKDAY(F$5)=1,TRUE,FALSE)</formula>
    </cfRule>
  </conditionalFormatting>
  <conditionalFormatting sqref="K18:P18">
    <cfRule type="expression" dxfId="9617" priority="974" stopIfTrue="1">
      <formula>IF(WEEKDAY(K$5)=1,TRUE,FALSE)</formula>
    </cfRule>
  </conditionalFormatting>
  <conditionalFormatting sqref="R18:W18">
    <cfRule type="expression" dxfId="9616" priority="973" stopIfTrue="1">
      <formula>IF(WEEKDAY(R$5)=1,TRUE,FALSE)</formula>
    </cfRule>
  </conditionalFormatting>
  <conditionalFormatting sqref="Y18:AD18">
    <cfRule type="expression" dxfId="9615" priority="972" stopIfTrue="1">
      <formula>IF(WEEKDAY(Y$5)=1,TRUE,FALSE)</formula>
    </cfRule>
  </conditionalFormatting>
  <conditionalFormatting sqref="F18:I18">
    <cfRule type="expression" dxfId="9614" priority="971" stopIfTrue="1">
      <formula>IF(WEEKDAY(F$5)=1,TRUE,FALSE)</formula>
    </cfRule>
  </conditionalFormatting>
  <conditionalFormatting sqref="AF18:AJ18">
    <cfRule type="expression" dxfId="9613" priority="970" stopIfTrue="1">
      <formula>IF(WEEKDAY(AF$5)=1,TRUE,FALSE)</formula>
    </cfRule>
  </conditionalFormatting>
  <conditionalFormatting sqref="F18:AJ18">
    <cfRule type="expression" dxfId="9612" priority="969" stopIfTrue="1">
      <formula>IF(WEEKDAY(F$5)=1,TRUE,FALSE)</formula>
    </cfRule>
  </conditionalFormatting>
  <conditionalFormatting sqref="F18:AJ18">
    <cfRule type="expression" dxfId="9611" priority="968" stopIfTrue="1">
      <formula>IF(WEEKDAY(F$5)=1,TRUE,FALSE)</formula>
    </cfRule>
  </conditionalFormatting>
  <conditionalFormatting sqref="F18:AJ18">
    <cfRule type="expression" dxfId="9610" priority="967" stopIfTrue="1">
      <formula>IF(WEEKDAY(F$5)=1,TRUE,FALSE)</formula>
    </cfRule>
  </conditionalFormatting>
  <conditionalFormatting sqref="F18:AJ18">
    <cfRule type="expression" dxfId="9609" priority="966" stopIfTrue="1">
      <formula>IF(WEEKDAY(F$5)=1,TRUE,FALSE)</formula>
    </cfRule>
  </conditionalFormatting>
  <conditionalFormatting sqref="F18:I18">
    <cfRule type="expression" dxfId="9608" priority="965" stopIfTrue="1">
      <formula>IF(WEEKDAY(F$5)=1,TRUE,FALSE)</formula>
    </cfRule>
  </conditionalFormatting>
  <conditionalFormatting sqref="F18:I18">
    <cfRule type="expression" dxfId="9607" priority="964" stopIfTrue="1">
      <formula>IF(WEEKDAY(F$5)=1,TRUE,FALSE)</formula>
    </cfRule>
  </conditionalFormatting>
  <conditionalFormatting sqref="F18:I18">
    <cfRule type="expression" dxfId="9606" priority="963" stopIfTrue="1">
      <formula>IF(WEEKDAY(F$5)=1,TRUE,FALSE)</formula>
    </cfRule>
  </conditionalFormatting>
  <conditionalFormatting sqref="F18:AJ18">
    <cfRule type="expression" dxfId="9605" priority="962" stopIfTrue="1">
      <formula>IF(WEEKDAY(F$5)=1,TRUE,FALSE)</formula>
    </cfRule>
  </conditionalFormatting>
  <conditionalFormatting sqref="F18:AJ18">
    <cfRule type="expression" dxfId="9604" priority="961" stopIfTrue="1">
      <formula>IF(WEEKDAY(F$5)=1,TRUE,FALSE)</formula>
    </cfRule>
  </conditionalFormatting>
  <conditionalFormatting sqref="F18:AJ18">
    <cfRule type="expression" dxfId="9603" priority="960" stopIfTrue="1">
      <formula>IF(WEEKDAY(F$5)=1,TRUE,FALSE)</formula>
    </cfRule>
  </conditionalFormatting>
  <conditionalFormatting sqref="K18:P18">
    <cfRule type="expression" dxfId="9602" priority="959" stopIfTrue="1">
      <formula>IF(WEEKDAY(K$5)=1,TRUE,FALSE)</formula>
    </cfRule>
  </conditionalFormatting>
  <conditionalFormatting sqref="R18:W18">
    <cfRule type="expression" dxfId="9601" priority="958" stopIfTrue="1">
      <formula>IF(WEEKDAY(R$5)=1,TRUE,FALSE)</formula>
    </cfRule>
  </conditionalFormatting>
  <conditionalFormatting sqref="Y18:AD18">
    <cfRule type="expression" dxfId="9600" priority="957" stopIfTrue="1">
      <formula>IF(WEEKDAY(Y$5)=1,TRUE,FALSE)</formula>
    </cfRule>
  </conditionalFormatting>
  <conditionalFormatting sqref="F18:I18">
    <cfRule type="expression" dxfId="9599" priority="956" stopIfTrue="1">
      <formula>IF(WEEKDAY(F$5)=1,TRUE,FALSE)</formula>
    </cfRule>
  </conditionalFormatting>
  <conditionalFormatting sqref="AF18:AJ18">
    <cfRule type="expression" dxfId="9598" priority="955" stopIfTrue="1">
      <formula>IF(WEEKDAY(AF$5)=1,TRUE,FALSE)</formula>
    </cfRule>
  </conditionalFormatting>
  <conditionalFormatting sqref="F18:AJ18">
    <cfRule type="expression" dxfId="9597" priority="954" stopIfTrue="1">
      <formula>IF(WEEKDAY(F$5)=1,TRUE,FALSE)</formula>
    </cfRule>
  </conditionalFormatting>
  <conditionalFormatting sqref="F18:AJ18">
    <cfRule type="expression" dxfId="9596" priority="953" stopIfTrue="1">
      <formula>IF(WEEKDAY(F$5)=1,TRUE,FALSE)</formula>
    </cfRule>
  </conditionalFormatting>
  <conditionalFormatting sqref="F18:AJ18">
    <cfRule type="expression" dxfId="9595" priority="952" stopIfTrue="1">
      <formula>IF(WEEKDAY(F$5)=1,TRUE,FALSE)</formula>
    </cfRule>
  </conditionalFormatting>
  <conditionalFormatting sqref="F18:AJ18">
    <cfRule type="expression" dxfId="9594" priority="951" stopIfTrue="1">
      <formula>IF(WEEKDAY(F$5)=1,TRUE,FALSE)</formula>
    </cfRule>
  </conditionalFormatting>
  <conditionalFormatting sqref="F18:AJ18">
    <cfRule type="expression" dxfId="9593" priority="950" stopIfTrue="1">
      <formula>IF(WEEKDAY(F$5)=1,TRUE,FALSE)</formula>
    </cfRule>
  </conditionalFormatting>
  <conditionalFormatting sqref="F20:I20">
    <cfRule type="expression" dxfId="9592" priority="949" stopIfTrue="1">
      <formula>IF(WEEKDAY(F$5)=1,TRUE,FALSE)</formula>
    </cfRule>
  </conditionalFormatting>
  <conditionalFormatting sqref="F20:AJ20">
    <cfRule type="expression" dxfId="9591" priority="948" stopIfTrue="1">
      <formula>IF(WEEKDAY(F$5)=1,TRUE,FALSE)</formula>
    </cfRule>
  </conditionalFormatting>
  <conditionalFormatting sqref="F20:AJ20">
    <cfRule type="expression" dxfId="9590" priority="947" stopIfTrue="1">
      <formula>IF(WEEKDAY(F$5)=1,TRUE,FALSE)</formula>
    </cfRule>
  </conditionalFormatting>
  <conditionalFormatting sqref="F20:AJ20">
    <cfRule type="expression" dxfId="9589" priority="946" stopIfTrue="1">
      <formula>IF(WEEKDAY(F$5)=1,TRUE,FALSE)</formula>
    </cfRule>
  </conditionalFormatting>
  <conditionalFormatting sqref="K20:P20">
    <cfRule type="expression" dxfId="9588" priority="945" stopIfTrue="1">
      <formula>IF(WEEKDAY(K$5)=1,TRUE,FALSE)</formula>
    </cfRule>
  </conditionalFormatting>
  <conditionalFormatting sqref="R20:W20">
    <cfRule type="expression" dxfId="9587" priority="944" stopIfTrue="1">
      <formula>IF(WEEKDAY(R$5)=1,TRUE,FALSE)</formula>
    </cfRule>
  </conditionalFormatting>
  <conditionalFormatting sqref="Y20:AD20">
    <cfRule type="expression" dxfId="9586" priority="943" stopIfTrue="1">
      <formula>IF(WEEKDAY(Y$5)=1,TRUE,FALSE)</formula>
    </cfRule>
  </conditionalFormatting>
  <conditionalFormatting sqref="F20:I20">
    <cfRule type="expression" dxfId="9585" priority="942" stopIfTrue="1">
      <formula>IF(WEEKDAY(F$5)=1,TRUE,FALSE)</formula>
    </cfRule>
  </conditionalFormatting>
  <conditionalFormatting sqref="AF20:AJ20">
    <cfRule type="expression" dxfId="9584" priority="941" stopIfTrue="1">
      <formula>IF(WEEKDAY(AF$5)=1,TRUE,FALSE)</formula>
    </cfRule>
  </conditionalFormatting>
  <conditionalFormatting sqref="F20:AJ20">
    <cfRule type="expression" dxfId="9583" priority="940" stopIfTrue="1">
      <formula>IF(WEEKDAY(F$5)=1,TRUE,FALSE)</formula>
    </cfRule>
  </conditionalFormatting>
  <conditionalFormatting sqref="F20:AJ20">
    <cfRule type="expression" dxfId="9582" priority="939" stopIfTrue="1">
      <formula>IF(WEEKDAY(F$5)=1,TRUE,FALSE)</formula>
    </cfRule>
  </conditionalFormatting>
  <conditionalFormatting sqref="F20:AJ20">
    <cfRule type="expression" dxfId="9581" priority="938" stopIfTrue="1">
      <formula>IF(WEEKDAY(F$5)=1,TRUE,FALSE)</formula>
    </cfRule>
  </conditionalFormatting>
  <conditionalFormatting sqref="F20:AJ20">
    <cfRule type="expression" dxfId="9580" priority="937" stopIfTrue="1">
      <formula>IF(WEEKDAY(F$5)=1,TRUE,FALSE)</formula>
    </cfRule>
  </conditionalFormatting>
  <conditionalFormatting sqref="F20:I20">
    <cfRule type="expression" dxfId="9579" priority="936" stopIfTrue="1">
      <formula>IF(WEEKDAY(F$5)=1,TRUE,FALSE)</formula>
    </cfRule>
  </conditionalFormatting>
  <conditionalFormatting sqref="F20:I20">
    <cfRule type="expression" dxfId="9578" priority="935" stopIfTrue="1">
      <formula>IF(WEEKDAY(F$5)=1,TRUE,FALSE)</formula>
    </cfRule>
  </conditionalFormatting>
  <conditionalFormatting sqref="F20:I20">
    <cfRule type="expression" dxfId="9577" priority="934" stopIfTrue="1">
      <formula>IF(WEEKDAY(F$5)=1,TRUE,FALSE)</formula>
    </cfRule>
  </conditionalFormatting>
  <conditionalFormatting sqref="F20:AJ20">
    <cfRule type="expression" dxfId="9576" priority="933" stopIfTrue="1">
      <formula>IF(WEEKDAY(F$5)=1,TRUE,FALSE)</formula>
    </cfRule>
  </conditionalFormatting>
  <conditionalFormatting sqref="F20:AJ20">
    <cfRule type="expression" dxfId="9575" priority="932" stopIfTrue="1">
      <formula>IF(WEEKDAY(F$5)=1,TRUE,FALSE)</formula>
    </cfRule>
  </conditionalFormatting>
  <conditionalFormatting sqref="F20:AJ20">
    <cfRule type="expression" dxfId="9574" priority="931" stopIfTrue="1">
      <formula>IF(WEEKDAY(F$5)=1,TRUE,FALSE)</formula>
    </cfRule>
  </conditionalFormatting>
  <conditionalFormatting sqref="K20:P20">
    <cfRule type="expression" dxfId="9573" priority="930" stopIfTrue="1">
      <formula>IF(WEEKDAY(K$5)=1,TRUE,FALSE)</formula>
    </cfRule>
  </conditionalFormatting>
  <conditionalFormatting sqref="R20:W20">
    <cfRule type="expression" dxfId="9572" priority="929" stopIfTrue="1">
      <formula>IF(WEEKDAY(R$5)=1,TRUE,FALSE)</formula>
    </cfRule>
  </conditionalFormatting>
  <conditionalFormatting sqref="Y20:AD20">
    <cfRule type="expression" dxfId="9571" priority="928" stopIfTrue="1">
      <formula>IF(WEEKDAY(Y$5)=1,TRUE,FALSE)</formula>
    </cfRule>
  </conditionalFormatting>
  <conditionalFormatting sqref="F20:I20">
    <cfRule type="expression" dxfId="9570" priority="927" stopIfTrue="1">
      <formula>IF(WEEKDAY(F$5)=1,TRUE,FALSE)</formula>
    </cfRule>
  </conditionalFormatting>
  <conditionalFormatting sqref="AF20:AJ20">
    <cfRule type="expression" dxfId="9569" priority="926" stopIfTrue="1">
      <formula>IF(WEEKDAY(AF$5)=1,TRUE,FALSE)</formula>
    </cfRule>
  </conditionalFormatting>
  <conditionalFormatting sqref="F20:AJ20">
    <cfRule type="expression" dxfId="9568" priority="925" stopIfTrue="1">
      <formula>IF(WEEKDAY(F$5)=1,TRUE,FALSE)</formula>
    </cfRule>
  </conditionalFormatting>
  <conditionalFormatting sqref="F20:AJ20">
    <cfRule type="expression" dxfId="9567" priority="924" stopIfTrue="1">
      <formula>IF(WEEKDAY(F$5)=1,TRUE,FALSE)</formula>
    </cfRule>
  </conditionalFormatting>
  <conditionalFormatting sqref="F20:AJ20">
    <cfRule type="expression" dxfId="9566" priority="923" stopIfTrue="1">
      <formula>IF(WEEKDAY(F$5)=1,TRUE,FALSE)</formula>
    </cfRule>
  </conditionalFormatting>
  <conditionalFormatting sqref="F20:AJ20">
    <cfRule type="expression" dxfId="9565" priority="922" stopIfTrue="1">
      <formula>IF(WEEKDAY(F$5)=1,TRUE,FALSE)</formula>
    </cfRule>
  </conditionalFormatting>
  <conditionalFormatting sqref="F20:AJ20">
    <cfRule type="expression" dxfId="9564" priority="921" stopIfTrue="1">
      <formula>IF(WEEKDAY(F$5)=1,TRUE,FALSE)</formula>
    </cfRule>
  </conditionalFormatting>
  <conditionalFormatting sqref="F22:I22">
    <cfRule type="expression" dxfId="9563" priority="920" stopIfTrue="1">
      <formula>IF(WEEKDAY(F$5)=1,TRUE,FALSE)</formula>
    </cfRule>
  </conditionalFormatting>
  <conditionalFormatting sqref="F22:AJ22">
    <cfRule type="expression" dxfId="9562" priority="919" stopIfTrue="1">
      <formula>IF(WEEKDAY(F$5)=1,TRUE,FALSE)</formula>
    </cfRule>
  </conditionalFormatting>
  <conditionalFormatting sqref="F22:AJ22">
    <cfRule type="expression" dxfId="9561" priority="918" stopIfTrue="1">
      <formula>IF(WEEKDAY(F$5)=1,TRUE,FALSE)</formula>
    </cfRule>
  </conditionalFormatting>
  <conditionalFormatting sqref="F22:AJ22">
    <cfRule type="expression" dxfId="9560" priority="917" stopIfTrue="1">
      <formula>IF(WEEKDAY(F$5)=1,TRUE,FALSE)</formula>
    </cfRule>
  </conditionalFormatting>
  <conditionalFormatting sqref="K22:P22">
    <cfRule type="expression" dxfId="9559" priority="916" stopIfTrue="1">
      <formula>IF(WEEKDAY(K$5)=1,TRUE,FALSE)</formula>
    </cfRule>
  </conditionalFormatting>
  <conditionalFormatting sqref="R22:W22">
    <cfRule type="expression" dxfId="9558" priority="915" stopIfTrue="1">
      <formula>IF(WEEKDAY(R$5)=1,TRUE,FALSE)</formula>
    </cfRule>
  </conditionalFormatting>
  <conditionalFormatting sqref="Y22:AD22">
    <cfRule type="expression" dxfId="9557" priority="914" stopIfTrue="1">
      <formula>IF(WEEKDAY(Y$5)=1,TRUE,FALSE)</formula>
    </cfRule>
  </conditionalFormatting>
  <conditionalFormatting sqref="F22:I22">
    <cfRule type="expression" dxfId="9556" priority="913" stopIfTrue="1">
      <formula>IF(WEEKDAY(F$5)=1,TRUE,FALSE)</formula>
    </cfRule>
  </conditionalFormatting>
  <conditionalFormatting sqref="AF22:AJ22">
    <cfRule type="expression" dxfId="9555" priority="912" stopIfTrue="1">
      <formula>IF(WEEKDAY(AF$5)=1,TRUE,FALSE)</formula>
    </cfRule>
  </conditionalFormatting>
  <conditionalFormatting sqref="F22:AJ22">
    <cfRule type="expression" dxfId="9554" priority="911" stopIfTrue="1">
      <formula>IF(WEEKDAY(F$5)=1,TRUE,FALSE)</formula>
    </cfRule>
  </conditionalFormatting>
  <conditionalFormatting sqref="F22:AJ22">
    <cfRule type="expression" dxfId="9553" priority="910" stopIfTrue="1">
      <formula>IF(WEEKDAY(F$5)=1,TRUE,FALSE)</formula>
    </cfRule>
  </conditionalFormatting>
  <conditionalFormatting sqref="F22:AJ22">
    <cfRule type="expression" dxfId="9552" priority="909" stopIfTrue="1">
      <formula>IF(WEEKDAY(F$5)=1,TRUE,FALSE)</formula>
    </cfRule>
  </conditionalFormatting>
  <conditionalFormatting sqref="F22:AJ22">
    <cfRule type="expression" dxfId="9551" priority="908" stopIfTrue="1">
      <formula>IF(WEEKDAY(F$5)=1,TRUE,FALSE)</formula>
    </cfRule>
  </conditionalFormatting>
  <conditionalFormatting sqref="F22:I22">
    <cfRule type="expression" dxfId="9550" priority="907" stopIfTrue="1">
      <formula>IF(WEEKDAY(F$5)=1,TRUE,FALSE)</formula>
    </cfRule>
  </conditionalFormatting>
  <conditionalFormatting sqref="F22:I22">
    <cfRule type="expression" dxfId="9549" priority="906" stopIfTrue="1">
      <formula>IF(WEEKDAY(F$5)=1,TRUE,FALSE)</formula>
    </cfRule>
  </conditionalFormatting>
  <conditionalFormatting sqref="F22:I22">
    <cfRule type="expression" dxfId="9548" priority="905" stopIfTrue="1">
      <formula>IF(WEEKDAY(F$5)=1,TRUE,FALSE)</formula>
    </cfRule>
  </conditionalFormatting>
  <conditionalFormatting sqref="F22:AJ22">
    <cfRule type="expression" dxfId="9547" priority="904" stopIfTrue="1">
      <formula>IF(WEEKDAY(F$5)=1,TRUE,FALSE)</formula>
    </cfRule>
  </conditionalFormatting>
  <conditionalFormatting sqref="F22:AJ22">
    <cfRule type="expression" dxfId="9546" priority="903" stopIfTrue="1">
      <formula>IF(WEEKDAY(F$5)=1,TRUE,FALSE)</formula>
    </cfRule>
  </conditionalFormatting>
  <conditionalFormatting sqref="F22:AJ22">
    <cfRule type="expression" dxfId="9545" priority="902" stopIfTrue="1">
      <formula>IF(WEEKDAY(F$5)=1,TRUE,FALSE)</formula>
    </cfRule>
  </conditionalFormatting>
  <conditionalFormatting sqref="K22:P22">
    <cfRule type="expression" dxfId="9544" priority="901" stopIfTrue="1">
      <formula>IF(WEEKDAY(K$5)=1,TRUE,FALSE)</formula>
    </cfRule>
  </conditionalFormatting>
  <conditionalFormatting sqref="R22:W22">
    <cfRule type="expression" dxfId="9543" priority="900" stopIfTrue="1">
      <formula>IF(WEEKDAY(R$5)=1,TRUE,FALSE)</formula>
    </cfRule>
  </conditionalFormatting>
  <conditionalFormatting sqref="Y22:AD22">
    <cfRule type="expression" dxfId="9542" priority="899" stopIfTrue="1">
      <formula>IF(WEEKDAY(Y$5)=1,TRUE,FALSE)</formula>
    </cfRule>
  </conditionalFormatting>
  <conditionalFormatting sqref="F22:I22">
    <cfRule type="expression" dxfId="9541" priority="898" stopIfTrue="1">
      <formula>IF(WEEKDAY(F$5)=1,TRUE,FALSE)</formula>
    </cfRule>
  </conditionalFormatting>
  <conditionalFormatting sqref="AF22:AJ22">
    <cfRule type="expression" dxfId="9540" priority="897" stopIfTrue="1">
      <formula>IF(WEEKDAY(AF$5)=1,TRUE,FALSE)</formula>
    </cfRule>
  </conditionalFormatting>
  <conditionalFormatting sqref="F22:AJ22">
    <cfRule type="expression" dxfId="9539" priority="896" stopIfTrue="1">
      <formula>IF(WEEKDAY(F$5)=1,TRUE,FALSE)</formula>
    </cfRule>
  </conditionalFormatting>
  <conditionalFormatting sqref="F22:AJ22">
    <cfRule type="expression" dxfId="9538" priority="895" stopIfTrue="1">
      <formula>IF(WEEKDAY(F$5)=1,TRUE,FALSE)</formula>
    </cfRule>
  </conditionalFormatting>
  <conditionalFormatting sqref="F22:AJ22">
    <cfRule type="expression" dxfId="9537" priority="894" stopIfTrue="1">
      <formula>IF(WEEKDAY(F$5)=1,TRUE,FALSE)</formula>
    </cfRule>
  </conditionalFormatting>
  <conditionalFormatting sqref="F22:AJ22">
    <cfRule type="expression" dxfId="9536" priority="893" stopIfTrue="1">
      <formula>IF(WEEKDAY(F$5)=1,TRUE,FALSE)</formula>
    </cfRule>
  </conditionalFormatting>
  <conditionalFormatting sqref="F22:AJ22">
    <cfRule type="expression" dxfId="9535" priority="892" stopIfTrue="1">
      <formula>IF(WEEKDAY(F$5)=1,TRUE,FALSE)</formula>
    </cfRule>
  </conditionalFormatting>
  <conditionalFormatting sqref="F24:I24">
    <cfRule type="expression" dxfId="9534" priority="891" stopIfTrue="1">
      <formula>IF(WEEKDAY(F$5)=1,TRUE,FALSE)</formula>
    </cfRule>
  </conditionalFormatting>
  <conditionalFormatting sqref="F24:AJ24">
    <cfRule type="expression" dxfId="9533" priority="890" stopIfTrue="1">
      <formula>IF(WEEKDAY(F$5)=1,TRUE,FALSE)</formula>
    </cfRule>
  </conditionalFormatting>
  <conditionalFormatting sqref="F24:AJ24">
    <cfRule type="expression" dxfId="9532" priority="889" stopIfTrue="1">
      <formula>IF(WEEKDAY(F$5)=1,TRUE,FALSE)</formula>
    </cfRule>
  </conditionalFormatting>
  <conditionalFormatting sqref="F24:AJ24">
    <cfRule type="expression" dxfId="9531" priority="888" stopIfTrue="1">
      <formula>IF(WEEKDAY(F$5)=1,TRUE,FALSE)</formula>
    </cfRule>
  </conditionalFormatting>
  <conditionalFormatting sqref="K24:P24">
    <cfRule type="expression" dxfId="9530" priority="887" stopIfTrue="1">
      <formula>IF(WEEKDAY(K$5)=1,TRUE,FALSE)</formula>
    </cfRule>
  </conditionalFormatting>
  <conditionalFormatting sqref="R24:W24">
    <cfRule type="expression" dxfId="9529" priority="886" stopIfTrue="1">
      <formula>IF(WEEKDAY(R$5)=1,TRUE,FALSE)</formula>
    </cfRule>
  </conditionalFormatting>
  <conditionalFormatting sqref="Y24:AD24">
    <cfRule type="expression" dxfId="9528" priority="885" stopIfTrue="1">
      <formula>IF(WEEKDAY(Y$5)=1,TRUE,FALSE)</formula>
    </cfRule>
  </conditionalFormatting>
  <conditionalFormatting sqref="F24:I24">
    <cfRule type="expression" dxfId="9527" priority="884" stopIfTrue="1">
      <formula>IF(WEEKDAY(F$5)=1,TRUE,FALSE)</formula>
    </cfRule>
  </conditionalFormatting>
  <conditionalFormatting sqref="AF24:AJ24">
    <cfRule type="expression" dxfId="9526" priority="883" stopIfTrue="1">
      <formula>IF(WEEKDAY(AF$5)=1,TRUE,FALSE)</formula>
    </cfRule>
  </conditionalFormatting>
  <conditionalFormatting sqref="F24:AJ24">
    <cfRule type="expression" dxfId="9525" priority="882" stopIfTrue="1">
      <formula>IF(WEEKDAY(F$5)=1,TRUE,FALSE)</formula>
    </cfRule>
  </conditionalFormatting>
  <conditionalFormatting sqref="F24:AJ24">
    <cfRule type="expression" dxfId="9524" priority="881" stopIfTrue="1">
      <formula>IF(WEEKDAY(F$5)=1,TRUE,FALSE)</formula>
    </cfRule>
  </conditionalFormatting>
  <conditionalFormatting sqref="F24:AJ24">
    <cfRule type="expression" dxfId="9523" priority="880" stopIfTrue="1">
      <formula>IF(WEEKDAY(F$5)=1,TRUE,FALSE)</formula>
    </cfRule>
  </conditionalFormatting>
  <conditionalFormatting sqref="F24:AJ24">
    <cfRule type="expression" dxfId="9522" priority="879" stopIfTrue="1">
      <formula>IF(WEEKDAY(F$5)=1,TRUE,FALSE)</formula>
    </cfRule>
  </conditionalFormatting>
  <conditionalFormatting sqref="F24:I24">
    <cfRule type="expression" dxfId="9521" priority="878" stopIfTrue="1">
      <formula>IF(WEEKDAY(F$5)=1,TRUE,FALSE)</formula>
    </cfRule>
  </conditionalFormatting>
  <conditionalFormatting sqref="F24:I24">
    <cfRule type="expression" dxfId="9520" priority="877" stopIfTrue="1">
      <formula>IF(WEEKDAY(F$5)=1,TRUE,FALSE)</formula>
    </cfRule>
  </conditionalFormatting>
  <conditionalFormatting sqref="F24:I24">
    <cfRule type="expression" dxfId="9519" priority="876" stopIfTrue="1">
      <formula>IF(WEEKDAY(F$5)=1,TRUE,FALSE)</formula>
    </cfRule>
  </conditionalFormatting>
  <conditionalFormatting sqref="F24:AJ24">
    <cfRule type="expression" dxfId="9518" priority="875" stopIfTrue="1">
      <formula>IF(WEEKDAY(F$5)=1,TRUE,FALSE)</formula>
    </cfRule>
  </conditionalFormatting>
  <conditionalFormatting sqref="F24:AJ24">
    <cfRule type="expression" dxfId="9517" priority="874" stopIfTrue="1">
      <formula>IF(WEEKDAY(F$5)=1,TRUE,FALSE)</formula>
    </cfRule>
  </conditionalFormatting>
  <conditionalFormatting sqref="F24:AJ24">
    <cfRule type="expression" dxfId="9516" priority="873" stopIfTrue="1">
      <formula>IF(WEEKDAY(F$5)=1,TRUE,FALSE)</formula>
    </cfRule>
  </conditionalFormatting>
  <conditionalFormatting sqref="K24:P24">
    <cfRule type="expression" dxfId="9515" priority="872" stopIfTrue="1">
      <formula>IF(WEEKDAY(K$5)=1,TRUE,FALSE)</formula>
    </cfRule>
  </conditionalFormatting>
  <conditionalFormatting sqref="R24:W24">
    <cfRule type="expression" dxfId="9514" priority="871" stopIfTrue="1">
      <formula>IF(WEEKDAY(R$5)=1,TRUE,FALSE)</formula>
    </cfRule>
  </conditionalFormatting>
  <conditionalFormatting sqref="Y24:AD24">
    <cfRule type="expression" dxfId="9513" priority="870" stopIfTrue="1">
      <formula>IF(WEEKDAY(Y$5)=1,TRUE,FALSE)</formula>
    </cfRule>
  </conditionalFormatting>
  <conditionalFormatting sqref="F24:I24">
    <cfRule type="expression" dxfId="9512" priority="869" stopIfTrue="1">
      <formula>IF(WEEKDAY(F$5)=1,TRUE,FALSE)</formula>
    </cfRule>
  </conditionalFormatting>
  <conditionalFormatting sqref="AF24:AJ24">
    <cfRule type="expression" dxfId="9511" priority="868" stopIfTrue="1">
      <formula>IF(WEEKDAY(AF$5)=1,TRUE,FALSE)</formula>
    </cfRule>
  </conditionalFormatting>
  <conditionalFormatting sqref="F24:AJ24">
    <cfRule type="expression" dxfId="9510" priority="867" stopIfTrue="1">
      <formula>IF(WEEKDAY(F$5)=1,TRUE,FALSE)</formula>
    </cfRule>
  </conditionalFormatting>
  <conditionalFormatting sqref="F24:AJ24">
    <cfRule type="expression" dxfId="9509" priority="866" stopIfTrue="1">
      <formula>IF(WEEKDAY(F$5)=1,TRUE,FALSE)</formula>
    </cfRule>
  </conditionalFormatting>
  <conditionalFormatting sqref="F24:AJ24">
    <cfRule type="expression" dxfId="9508" priority="865" stopIfTrue="1">
      <formula>IF(WEEKDAY(F$5)=1,TRUE,FALSE)</formula>
    </cfRule>
  </conditionalFormatting>
  <conditionalFormatting sqref="F24:AJ24">
    <cfRule type="expression" dxfId="9507" priority="864" stopIfTrue="1">
      <formula>IF(WEEKDAY(F$5)=1,TRUE,FALSE)</formula>
    </cfRule>
  </conditionalFormatting>
  <conditionalFormatting sqref="F24:AJ24">
    <cfRule type="expression" dxfId="9506" priority="863" stopIfTrue="1">
      <formula>IF(WEEKDAY(F$5)=1,TRUE,FALSE)</formula>
    </cfRule>
  </conditionalFormatting>
  <conditionalFormatting sqref="F26:I26">
    <cfRule type="expression" dxfId="9505" priority="862" stopIfTrue="1">
      <formula>IF(WEEKDAY(F$5)=1,TRUE,FALSE)</formula>
    </cfRule>
  </conditionalFormatting>
  <conditionalFormatting sqref="F26:AJ26">
    <cfRule type="expression" dxfId="9504" priority="861" stopIfTrue="1">
      <formula>IF(WEEKDAY(F$5)=1,TRUE,FALSE)</formula>
    </cfRule>
  </conditionalFormatting>
  <conditionalFormatting sqref="F26:AJ26">
    <cfRule type="expression" dxfId="9503" priority="860" stopIfTrue="1">
      <formula>IF(WEEKDAY(F$5)=1,TRUE,FALSE)</formula>
    </cfRule>
  </conditionalFormatting>
  <conditionalFormatting sqref="F26:AJ26">
    <cfRule type="expression" dxfId="9502" priority="859" stopIfTrue="1">
      <formula>IF(WEEKDAY(F$5)=1,TRUE,FALSE)</formula>
    </cfRule>
  </conditionalFormatting>
  <conditionalFormatting sqref="K26:P26">
    <cfRule type="expression" dxfId="9501" priority="858" stopIfTrue="1">
      <formula>IF(WEEKDAY(K$5)=1,TRUE,FALSE)</formula>
    </cfRule>
  </conditionalFormatting>
  <conditionalFormatting sqref="R26:W26">
    <cfRule type="expression" dxfId="9500" priority="857" stopIfTrue="1">
      <formula>IF(WEEKDAY(R$5)=1,TRUE,FALSE)</formula>
    </cfRule>
  </conditionalFormatting>
  <conditionalFormatting sqref="Y26:AD26">
    <cfRule type="expression" dxfId="9499" priority="856" stopIfTrue="1">
      <formula>IF(WEEKDAY(Y$5)=1,TRUE,FALSE)</formula>
    </cfRule>
  </conditionalFormatting>
  <conditionalFormatting sqref="F26:I26">
    <cfRule type="expression" dxfId="9498" priority="855" stopIfTrue="1">
      <formula>IF(WEEKDAY(F$5)=1,TRUE,FALSE)</formula>
    </cfRule>
  </conditionalFormatting>
  <conditionalFormatting sqref="AF26:AJ26">
    <cfRule type="expression" dxfId="9497" priority="854" stopIfTrue="1">
      <formula>IF(WEEKDAY(AF$5)=1,TRUE,FALSE)</formula>
    </cfRule>
  </conditionalFormatting>
  <conditionalFormatting sqref="F26:AJ26">
    <cfRule type="expression" dxfId="9496" priority="853" stopIfTrue="1">
      <formula>IF(WEEKDAY(F$5)=1,TRUE,FALSE)</formula>
    </cfRule>
  </conditionalFormatting>
  <conditionalFormatting sqref="F26:AJ26">
    <cfRule type="expression" dxfId="9495" priority="852" stopIfTrue="1">
      <formula>IF(WEEKDAY(F$5)=1,TRUE,FALSE)</formula>
    </cfRule>
  </conditionalFormatting>
  <conditionalFormatting sqref="F26:AJ26">
    <cfRule type="expression" dxfId="9494" priority="851" stopIfTrue="1">
      <formula>IF(WEEKDAY(F$5)=1,TRUE,FALSE)</formula>
    </cfRule>
  </conditionalFormatting>
  <conditionalFormatting sqref="F26:AJ26">
    <cfRule type="expression" dxfId="9493" priority="850" stopIfTrue="1">
      <formula>IF(WEEKDAY(F$5)=1,TRUE,FALSE)</formula>
    </cfRule>
  </conditionalFormatting>
  <conditionalFormatting sqref="F26:I26">
    <cfRule type="expression" dxfId="9492" priority="849" stopIfTrue="1">
      <formula>IF(WEEKDAY(F$5)=1,TRUE,FALSE)</formula>
    </cfRule>
  </conditionalFormatting>
  <conditionalFormatting sqref="F26:I26">
    <cfRule type="expression" dxfId="9491" priority="848" stopIfTrue="1">
      <formula>IF(WEEKDAY(F$5)=1,TRUE,FALSE)</formula>
    </cfRule>
  </conditionalFormatting>
  <conditionalFormatting sqref="F26:I26">
    <cfRule type="expression" dxfId="9490" priority="847" stopIfTrue="1">
      <formula>IF(WEEKDAY(F$5)=1,TRUE,FALSE)</formula>
    </cfRule>
  </conditionalFormatting>
  <conditionalFormatting sqref="F26:AJ26">
    <cfRule type="expression" dxfId="9489" priority="846" stopIfTrue="1">
      <formula>IF(WEEKDAY(F$5)=1,TRUE,FALSE)</formula>
    </cfRule>
  </conditionalFormatting>
  <conditionalFormatting sqref="F26:AJ26">
    <cfRule type="expression" dxfId="9488" priority="845" stopIfTrue="1">
      <formula>IF(WEEKDAY(F$5)=1,TRUE,FALSE)</formula>
    </cfRule>
  </conditionalFormatting>
  <conditionalFormatting sqref="F26:AJ26">
    <cfRule type="expression" dxfId="9487" priority="844" stopIfTrue="1">
      <formula>IF(WEEKDAY(F$5)=1,TRUE,FALSE)</formula>
    </cfRule>
  </conditionalFormatting>
  <conditionalFormatting sqref="K26:P26">
    <cfRule type="expression" dxfId="9486" priority="843" stopIfTrue="1">
      <formula>IF(WEEKDAY(K$5)=1,TRUE,FALSE)</formula>
    </cfRule>
  </conditionalFormatting>
  <conditionalFormatting sqref="R26:W26">
    <cfRule type="expression" dxfId="9485" priority="842" stopIfTrue="1">
      <formula>IF(WEEKDAY(R$5)=1,TRUE,FALSE)</formula>
    </cfRule>
  </conditionalFormatting>
  <conditionalFormatting sqref="Y26:AD26">
    <cfRule type="expression" dxfId="9484" priority="841" stopIfTrue="1">
      <formula>IF(WEEKDAY(Y$5)=1,TRUE,FALSE)</formula>
    </cfRule>
  </conditionalFormatting>
  <conditionalFormatting sqref="F26:I26">
    <cfRule type="expression" dxfId="9483" priority="840" stopIfTrue="1">
      <formula>IF(WEEKDAY(F$5)=1,TRUE,FALSE)</formula>
    </cfRule>
  </conditionalFormatting>
  <conditionalFormatting sqref="AF26:AJ26">
    <cfRule type="expression" dxfId="9482" priority="839" stopIfTrue="1">
      <formula>IF(WEEKDAY(AF$5)=1,TRUE,FALSE)</formula>
    </cfRule>
  </conditionalFormatting>
  <conditionalFormatting sqref="F26:AJ26">
    <cfRule type="expression" dxfId="9481" priority="838" stopIfTrue="1">
      <formula>IF(WEEKDAY(F$5)=1,TRUE,FALSE)</formula>
    </cfRule>
  </conditionalFormatting>
  <conditionalFormatting sqref="F26:AJ26">
    <cfRule type="expression" dxfId="9480" priority="837" stopIfTrue="1">
      <formula>IF(WEEKDAY(F$5)=1,TRUE,FALSE)</formula>
    </cfRule>
  </conditionalFormatting>
  <conditionalFormatting sqref="F26:AJ26">
    <cfRule type="expression" dxfId="9479" priority="836" stopIfTrue="1">
      <formula>IF(WEEKDAY(F$5)=1,TRUE,FALSE)</formula>
    </cfRule>
  </conditionalFormatting>
  <conditionalFormatting sqref="F26:AJ26">
    <cfRule type="expression" dxfId="9478" priority="835" stopIfTrue="1">
      <formula>IF(WEEKDAY(F$5)=1,TRUE,FALSE)</formula>
    </cfRule>
  </conditionalFormatting>
  <conditionalFormatting sqref="F26:AJ26">
    <cfRule type="expression" dxfId="9477" priority="834" stopIfTrue="1">
      <formula>IF(WEEKDAY(F$5)=1,TRUE,FALSE)</formula>
    </cfRule>
  </conditionalFormatting>
  <conditionalFormatting sqref="F28:I28">
    <cfRule type="expression" dxfId="9476" priority="833" stopIfTrue="1">
      <formula>IF(WEEKDAY(F$5)=1,TRUE,FALSE)</formula>
    </cfRule>
  </conditionalFormatting>
  <conditionalFormatting sqref="F28:AJ28">
    <cfRule type="expression" dxfId="9475" priority="832" stopIfTrue="1">
      <formula>IF(WEEKDAY(F$5)=1,TRUE,FALSE)</formula>
    </cfRule>
  </conditionalFormatting>
  <conditionalFormatting sqref="F28:AJ28">
    <cfRule type="expression" dxfId="9474" priority="831" stopIfTrue="1">
      <formula>IF(WEEKDAY(F$5)=1,TRUE,FALSE)</formula>
    </cfRule>
  </conditionalFormatting>
  <conditionalFormatting sqref="F28:AJ28">
    <cfRule type="expression" dxfId="9473" priority="830" stopIfTrue="1">
      <formula>IF(WEEKDAY(F$5)=1,TRUE,FALSE)</formula>
    </cfRule>
  </conditionalFormatting>
  <conditionalFormatting sqref="K28:P28">
    <cfRule type="expression" dxfId="9472" priority="829" stopIfTrue="1">
      <formula>IF(WEEKDAY(K$5)=1,TRUE,FALSE)</formula>
    </cfRule>
  </conditionalFormatting>
  <conditionalFormatting sqref="R28:W28">
    <cfRule type="expression" dxfId="9471" priority="828" stopIfTrue="1">
      <formula>IF(WEEKDAY(R$5)=1,TRUE,FALSE)</formula>
    </cfRule>
  </conditionalFormatting>
  <conditionalFormatting sqref="Y28:AD28">
    <cfRule type="expression" dxfId="9470" priority="827" stopIfTrue="1">
      <formula>IF(WEEKDAY(Y$5)=1,TRUE,FALSE)</formula>
    </cfRule>
  </conditionalFormatting>
  <conditionalFormatting sqref="F28:I28">
    <cfRule type="expression" dxfId="9469" priority="826" stopIfTrue="1">
      <formula>IF(WEEKDAY(F$5)=1,TRUE,FALSE)</formula>
    </cfRule>
  </conditionalFormatting>
  <conditionalFormatting sqref="AF28:AJ28">
    <cfRule type="expression" dxfId="9468" priority="825" stopIfTrue="1">
      <formula>IF(WEEKDAY(AF$5)=1,TRUE,FALSE)</formula>
    </cfRule>
  </conditionalFormatting>
  <conditionalFormatting sqref="F28:AJ28">
    <cfRule type="expression" dxfId="9467" priority="824" stopIfTrue="1">
      <formula>IF(WEEKDAY(F$5)=1,TRUE,FALSE)</formula>
    </cfRule>
  </conditionalFormatting>
  <conditionalFormatting sqref="F28:AJ28">
    <cfRule type="expression" dxfId="9466" priority="823" stopIfTrue="1">
      <formula>IF(WEEKDAY(F$5)=1,TRUE,FALSE)</formula>
    </cfRule>
  </conditionalFormatting>
  <conditionalFormatting sqref="F28:AJ28">
    <cfRule type="expression" dxfId="9465" priority="822" stopIfTrue="1">
      <formula>IF(WEEKDAY(F$5)=1,TRUE,FALSE)</formula>
    </cfRule>
  </conditionalFormatting>
  <conditionalFormatting sqref="F28:AJ28">
    <cfRule type="expression" dxfId="9464" priority="821" stopIfTrue="1">
      <formula>IF(WEEKDAY(F$5)=1,TRUE,FALSE)</formula>
    </cfRule>
  </conditionalFormatting>
  <conditionalFormatting sqref="F28:I28">
    <cfRule type="expression" dxfId="9463" priority="820" stopIfTrue="1">
      <formula>IF(WEEKDAY(F$5)=1,TRUE,FALSE)</formula>
    </cfRule>
  </conditionalFormatting>
  <conditionalFormatting sqref="F28:I28">
    <cfRule type="expression" dxfId="9462" priority="819" stopIfTrue="1">
      <formula>IF(WEEKDAY(F$5)=1,TRUE,FALSE)</formula>
    </cfRule>
  </conditionalFormatting>
  <conditionalFormatting sqref="F28:I28">
    <cfRule type="expression" dxfId="9461" priority="818" stopIfTrue="1">
      <formula>IF(WEEKDAY(F$5)=1,TRUE,FALSE)</formula>
    </cfRule>
  </conditionalFormatting>
  <conditionalFormatting sqref="F28:AJ28">
    <cfRule type="expression" dxfId="9460" priority="817" stopIfTrue="1">
      <formula>IF(WEEKDAY(F$5)=1,TRUE,FALSE)</formula>
    </cfRule>
  </conditionalFormatting>
  <conditionalFormatting sqref="F28:AJ28">
    <cfRule type="expression" dxfId="9459" priority="816" stopIfTrue="1">
      <formula>IF(WEEKDAY(F$5)=1,TRUE,FALSE)</formula>
    </cfRule>
  </conditionalFormatting>
  <conditionalFormatting sqref="F28:AJ28">
    <cfRule type="expression" dxfId="9458" priority="815" stopIfTrue="1">
      <formula>IF(WEEKDAY(F$5)=1,TRUE,FALSE)</formula>
    </cfRule>
  </conditionalFormatting>
  <conditionalFormatting sqref="K28:P28">
    <cfRule type="expression" dxfId="9457" priority="814" stopIfTrue="1">
      <formula>IF(WEEKDAY(K$5)=1,TRUE,FALSE)</formula>
    </cfRule>
  </conditionalFormatting>
  <conditionalFormatting sqref="R28:W28">
    <cfRule type="expression" dxfId="9456" priority="813" stopIfTrue="1">
      <formula>IF(WEEKDAY(R$5)=1,TRUE,FALSE)</formula>
    </cfRule>
  </conditionalFormatting>
  <conditionalFormatting sqref="Y28:AD28">
    <cfRule type="expression" dxfId="9455" priority="812" stopIfTrue="1">
      <formula>IF(WEEKDAY(Y$5)=1,TRUE,FALSE)</formula>
    </cfRule>
  </conditionalFormatting>
  <conditionalFormatting sqref="F28:I28">
    <cfRule type="expression" dxfId="9454" priority="811" stopIfTrue="1">
      <formula>IF(WEEKDAY(F$5)=1,TRUE,FALSE)</formula>
    </cfRule>
  </conditionalFormatting>
  <conditionalFormatting sqref="AF28:AJ28">
    <cfRule type="expression" dxfId="9453" priority="810" stopIfTrue="1">
      <formula>IF(WEEKDAY(AF$5)=1,TRUE,FALSE)</formula>
    </cfRule>
  </conditionalFormatting>
  <conditionalFormatting sqref="F28:AJ28">
    <cfRule type="expression" dxfId="9452" priority="809" stopIfTrue="1">
      <formula>IF(WEEKDAY(F$5)=1,TRUE,FALSE)</formula>
    </cfRule>
  </conditionalFormatting>
  <conditionalFormatting sqref="F28:AJ28">
    <cfRule type="expression" dxfId="9451" priority="808" stopIfTrue="1">
      <formula>IF(WEEKDAY(F$5)=1,TRUE,FALSE)</formula>
    </cfRule>
  </conditionalFormatting>
  <conditionalFormatting sqref="F28:AJ28">
    <cfRule type="expression" dxfId="9450" priority="807" stopIfTrue="1">
      <formula>IF(WEEKDAY(F$5)=1,TRUE,FALSE)</formula>
    </cfRule>
  </conditionalFormatting>
  <conditionalFormatting sqref="F28:AJ28">
    <cfRule type="expression" dxfId="9449" priority="806" stopIfTrue="1">
      <formula>IF(WEEKDAY(F$5)=1,TRUE,FALSE)</formula>
    </cfRule>
  </conditionalFormatting>
  <conditionalFormatting sqref="F28:AJ28">
    <cfRule type="expression" dxfId="9448" priority="805" stopIfTrue="1">
      <formula>IF(WEEKDAY(F$5)=1,TRUE,FALSE)</formula>
    </cfRule>
  </conditionalFormatting>
  <conditionalFormatting sqref="F31:I31">
    <cfRule type="expression" dxfId="9447" priority="804" stopIfTrue="1">
      <formula>IF(WEEKDAY(F$5)=1,TRUE,FALSE)</formula>
    </cfRule>
  </conditionalFormatting>
  <conditionalFormatting sqref="F31:AJ31">
    <cfRule type="expression" dxfId="9446" priority="803" stopIfTrue="1">
      <formula>IF(WEEKDAY(F$5)=1,TRUE,FALSE)</formula>
    </cfRule>
  </conditionalFormatting>
  <conditionalFormatting sqref="F31:AJ31">
    <cfRule type="expression" dxfId="9445" priority="802" stopIfTrue="1">
      <formula>IF(WEEKDAY(F$5)=1,TRUE,FALSE)</formula>
    </cfRule>
  </conditionalFormatting>
  <conditionalFormatting sqref="F31:AJ31">
    <cfRule type="expression" dxfId="9444" priority="801" stopIfTrue="1">
      <formula>IF(WEEKDAY(F$5)=1,TRUE,FALSE)</formula>
    </cfRule>
  </conditionalFormatting>
  <conditionalFormatting sqref="K31:P31">
    <cfRule type="expression" dxfId="9443" priority="800" stopIfTrue="1">
      <formula>IF(WEEKDAY(K$5)=1,TRUE,FALSE)</formula>
    </cfRule>
  </conditionalFormatting>
  <conditionalFormatting sqref="R31:W31">
    <cfRule type="expression" dxfId="9442" priority="799" stopIfTrue="1">
      <formula>IF(WEEKDAY(R$5)=1,TRUE,FALSE)</formula>
    </cfRule>
  </conditionalFormatting>
  <conditionalFormatting sqref="Y31:AD31">
    <cfRule type="expression" dxfId="9441" priority="798" stopIfTrue="1">
      <formula>IF(WEEKDAY(Y$5)=1,TRUE,FALSE)</formula>
    </cfRule>
  </conditionalFormatting>
  <conditionalFormatting sqref="F31:I31">
    <cfRule type="expression" dxfId="9440" priority="797" stopIfTrue="1">
      <formula>IF(WEEKDAY(F$5)=1,TRUE,FALSE)</formula>
    </cfRule>
  </conditionalFormatting>
  <conditionalFormatting sqref="AF31:AJ31">
    <cfRule type="expression" dxfId="9439" priority="796" stopIfTrue="1">
      <formula>IF(WEEKDAY(AF$5)=1,TRUE,FALSE)</formula>
    </cfRule>
  </conditionalFormatting>
  <conditionalFormatting sqref="F31:AJ31">
    <cfRule type="expression" dxfId="9438" priority="795" stopIfTrue="1">
      <formula>IF(WEEKDAY(F$5)=1,TRUE,FALSE)</formula>
    </cfRule>
  </conditionalFormatting>
  <conditionalFormatting sqref="F31:AJ31">
    <cfRule type="expression" dxfId="9437" priority="794" stopIfTrue="1">
      <formula>IF(WEEKDAY(F$5)=1,TRUE,FALSE)</formula>
    </cfRule>
  </conditionalFormatting>
  <conditionalFormatting sqref="F31:AJ31">
    <cfRule type="expression" dxfId="9436" priority="793" stopIfTrue="1">
      <formula>IF(WEEKDAY(F$5)=1,TRUE,FALSE)</formula>
    </cfRule>
  </conditionalFormatting>
  <conditionalFormatting sqref="F31:AJ31">
    <cfRule type="expression" dxfId="9435" priority="792" stopIfTrue="1">
      <formula>IF(WEEKDAY(F$5)=1,TRUE,FALSE)</formula>
    </cfRule>
  </conditionalFormatting>
  <conditionalFormatting sqref="F31:I31">
    <cfRule type="expression" dxfId="9434" priority="791" stopIfTrue="1">
      <formula>IF(WEEKDAY(F$5)=1,TRUE,FALSE)</formula>
    </cfRule>
  </conditionalFormatting>
  <conditionalFormatting sqref="F31:I31">
    <cfRule type="expression" dxfId="9433" priority="790" stopIfTrue="1">
      <formula>IF(WEEKDAY(F$5)=1,TRUE,FALSE)</formula>
    </cfRule>
  </conditionalFormatting>
  <conditionalFormatting sqref="F31:I31">
    <cfRule type="expression" dxfId="9432" priority="789" stopIfTrue="1">
      <formula>IF(WEEKDAY(F$5)=1,TRUE,FALSE)</formula>
    </cfRule>
  </conditionalFormatting>
  <conditionalFormatting sqref="F31:AJ31">
    <cfRule type="expression" dxfId="9431" priority="788" stopIfTrue="1">
      <formula>IF(WEEKDAY(F$5)=1,TRUE,FALSE)</formula>
    </cfRule>
  </conditionalFormatting>
  <conditionalFormatting sqref="F31:AJ31">
    <cfRule type="expression" dxfId="9430" priority="787" stopIfTrue="1">
      <formula>IF(WEEKDAY(F$5)=1,TRUE,FALSE)</formula>
    </cfRule>
  </conditionalFormatting>
  <conditionalFormatting sqref="F31:AJ31">
    <cfRule type="expression" dxfId="9429" priority="786" stopIfTrue="1">
      <formula>IF(WEEKDAY(F$5)=1,TRUE,FALSE)</formula>
    </cfRule>
  </conditionalFormatting>
  <conditionalFormatting sqref="K31:P31">
    <cfRule type="expression" dxfId="9428" priority="785" stopIfTrue="1">
      <formula>IF(WEEKDAY(K$5)=1,TRUE,FALSE)</formula>
    </cfRule>
  </conditionalFormatting>
  <conditionalFormatting sqref="R31:W31">
    <cfRule type="expression" dxfId="9427" priority="784" stopIfTrue="1">
      <formula>IF(WEEKDAY(R$5)=1,TRUE,FALSE)</formula>
    </cfRule>
  </conditionalFormatting>
  <conditionalFormatting sqref="Y31:AD31">
    <cfRule type="expression" dxfId="9426" priority="783" stopIfTrue="1">
      <formula>IF(WEEKDAY(Y$5)=1,TRUE,FALSE)</formula>
    </cfRule>
  </conditionalFormatting>
  <conditionalFormatting sqref="F31:I31">
    <cfRule type="expression" dxfId="9425" priority="782" stopIfTrue="1">
      <formula>IF(WEEKDAY(F$5)=1,TRUE,FALSE)</formula>
    </cfRule>
  </conditionalFormatting>
  <conditionalFormatting sqref="AF31:AJ31">
    <cfRule type="expression" dxfId="9424" priority="781" stopIfTrue="1">
      <formula>IF(WEEKDAY(AF$5)=1,TRUE,FALSE)</formula>
    </cfRule>
  </conditionalFormatting>
  <conditionalFormatting sqref="F31:AJ31">
    <cfRule type="expression" dxfId="9423" priority="780" stopIfTrue="1">
      <formula>IF(WEEKDAY(F$5)=1,TRUE,FALSE)</formula>
    </cfRule>
  </conditionalFormatting>
  <conditionalFormatting sqref="F31:AJ31">
    <cfRule type="expression" dxfId="9422" priority="779" stopIfTrue="1">
      <formula>IF(WEEKDAY(F$5)=1,TRUE,FALSE)</formula>
    </cfRule>
  </conditionalFormatting>
  <conditionalFormatting sqref="F31:AJ31">
    <cfRule type="expression" dxfId="9421" priority="778" stopIfTrue="1">
      <formula>IF(WEEKDAY(F$5)=1,TRUE,FALSE)</formula>
    </cfRule>
  </conditionalFormatting>
  <conditionalFormatting sqref="F31:AJ31">
    <cfRule type="expression" dxfId="9420" priority="777" stopIfTrue="1">
      <formula>IF(WEEKDAY(F$5)=1,TRUE,FALSE)</formula>
    </cfRule>
  </conditionalFormatting>
  <conditionalFormatting sqref="F31:AJ31">
    <cfRule type="expression" dxfId="9419" priority="776" stopIfTrue="1">
      <formula>IF(WEEKDAY(F$5)=1,TRUE,FALSE)</formula>
    </cfRule>
  </conditionalFormatting>
  <conditionalFormatting sqref="F33:I33">
    <cfRule type="expression" dxfId="9418" priority="775" stopIfTrue="1">
      <formula>IF(WEEKDAY(F$5)=1,TRUE,FALSE)</formula>
    </cfRule>
  </conditionalFormatting>
  <conditionalFormatting sqref="F33:AJ33">
    <cfRule type="expression" dxfId="9417" priority="774" stopIfTrue="1">
      <formula>IF(WEEKDAY(F$5)=1,TRUE,FALSE)</formula>
    </cfRule>
  </conditionalFormatting>
  <conditionalFormatting sqref="F33:AJ33">
    <cfRule type="expression" dxfId="9416" priority="773" stopIfTrue="1">
      <formula>IF(WEEKDAY(F$5)=1,TRUE,FALSE)</formula>
    </cfRule>
  </conditionalFormatting>
  <conditionalFormatting sqref="F33:AJ33">
    <cfRule type="expression" dxfId="9415" priority="772" stopIfTrue="1">
      <formula>IF(WEEKDAY(F$5)=1,TRUE,FALSE)</formula>
    </cfRule>
  </conditionalFormatting>
  <conditionalFormatting sqref="K33:P33">
    <cfRule type="expression" dxfId="9414" priority="771" stopIfTrue="1">
      <formula>IF(WEEKDAY(K$5)=1,TRUE,FALSE)</formula>
    </cfRule>
  </conditionalFormatting>
  <conditionalFormatting sqref="R33:W33">
    <cfRule type="expression" dxfId="9413" priority="770" stopIfTrue="1">
      <formula>IF(WEEKDAY(R$5)=1,TRUE,FALSE)</formula>
    </cfRule>
  </conditionalFormatting>
  <conditionalFormatting sqref="Y33:AD33">
    <cfRule type="expression" dxfId="9412" priority="769" stopIfTrue="1">
      <formula>IF(WEEKDAY(Y$5)=1,TRUE,FALSE)</formula>
    </cfRule>
  </conditionalFormatting>
  <conditionalFormatting sqref="F33:I33">
    <cfRule type="expression" dxfId="9411" priority="768" stopIfTrue="1">
      <formula>IF(WEEKDAY(F$5)=1,TRUE,FALSE)</formula>
    </cfRule>
  </conditionalFormatting>
  <conditionalFormatting sqref="AF33:AJ33">
    <cfRule type="expression" dxfId="9410" priority="767" stopIfTrue="1">
      <formula>IF(WEEKDAY(AF$5)=1,TRUE,FALSE)</formula>
    </cfRule>
  </conditionalFormatting>
  <conditionalFormatting sqref="F33:AJ33">
    <cfRule type="expression" dxfId="9409" priority="766" stopIfTrue="1">
      <formula>IF(WEEKDAY(F$5)=1,TRUE,FALSE)</formula>
    </cfRule>
  </conditionalFormatting>
  <conditionalFormatting sqref="F33:AJ33">
    <cfRule type="expression" dxfId="9408" priority="765" stopIfTrue="1">
      <formula>IF(WEEKDAY(F$5)=1,TRUE,FALSE)</formula>
    </cfRule>
  </conditionalFormatting>
  <conditionalFormatting sqref="F33:AJ33">
    <cfRule type="expression" dxfId="9407" priority="764" stopIfTrue="1">
      <formula>IF(WEEKDAY(F$5)=1,TRUE,FALSE)</formula>
    </cfRule>
  </conditionalFormatting>
  <conditionalFormatting sqref="F33:AJ33">
    <cfRule type="expression" dxfId="9406" priority="763" stopIfTrue="1">
      <formula>IF(WEEKDAY(F$5)=1,TRUE,FALSE)</formula>
    </cfRule>
  </conditionalFormatting>
  <conditionalFormatting sqref="F33:I33">
    <cfRule type="expression" dxfId="9405" priority="762" stopIfTrue="1">
      <formula>IF(WEEKDAY(F$5)=1,TRUE,FALSE)</formula>
    </cfRule>
  </conditionalFormatting>
  <conditionalFormatting sqref="F33:I33">
    <cfRule type="expression" dxfId="9404" priority="761" stopIfTrue="1">
      <formula>IF(WEEKDAY(F$5)=1,TRUE,FALSE)</formula>
    </cfRule>
  </conditionalFormatting>
  <conditionalFormatting sqref="F33:I33">
    <cfRule type="expression" dxfId="9403" priority="760" stopIfTrue="1">
      <formula>IF(WEEKDAY(F$5)=1,TRUE,FALSE)</formula>
    </cfRule>
  </conditionalFormatting>
  <conditionalFormatting sqref="F33:AJ33">
    <cfRule type="expression" dxfId="9402" priority="759" stopIfTrue="1">
      <formula>IF(WEEKDAY(F$5)=1,TRUE,FALSE)</formula>
    </cfRule>
  </conditionalFormatting>
  <conditionalFormatting sqref="F33:AJ33">
    <cfRule type="expression" dxfId="9401" priority="758" stopIfTrue="1">
      <formula>IF(WEEKDAY(F$5)=1,TRUE,FALSE)</formula>
    </cfRule>
  </conditionalFormatting>
  <conditionalFormatting sqref="F33:AJ33">
    <cfRule type="expression" dxfId="9400" priority="757" stopIfTrue="1">
      <formula>IF(WEEKDAY(F$5)=1,TRUE,FALSE)</formula>
    </cfRule>
  </conditionalFormatting>
  <conditionalFormatting sqref="K33:P33">
    <cfRule type="expression" dxfId="9399" priority="756" stopIfTrue="1">
      <formula>IF(WEEKDAY(K$5)=1,TRUE,FALSE)</formula>
    </cfRule>
  </conditionalFormatting>
  <conditionalFormatting sqref="R33:W33">
    <cfRule type="expression" dxfId="9398" priority="755" stopIfTrue="1">
      <formula>IF(WEEKDAY(R$5)=1,TRUE,FALSE)</formula>
    </cfRule>
  </conditionalFormatting>
  <conditionalFormatting sqref="Y33:AD33">
    <cfRule type="expression" dxfId="9397" priority="754" stopIfTrue="1">
      <formula>IF(WEEKDAY(Y$5)=1,TRUE,FALSE)</formula>
    </cfRule>
  </conditionalFormatting>
  <conditionalFormatting sqref="F33:I33">
    <cfRule type="expression" dxfId="9396" priority="753" stopIfTrue="1">
      <formula>IF(WEEKDAY(F$5)=1,TRUE,FALSE)</formula>
    </cfRule>
  </conditionalFormatting>
  <conditionalFormatting sqref="AF33:AJ33">
    <cfRule type="expression" dxfId="9395" priority="752" stopIfTrue="1">
      <formula>IF(WEEKDAY(AF$5)=1,TRUE,FALSE)</formula>
    </cfRule>
  </conditionalFormatting>
  <conditionalFormatting sqref="F33:AJ33">
    <cfRule type="expression" dxfId="9394" priority="751" stopIfTrue="1">
      <formula>IF(WEEKDAY(F$5)=1,TRUE,FALSE)</formula>
    </cfRule>
  </conditionalFormatting>
  <conditionalFormatting sqref="F33:AJ33">
    <cfRule type="expression" dxfId="9393" priority="750" stopIfTrue="1">
      <formula>IF(WEEKDAY(F$5)=1,TRUE,FALSE)</formula>
    </cfRule>
  </conditionalFormatting>
  <conditionalFormatting sqref="F33:AJ33">
    <cfRule type="expression" dxfId="9392" priority="749" stopIfTrue="1">
      <formula>IF(WEEKDAY(F$5)=1,TRUE,FALSE)</formula>
    </cfRule>
  </conditionalFormatting>
  <conditionalFormatting sqref="F33:AJ33">
    <cfRule type="expression" dxfId="9391" priority="748" stopIfTrue="1">
      <formula>IF(WEEKDAY(F$5)=1,TRUE,FALSE)</formula>
    </cfRule>
  </conditionalFormatting>
  <conditionalFormatting sqref="F33:AJ33">
    <cfRule type="expression" dxfId="9390" priority="747" stopIfTrue="1">
      <formula>IF(WEEKDAY(F$5)=1,TRUE,FALSE)</formula>
    </cfRule>
  </conditionalFormatting>
  <conditionalFormatting sqref="F35:I35">
    <cfRule type="expression" dxfId="9389" priority="746" stopIfTrue="1">
      <formula>IF(WEEKDAY(F$5)=1,TRUE,FALSE)</formula>
    </cfRule>
  </conditionalFormatting>
  <conditionalFormatting sqref="F35:AJ35">
    <cfRule type="expression" dxfId="9388" priority="745" stopIfTrue="1">
      <formula>IF(WEEKDAY(F$5)=1,TRUE,FALSE)</formula>
    </cfRule>
  </conditionalFormatting>
  <conditionalFormatting sqref="F35:AJ35">
    <cfRule type="expression" dxfId="9387" priority="744" stopIfTrue="1">
      <formula>IF(WEEKDAY(F$5)=1,TRUE,FALSE)</formula>
    </cfRule>
  </conditionalFormatting>
  <conditionalFormatting sqref="F35:AJ35">
    <cfRule type="expression" dxfId="9386" priority="743" stopIfTrue="1">
      <formula>IF(WEEKDAY(F$5)=1,TRUE,FALSE)</formula>
    </cfRule>
  </conditionalFormatting>
  <conditionalFormatting sqref="K35:P35">
    <cfRule type="expression" dxfId="9385" priority="742" stopIfTrue="1">
      <formula>IF(WEEKDAY(K$5)=1,TRUE,FALSE)</formula>
    </cfRule>
  </conditionalFormatting>
  <conditionalFormatting sqref="R35:W35">
    <cfRule type="expression" dxfId="9384" priority="741" stopIfTrue="1">
      <formula>IF(WEEKDAY(R$5)=1,TRUE,FALSE)</formula>
    </cfRule>
  </conditionalFormatting>
  <conditionalFormatting sqref="Y35:AD35">
    <cfRule type="expression" dxfId="9383" priority="740" stopIfTrue="1">
      <formula>IF(WEEKDAY(Y$5)=1,TRUE,FALSE)</formula>
    </cfRule>
  </conditionalFormatting>
  <conditionalFormatting sqref="F35:I35">
    <cfRule type="expression" dxfId="9382" priority="739" stopIfTrue="1">
      <formula>IF(WEEKDAY(F$5)=1,TRUE,FALSE)</formula>
    </cfRule>
  </conditionalFormatting>
  <conditionalFormatting sqref="AF35:AJ35">
    <cfRule type="expression" dxfId="9381" priority="738" stopIfTrue="1">
      <formula>IF(WEEKDAY(AF$5)=1,TRUE,FALSE)</formula>
    </cfRule>
  </conditionalFormatting>
  <conditionalFormatting sqref="F35:AJ35">
    <cfRule type="expression" dxfId="9380" priority="737" stopIfTrue="1">
      <formula>IF(WEEKDAY(F$5)=1,TRUE,FALSE)</formula>
    </cfRule>
  </conditionalFormatting>
  <conditionalFormatting sqref="F35:AJ35">
    <cfRule type="expression" dxfId="9379" priority="736" stopIfTrue="1">
      <formula>IF(WEEKDAY(F$5)=1,TRUE,FALSE)</formula>
    </cfRule>
  </conditionalFormatting>
  <conditionalFormatting sqref="F35:AJ35">
    <cfRule type="expression" dxfId="9378" priority="735" stopIfTrue="1">
      <formula>IF(WEEKDAY(F$5)=1,TRUE,FALSE)</formula>
    </cfRule>
  </conditionalFormatting>
  <conditionalFormatting sqref="F35:AJ35">
    <cfRule type="expression" dxfId="9377" priority="734" stopIfTrue="1">
      <formula>IF(WEEKDAY(F$5)=1,TRUE,FALSE)</formula>
    </cfRule>
  </conditionalFormatting>
  <conditionalFormatting sqref="F35:I35">
    <cfRule type="expression" dxfId="9376" priority="733" stopIfTrue="1">
      <formula>IF(WEEKDAY(F$5)=1,TRUE,FALSE)</formula>
    </cfRule>
  </conditionalFormatting>
  <conditionalFormatting sqref="F35:I35">
    <cfRule type="expression" dxfId="9375" priority="732" stopIfTrue="1">
      <formula>IF(WEEKDAY(F$5)=1,TRUE,FALSE)</formula>
    </cfRule>
  </conditionalFormatting>
  <conditionalFormatting sqref="F35:I35">
    <cfRule type="expression" dxfId="9374" priority="731" stopIfTrue="1">
      <formula>IF(WEEKDAY(F$5)=1,TRUE,FALSE)</formula>
    </cfRule>
  </conditionalFormatting>
  <conditionalFormatting sqref="F35:AJ35">
    <cfRule type="expression" dxfId="9373" priority="730" stopIfTrue="1">
      <formula>IF(WEEKDAY(F$5)=1,TRUE,FALSE)</formula>
    </cfRule>
  </conditionalFormatting>
  <conditionalFormatting sqref="F35:AJ35">
    <cfRule type="expression" dxfId="9372" priority="729" stopIfTrue="1">
      <formula>IF(WEEKDAY(F$5)=1,TRUE,FALSE)</formula>
    </cfRule>
  </conditionalFormatting>
  <conditionalFormatting sqref="F35:AJ35">
    <cfRule type="expression" dxfId="9371" priority="728" stopIfTrue="1">
      <formula>IF(WEEKDAY(F$5)=1,TRUE,FALSE)</formula>
    </cfRule>
  </conditionalFormatting>
  <conditionalFormatting sqref="K35:P35">
    <cfRule type="expression" dxfId="9370" priority="727" stopIfTrue="1">
      <formula>IF(WEEKDAY(K$5)=1,TRUE,FALSE)</formula>
    </cfRule>
  </conditionalFormatting>
  <conditionalFormatting sqref="R35:W35">
    <cfRule type="expression" dxfId="9369" priority="726" stopIfTrue="1">
      <formula>IF(WEEKDAY(R$5)=1,TRUE,FALSE)</formula>
    </cfRule>
  </conditionalFormatting>
  <conditionalFormatting sqref="Y35:AD35">
    <cfRule type="expression" dxfId="9368" priority="725" stopIfTrue="1">
      <formula>IF(WEEKDAY(Y$5)=1,TRUE,FALSE)</formula>
    </cfRule>
  </conditionalFormatting>
  <conditionalFormatting sqref="F35:I35">
    <cfRule type="expression" dxfId="9367" priority="724" stopIfTrue="1">
      <formula>IF(WEEKDAY(F$5)=1,TRUE,FALSE)</formula>
    </cfRule>
  </conditionalFormatting>
  <conditionalFormatting sqref="AF35:AJ35">
    <cfRule type="expression" dxfId="9366" priority="723" stopIfTrue="1">
      <formula>IF(WEEKDAY(AF$5)=1,TRUE,FALSE)</formula>
    </cfRule>
  </conditionalFormatting>
  <conditionalFormatting sqref="F35:AJ35">
    <cfRule type="expression" dxfId="9365" priority="722" stopIfTrue="1">
      <formula>IF(WEEKDAY(F$5)=1,TRUE,FALSE)</formula>
    </cfRule>
  </conditionalFormatting>
  <conditionalFormatting sqref="F35:AJ35">
    <cfRule type="expression" dxfId="9364" priority="721" stopIfTrue="1">
      <formula>IF(WEEKDAY(F$5)=1,TRUE,FALSE)</formula>
    </cfRule>
  </conditionalFormatting>
  <conditionalFormatting sqref="F35:AJ35">
    <cfRule type="expression" dxfId="9363" priority="720" stopIfTrue="1">
      <formula>IF(WEEKDAY(F$5)=1,TRUE,FALSE)</formula>
    </cfRule>
  </conditionalFormatting>
  <conditionalFormatting sqref="F35:AJ35">
    <cfRule type="expression" dxfId="9362" priority="719" stopIfTrue="1">
      <formula>IF(WEEKDAY(F$5)=1,TRUE,FALSE)</formula>
    </cfRule>
  </conditionalFormatting>
  <conditionalFormatting sqref="F35:AJ35">
    <cfRule type="expression" dxfId="9361" priority="718" stopIfTrue="1">
      <formula>IF(WEEKDAY(F$5)=1,TRUE,FALSE)</formula>
    </cfRule>
  </conditionalFormatting>
  <conditionalFormatting sqref="F37:I37">
    <cfRule type="expression" dxfId="9360" priority="717" stopIfTrue="1">
      <formula>IF(WEEKDAY(F$5)=1,TRUE,FALSE)</formula>
    </cfRule>
  </conditionalFormatting>
  <conditionalFormatting sqref="F37:AJ37">
    <cfRule type="expression" dxfId="9359" priority="716" stopIfTrue="1">
      <formula>IF(WEEKDAY(F$5)=1,TRUE,FALSE)</formula>
    </cfRule>
  </conditionalFormatting>
  <conditionalFormatting sqref="F37:AJ37">
    <cfRule type="expression" dxfId="9358" priority="715" stopIfTrue="1">
      <formula>IF(WEEKDAY(F$5)=1,TRUE,FALSE)</formula>
    </cfRule>
  </conditionalFormatting>
  <conditionalFormatting sqref="F37:AJ37">
    <cfRule type="expression" dxfId="9357" priority="714" stopIfTrue="1">
      <formula>IF(WEEKDAY(F$5)=1,TRUE,FALSE)</formula>
    </cfRule>
  </conditionalFormatting>
  <conditionalFormatting sqref="K37:P37">
    <cfRule type="expression" dxfId="9356" priority="713" stopIfTrue="1">
      <formula>IF(WEEKDAY(K$5)=1,TRUE,FALSE)</formula>
    </cfRule>
  </conditionalFormatting>
  <conditionalFormatting sqref="R37:W37">
    <cfRule type="expression" dxfId="9355" priority="712" stopIfTrue="1">
      <formula>IF(WEEKDAY(R$5)=1,TRUE,FALSE)</formula>
    </cfRule>
  </conditionalFormatting>
  <conditionalFormatting sqref="Y37:AD37">
    <cfRule type="expression" dxfId="9354" priority="711" stopIfTrue="1">
      <formula>IF(WEEKDAY(Y$5)=1,TRUE,FALSE)</formula>
    </cfRule>
  </conditionalFormatting>
  <conditionalFormatting sqref="F37:I37">
    <cfRule type="expression" dxfId="9353" priority="710" stopIfTrue="1">
      <formula>IF(WEEKDAY(F$5)=1,TRUE,FALSE)</formula>
    </cfRule>
  </conditionalFormatting>
  <conditionalFormatting sqref="AF37:AJ37">
    <cfRule type="expression" dxfId="9352" priority="709" stopIfTrue="1">
      <formula>IF(WEEKDAY(AF$5)=1,TRUE,FALSE)</formula>
    </cfRule>
  </conditionalFormatting>
  <conditionalFormatting sqref="F37:AJ37">
    <cfRule type="expression" dxfId="9351" priority="708" stopIfTrue="1">
      <formula>IF(WEEKDAY(F$5)=1,TRUE,FALSE)</formula>
    </cfRule>
  </conditionalFormatting>
  <conditionalFormatting sqref="F37:AJ37">
    <cfRule type="expression" dxfId="9350" priority="707" stopIfTrue="1">
      <formula>IF(WEEKDAY(F$5)=1,TRUE,FALSE)</formula>
    </cfRule>
  </conditionalFormatting>
  <conditionalFormatting sqref="F37:AJ37">
    <cfRule type="expression" dxfId="9349" priority="706" stopIfTrue="1">
      <formula>IF(WEEKDAY(F$5)=1,TRUE,FALSE)</formula>
    </cfRule>
  </conditionalFormatting>
  <conditionalFormatting sqref="F37:AJ37">
    <cfRule type="expression" dxfId="9348" priority="705" stopIfTrue="1">
      <formula>IF(WEEKDAY(F$5)=1,TRUE,FALSE)</formula>
    </cfRule>
  </conditionalFormatting>
  <conditionalFormatting sqref="F37:I37">
    <cfRule type="expression" dxfId="9347" priority="704" stopIfTrue="1">
      <formula>IF(WEEKDAY(F$5)=1,TRUE,FALSE)</formula>
    </cfRule>
  </conditionalFormatting>
  <conditionalFormatting sqref="F37:I37">
    <cfRule type="expression" dxfId="9346" priority="703" stopIfTrue="1">
      <formula>IF(WEEKDAY(F$5)=1,TRUE,FALSE)</formula>
    </cfRule>
  </conditionalFormatting>
  <conditionalFormatting sqref="F37:I37">
    <cfRule type="expression" dxfId="9345" priority="702" stopIfTrue="1">
      <formula>IF(WEEKDAY(F$5)=1,TRUE,FALSE)</formula>
    </cfRule>
  </conditionalFormatting>
  <conditionalFormatting sqref="F37:AJ37">
    <cfRule type="expression" dxfId="9344" priority="701" stopIfTrue="1">
      <formula>IF(WEEKDAY(F$5)=1,TRUE,FALSE)</formula>
    </cfRule>
  </conditionalFormatting>
  <conditionalFormatting sqref="F37:AJ37">
    <cfRule type="expression" dxfId="9343" priority="700" stopIfTrue="1">
      <formula>IF(WEEKDAY(F$5)=1,TRUE,FALSE)</formula>
    </cfRule>
  </conditionalFormatting>
  <conditionalFormatting sqref="F37:AJ37">
    <cfRule type="expression" dxfId="9342" priority="699" stopIfTrue="1">
      <formula>IF(WEEKDAY(F$5)=1,TRUE,FALSE)</formula>
    </cfRule>
  </conditionalFormatting>
  <conditionalFormatting sqref="K37:P37">
    <cfRule type="expression" dxfId="9341" priority="698" stopIfTrue="1">
      <formula>IF(WEEKDAY(K$5)=1,TRUE,FALSE)</formula>
    </cfRule>
  </conditionalFormatting>
  <conditionalFormatting sqref="R37:W37">
    <cfRule type="expression" dxfId="9340" priority="697" stopIfTrue="1">
      <formula>IF(WEEKDAY(R$5)=1,TRUE,FALSE)</formula>
    </cfRule>
  </conditionalFormatting>
  <conditionalFormatting sqref="Y37:AD37">
    <cfRule type="expression" dxfId="9339" priority="696" stopIfTrue="1">
      <formula>IF(WEEKDAY(Y$5)=1,TRUE,FALSE)</formula>
    </cfRule>
  </conditionalFormatting>
  <conditionalFormatting sqref="F37:I37">
    <cfRule type="expression" dxfId="9338" priority="695" stopIfTrue="1">
      <formula>IF(WEEKDAY(F$5)=1,TRUE,FALSE)</formula>
    </cfRule>
  </conditionalFormatting>
  <conditionalFormatting sqref="AF37:AJ37">
    <cfRule type="expression" dxfId="9337" priority="694" stopIfTrue="1">
      <formula>IF(WEEKDAY(AF$5)=1,TRUE,FALSE)</formula>
    </cfRule>
  </conditionalFormatting>
  <conditionalFormatting sqref="F37:AJ37">
    <cfRule type="expression" dxfId="9336" priority="693" stopIfTrue="1">
      <formula>IF(WEEKDAY(F$5)=1,TRUE,FALSE)</formula>
    </cfRule>
  </conditionalFormatting>
  <conditionalFormatting sqref="F37:AJ37">
    <cfRule type="expression" dxfId="9335" priority="692" stopIfTrue="1">
      <formula>IF(WEEKDAY(F$5)=1,TRUE,FALSE)</formula>
    </cfRule>
  </conditionalFormatting>
  <conditionalFormatting sqref="F37:AJ37">
    <cfRule type="expression" dxfId="9334" priority="691" stopIfTrue="1">
      <formula>IF(WEEKDAY(F$5)=1,TRUE,FALSE)</formula>
    </cfRule>
  </conditionalFormatting>
  <conditionalFormatting sqref="F37:AJ37">
    <cfRule type="expression" dxfId="9333" priority="690" stopIfTrue="1">
      <formula>IF(WEEKDAY(F$5)=1,TRUE,FALSE)</formula>
    </cfRule>
  </conditionalFormatting>
  <conditionalFormatting sqref="F37:AJ37">
    <cfRule type="expression" dxfId="9332" priority="689" stopIfTrue="1">
      <formula>IF(WEEKDAY(F$5)=1,TRUE,FALSE)</formula>
    </cfRule>
  </conditionalFormatting>
  <conditionalFormatting sqref="F39:I39">
    <cfRule type="expression" dxfId="9331" priority="688" stopIfTrue="1">
      <formula>IF(WEEKDAY(F$5)=1,TRUE,FALSE)</formula>
    </cfRule>
  </conditionalFormatting>
  <conditionalFormatting sqref="F39:AJ39">
    <cfRule type="expression" dxfId="9330" priority="687" stopIfTrue="1">
      <formula>IF(WEEKDAY(F$5)=1,TRUE,FALSE)</formula>
    </cfRule>
  </conditionalFormatting>
  <conditionalFormatting sqref="F39:AJ39">
    <cfRule type="expression" dxfId="9329" priority="686" stopIfTrue="1">
      <formula>IF(WEEKDAY(F$5)=1,TRUE,FALSE)</formula>
    </cfRule>
  </conditionalFormatting>
  <conditionalFormatting sqref="F39:AJ39">
    <cfRule type="expression" dxfId="9328" priority="685" stopIfTrue="1">
      <formula>IF(WEEKDAY(F$5)=1,TRUE,FALSE)</formula>
    </cfRule>
  </conditionalFormatting>
  <conditionalFormatting sqref="K39:P39">
    <cfRule type="expression" dxfId="9327" priority="684" stopIfTrue="1">
      <formula>IF(WEEKDAY(K$5)=1,TRUE,FALSE)</formula>
    </cfRule>
  </conditionalFormatting>
  <conditionalFormatting sqref="R39:W39">
    <cfRule type="expression" dxfId="9326" priority="683" stopIfTrue="1">
      <formula>IF(WEEKDAY(R$5)=1,TRUE,FALSE)</formula>
    </cfRule>
  </conditionalFormatting>
  <conditionalFormatting sqref="Y39:AD39">
    <cfRule type="expression" dxfId="9325" priority="682" stopIfTrue="1">
      <formula>IF(WEEKDAY(Y$5)=1,TRUE,FALSE)</formula>
    </cfRule>
  </conditionalFormatting>
  <conditionalFormatting sqref="F39:I39">
    <cfRule type="expression" dxfId="9324" priority="681" stopIfTrue="1">
      <formula>IF(WEEKDAY(F$5)=1,TRUE,FALSE)</formula>
    </cfRule>
  </conditionalFormatting>
  <conditionalFormatting sqref="AF39:AJ39">
    <cfRule type="expression" dxfId="9323" priority="680" stopIfTrue="1">
      <formula>IF(WEEKDAY(AF$5)=1,TRUE,FALSE)</formula>
    </cfRule>
  </conditionalFormatting>
  <conditionalFormatting sqref="F39:AJ39">
    <cfRule type="expression" dxfId="9322" priority="679" stopIfTrue="1">
      <formula>IF(WEEKDAY(F$5)=1,TRUE,FALSE)</formula>
    </cfRule>
  </conditionalFormatting>
  <conditionalFormatting sqref="F39:AJ39">
    <cfRule type="expression" dxfId="9321" priority="678" stopIfTrue="1">
      <formula>IF(WEEKDAY(F$5)=1,TRUE,FALSE)</formula>
    </cfRule>
  </conditionalFormatting>
  <conditionalFormatting sqref="F39:AJ39">
    <cfRule type="expression" dxfId="9320" priority="677" stopIfTrue="1">
      <formula>IF(WEEKDAY(F$5)=1,TRUE,FALSE)</formula>
    </cfRule>
  </conditionalFormatting>
  <conditionalFormatting sqref="F39:AJ39">
    <cfRule type="expression" dxfId="9319" priority="676" stopIfTrue="1">
      <formula>IF(WEEKDAY(F$5)=1,TRUE,FALSE)</formula>
    </cfRule>
  </conditionalFormatting>
  <conditionalFormatting sqref="F39:I39">
    <cfRule type="expression" dxfId="9318" priority="675" stopIfTrue="1">
      <formula>IF(WEEKDAY(F$5)=1,TRUE,FALSE)</formula>
    </cfRule>
  </conditionalFormatting>
  <conditionalFormatting sqref="F39:I39">
    <cfRule type="expression" dxfId="9317" priority="674" stopIfTrue="1">
      <formula>IF(WEEKDAY(F$5)=1,TRUE,FALSE)</formula>
    </cfRule>
  </conditionalFormatting>
  <conditionalFormatting sqref="F39:I39">
    <cfRule type="expression" dxfId="9316" priority="673" stopIfTrue="1">
      <formula>IF(WEEKDAY(F$5)=1,TRUE,FALSE)</formula>
    </cfRule>
  </conditionalFormatting>
  <conditionalFormatting sqref="F39:AJ39">
    <cfRule type="expression" dxfId="9315" priority="672" stopIfTrue="1">
      <formula>IF(WEEKDAY(F$5)=1,TRUE,FALSE)</formula>
    </cfRule>
  </conditionalFormatting>
  <conditionalFormatting sqref="F39:AJ39">
    <cfRule type="expression" dxfId="9314" priority="671" stopIfTrue="1">
      <formula>IF(WEEKDAY(F$5)=1,TRUE,FALSE)</formula>
    </cfRule>
  </conditionalFormatting>
  <conditionalFormatting sqref="F39:AJ39">
    <cfRule type="expression" dxfId="9313" priority="670" stopIfTrue="1">
      <formula>IF(WEEKDAY(F$5)=1,TRUE,FALSE)</formula>
    </cfRule>
  </conditionalFormatting>
  <conditionalFormatting sqref="K39:P39">
    <cfRule type="expression" dxfId="9312" priority="669" stopIfTrue="1">
      <formula>IF(WEEKDAY(K$5)=1,TRUE,FALSE)</formula>
    </cfRule>
  </conditionalFormatting>
  <conditionalFormatting sqref="R39:W39">
    <cfRule type="expression" dxfId="9311" priority="668" stopIfTrue="1">
      <formula>IF(WEEKDAY(R$5)=1,TRUE,FALSE)</formula>
    </cfRule>
  </conditionalFormatting>
  <conditionalFormatting sqref="Y39:AD39">
    <cfRule type="expression" dxfId="9310" priority="667" stopIfTrue="1">
      <formula>IF(WEEKDAY(Y$5)=1,TRUE,FALSE)</formula>
    </cfRule>
  </conditionalFormatting>
  <conditionalFormatting sqref="F39:I39">
    <cfRule type="expression" dxfId="9309" priority="666" stopIfTrue="1">
      <formula>IF(WEEKDAY(F$5)=1,TRUE,FALSE)</formula>
    </cfRule>
  </conditionalFormatting>
  <conditionalFormatting sqref="AF39:AJ39">
    <cfRule type="expression" dxfId="9308" priority="665" stopIfTrue="1">
      <formula>IF(WEEKDAY(AF$5)=1,TRUE,FALSE)</formula>
    </cfRule>
  </conditionalFormatting>
  <conditionalFormatting sqref="F39:AJ39">
    <cfRule type="expression" dxfId="9307" priority="664" stopIfTrue="1">
      <formula>IF(WEEKDAY(F$5)=1,TRUE,FALSE)</formula>
    </cfRule>
  </conditionalFormatting>
  <conditionalFormatting sqref="F39:AJ39">
    <cfRule type="expression" dxfId="9306" priority="663" stopIfTrue="1">
      <formula>IF(WEEKDAY(F$5)=1,TRUE,FALSE)</formula>
    </cfRule>
  </conditionalFormatting>
  <conditionalFormatting sqref="F39:AJ39">
    <cfRule type="expression" dxfId="9305" priority="662" stopIfTrue="1">
      <formula>IF(WEEKDAY(F$5)=1,TRUE,FALSE)</formula>
    </cfRule>
  </conditionalFormatting>
  <conditionalFormatting sqref="F39:AJ39">
    <cfRule type="expression" dxfId="9304" priority="661" stopIfTrue="1">
      <formula>IF(WEEKDAY(F$5)=1,TRUE,FALSE)</formula>
    </cfRule>
  </conditionalFormatting>
  <conditionalFormatting sqref="F39:AJ39">
    <cfRule type="expression" dxfId="9303" priority="660" stopIfTrue="1">
      <formula>IF(WEEKDAY(F$5)=1,TRUE,FALSE)</formula>
    </cfRule>
  </conditionalFormatting>
  <conditionalFormatting sqref="G11:I11">
    <cfRule type="expression" dxfId="9302" priority="659" stopIfTrue="1">
      <formula>IF(WEEKDAY(G$5)=1,TRUE,FALSE)</formula>
    </cfRule>
  </conditionalFormatting>
  <conditionalFormatting sqref="G11:AJ11">
    <cfRule type="expression" dxfId="9301" priority="658" stopIfTrue="1">
      <formula>IF(WEEKDAY(G$5)=1,TRUE,FALSE)</formula>
    </cfRule>
  </conditionalFormatting>
  <conditionalFormatting sqref="G11:AJ11">
    <cfRule type="expression" dxfId="9300" priority="657" stopIfTrue="1">
      <formula>IF(WEEKDAY(G$5)=1,TRUE,FALSE)</formula>
    </cfRule>
  </conditionalFormatting>
  <conditionalFormatting sqref="G11:AJ11">
    <cfRule type="expression" dxfId="9299" priority="656" stopIfTrue="1">
      <formula>IF(WEEKDAY(G$5)=1,TRUE,FALSE)</formula>
    </cfRule>
  </conditionalFormatting>
  <conditionalFormatting sqref="K11:P11">
    <cfRule type="expression" dxfId="9298" priority="655" stopIfTrue="1">
      <formula>IF(WEEKDAY(K$5)=1,TRUE,FALSE)</formula>
    </cfRule>
  </conditionalFormatting>
  <conditionalFormatting sqref="R11:W11">
    <cfRule type="expression" dxfId="9297" priority="654" stopIfTrue="1">
      <formula>IF(WEEKDAY(R$5)=1,TRUE,FALSE)</formula>
    </cfRule>
  </conditionalFormatting>
  <conditionalFormatting sqref="Y11:AD11">
    <cfRule type="expression" dxfId="9296" priority="653" stopIfTrue="1">
      <formula>IF(WEEKDAY(Y$5)=1,TRUE,FALSE)</formula>
    </cfRule>
  </conditionalFormatting>
  <conditionalFormatting sqref="G11:I11">
    <cfRule type="expression" dxfId="9295" priority="652" stopIfTrue="1">
      <formula>IF(WEEKDAY(G$5)=1,TRUE,FALSE)</formula>
    </cfRule>
  </conditionalFormatting>
  <conditionalFormatting sqref="AF11:AJ11">
    <cfRule type="expression" dxfId="9294" priority="651" stopIfTrue="1">
      <formula>IF(WEEKDAY(AF$5)=1,TRUE,FALSE)</formula>
    </cfRule>
  </conditionalFormatting>
  <conditionalFormatting sqref="G11:AJ11">
    <cfRule type="expression" dxfId="9293" priority="650" stopIfTrue="1">
      <formula>IF(WEEKDAY(G$5)=1,TRUE,FALSE)</formula>
    </cfRule>
  </conditionalFormatting>
  <conditionalFormatting sqref="G11:AJ11">
    <cfRule type="expression" dxfId="9292" priority="649" stopIfTrue="1">
      <formula>IF(WEEKDAY(G$5)=1,TRUE,FALSE)</formula>
    </cfRule>
  </conditionalFormatting>
  <conditionalFormatting sqref="G11:AJ11">
    <cfRule type="expression" dxfId="9291" priority="648" stopIfTrue="1">
      <formula>IF(WEEKDAY(G$5)=1,TRUE,FALSE)</formula>
    </cfRule>
  </conditionalFormatting>
  <conditionalFormatting sqref="G11:AJ11">
    <cfRule type="expression" dxfId="9290" priority="647" stopIfTrue="1">
      <formula>IF(WEEKDAY(G$5)=1,TRUE,FALSE)</formula>
    </cfRule>
  </conditionalFormatting>
  <conditionalFormatting sqref="G11:I11">
    <cfRule type="expression" dxfId="9289" priority="646" stopIfTrue="1">
      <formula>IF(WEEKDAY(G$5)=1,TRUE,FALSE)</formula>
    </cfRule>
  </conditionalFormatting>
  <conditionalFormatting sqref="G11:I11">
    <cfRule type="expression" dxfId="9288" priority="645" stopIfTrue="1">
      <formula>IF(WEEKDAY(G$5)=1,TRUE,FALSE)</formula>
    </cfRule>
  </conditionalFormatting>
  <conditionalFormatting sqref="G11:I11">
    <cfRule type="expression" dxfId="9287" priority="644" stopIfTrue="1">
      <formula>IF(WEEKDAY(G$5)=1,TRUE,FALSE)</formula>
    </cfRule>
  </conditionalFormatting>
  <conditionalFormatting sqref="G11:AJ11">
    <cfRule type="expression" dxfId="9286" priority="643" stopIfTrue="1">
      <formula>IF(WEEKDAY(G$5)=1,TRUE,FALSE)</formula>
    </cfRule>
  </conditionalFormatting>
  <conditionalFormatting sqref="G11:AJ11">
    <cfRule type="expression" dxfId="9285" priority="642" stopIfTrue="1">
      <formula>IF(WEEKDAY(G$5)=1,TRUE,FALSE)</formula>
    </cfRule>
  </conditionalFormatting>
  <conditionalFormatting sqref="G11:AJ11">
    <cfRule type="expression" dxfId="9284" priority="641" stopIfTrue="1">
      <formula>IF(WEEKDAY(G$5)=1,TRUE,FALSE)</formula>
    </cfRule>
  </conditionalFormatting>
  <conditionalFormatting sqref="K11:P11">
    <cfRule type="expression" dxfId="9283" priority="640" stopIfTrue="1">
      <formula>IF(WEEKDAY(K$5)=1,TRUE,FALSE)</formula>
    </cfRule>
  </conditionalFormatting>
  <conditionalFormatting sqref="R11:W11">
    <cfRule type="expression" dxfId="9282" priority="639" stopIfTrue="1">
      <formula>IF(WEEKDAY(R$5)=1,TRUE,FALSE)</formula>
    </cfRule>
  </conditionalFormatting>
  <conditionalFormatting sqref="Y11:AD11">
    <cfRule type="expression" dxfId="9281" priority="638" stopIfTrue="1">
      <formula>IF(WEEKDAY(Y$5)=1,TRUE,FALSE)</formula>
    </cfRule>
  </conditionalFormatting>
  <conditionalFormatting sqref="G11:I11">
    <cfRule type="expression" dxfId="9280" priority="637" stopIfTrue="1">
      <formula>IF(WEEKDAY(G$5)=1,TRUE,FALSE)</formula>
    </cfRule>
  </conditionalFormatting>
  <conditionalFormatting sqref="AF11:AJ11">
    <cfRule type="expression" dxfId="9279" priority="636" stopIfTrue="1">
      <formula>IF(WEEKDAY(AF$5)=1,TRUE,FALSE)</formula>
    </cfRule>
  </conditionalFormatting>
  <conditionalFormatting sqref="G11:AJ11">
    <cfRule type="expression" dxfId="9278" priority="635" stopIfTrue="1">
      <formula>IF(WEEKDAY(G$5)=1,TRUE,FALSE)</formula>
    </cfRule>
  </conditionalFormatting>
  <conditionalFormatting sqref="G11:AJ11">
    <cfRule type="expression" dxfId="9277" priority="634" stopIfTrue="1">
      <formula>IF(WEEKDAY(G$5)=1,TRUE,FALSE)</formula>
    </cfRule>
  </conditionalFormatting>
  <conditionalFormatting sqref="G11:AJ11">
    <cfRule type="expression" dxfId="9276" priority="633" stopIfTrue="1">
      <formula>IF(WEEKDAY(G$5)=1,TRUE,FALSE)</formula>
    </cfRule>
  </conditionalFormatting>
  <conditionalFormatting sqref="G11:AJ11">
    <cfRule type="expression" dxfId="9275" priority="632" stopIfTrue="1">
      <formula>IF(WEEKDAY(G$5)=1,TRUE,FALSE)</formula>
    </cfRule>
  </conditionalFormatting>
  <conditionalFormatting sqref="G11:AJ11">
    <cfRule type="expression" dxfId="9274" priority="631" stopIfTrue="1">
      <formula>IF(WEEKDAY(G$5)=1,TRUE,FALSE)</formula>
    </cfRule>
  </conditionalFormatting>
  <conditionalFormatting sqref="G14:AJ14">
    <cfRule type="expression" dxfId="9273" priority="630" stopIfTrue="1">
      <formula>IF(WEEKDAY(G$5)=1,TRUE,FALSE)</formula>
    </cfRule>
  </conditionalFormatting>
  <conditionalFormatting sqref="G14:I14">
    <cfRule type="expression" dxfId="9272" priority="629" stopIfTrue="1">
      <formula>IF(WEEKDAY(G$5)=1,TRUE,FALSE)</formula>
    </cfRule>
  </conditionalFormatting>
  <conditionalFormatting sqref="G14:AJ14">
    <cfRule type="expression" dxfId="9271" priority="628" stopIfTrue="1">
      <formula>IF(WEEKDAY(G$5)=1,TRUE,FALSE)</formula>
    </cfRule>
  </conditionalFormatting>
  <conditionalFormatting sqref="G14:AJ14">
    <cfRule type="expression" dxfId="9270" priority="627" stopIfTrue="1">
      <formula>IF(WEEKDAY(G$5)=1,TRUE,FALSE)</formula>
    </cfRule>
  </conditionalFormatting>
  <conditionalFormatting sqref="G14:AJ14">
    <cfRule type="expression" dxfId="9269" priority="626" stopIfTrue="1">
      <formula>IF(WEEKDAY(G$5)=1,TRUE,FALSE)</formula>
    </cfRule>
  </conditionalFormatting>
  <conditionalFormatting sqref="K14:P14">
    <cfRule type="expression" dxfId="9268" priority="625" stopIfTrue="1">
      <formula>IF(WEEKDAY(K$5)=1,TRUE,FALSE)</formula>
    </cfRule>
  </conditionalFormatting>
  <conditionalFormatting sqref="R14:W14">
    <cfRule type="expression" dxfId="9267" priority="624" stopIfTrue="1">
      <formula>IF(WEEKDAY(R$5)=1,TRUE,FALSE)</formula>
    </cfRule>
  </conditionalFormatting>
  <conditionalFormatting sqref="Y14:AD14">
    <cfRule type="expression" dxfId="9266" priority="623" stopIfTrue="1">
      <formula>IF(WEEKDAY(Y$5)=1,TRUE,FALSE)</formula>
    </cfRule>
  </conditionalFormatting>
  <conditionalFormatting sqref="G14:I14">
    <cfRule type="expression" dxfId="9265" priority="622" stopIfTrue="1">
      <formula>IF(WEEKDAY(G$5)=1,TRUE,FALSE)</formula>
    </cfRule>
  </conditionalFormatting>
  <conditionalFormatting sqref="AF14:AJ14">
    <cfRule type="expression" dxfId="9264" priority="621" stopIfTrue="1">
      <formula>IF(WEEKDAY(AF$5)=1,TRUE,FALSE)</formula>
    </cfRule>
  </conditionalFormatting>
  <conditionalFormatting sqref="G14:AJ14">
    <cfRule type="expression" dxfId="9263" priority="620" stopIfTrue="1">
      <formula>IF(WEEKDAY(G$5)=1,TRUE,FALSE)</formula>
    </cfRule>
  </conditionalFormatting>
  <conditionalFormatting sqref="G14:AJ14">
    <cfRule type="expression" dxfId="9262" priority="619" stopIfTrue="1">
      <formula>IF(WEEKDAY(G$5)=1,TRUE,FALSE)</formula>
    </cfRule>
  </conditionalFormatting>
  <conditionalFormatting sqref="G14:AJ14">
    <cfRule type="expression" dxfId="9261" priority="618" stopIfTrue="1">
      <formula>IF(WEEKDAY(G$5)=1,TRUE,FALSE)</formula>
    </cfRule>
  </conditionalFormatting>
  <conditionalFormatting sqref="G14:AJ14">
    <cfRule type="expression" dxfId="9260" priority="617" stopIfTrue="1">
      <formula>IF(WEEKDAY(G$5)=1,TRUE,FALSE)</formula>
    </cfRule>
  </conditionalFormatting>
  <conditionalFormatting sqref="G14:I14">
    <cfRule type="expression" dxfId="9259" priority="616" stopIfTrue="1">
      <formula>IF(WEEKDAY(G$5)=1,TRUE,FALSE)</formula>
    </cfRule>
  </conditionalFormatting>
  <conditionalFormatting sqref="G14:I14">
    <cfRule type="expression" dxfId="9258" priority="615" stopIfTrue="1">
      <formula>IF(WEEKDAY(G$5)=1,TRUE,FALSE)</formula>
    </cfRule>
  </conditionalFormatting>
  <conditionalFormatting sqref="G14:I14">
    <cfRule type="expression" dxfId="9257" priority="614" stopIfTrue="1">
      <formula>IF(WEEKDAY(G$5)=1,TRUE,FALSE)</formula>
    </cfRule>
  </conditionalFormatting>
  <conditionalFormatting sqref="G14:AJ14">
    <cfRule type="expression" dxfId="9256" priority="613" stopIfTrue="1">
      <formula>IF(WEEKDAY(G$5)=1,TRUE,FALSE)</formula>
    </cfRule>
  </conditionalFormatting>
  <conditionalFormatting sqref="G14:AJ14">
    <cfRule type="expression" dxfId="9255" priority="612" stopIfTrue="1">
      <formula>IF(WEEKDAY(G$5)=1,TRUE,FALSE)</formula>
    </cfRule>
  </conditionalFormatting>
  <conditionalFormatting sqref="G14:AJ14">
    <cfRule type="expression" dxfId="9254" priority="611" stopIfTrue="1">
      <formula>IF(WEEKDAY(G$5)=1,TRUE,FALSE)</formula>
    </cfRule>
  </conditionalFormatting>
  <conditionalFormatting sqref="K14:P14">
    <cfRule type="expression" dxfId="9253" priority="610" stopIfTrue="1">
      <formula>IF(WEEKDAY(K$5)=1,TRUE,FALSE)</formula>
    </cfRule>
  </conditionalFormatting>
  <conditionalFormatting sqref="R14:W14">
    <cfRule type="expression" dxfId="9252" priority="609" stopIfTrue="1">
      <formula>IF(WEEKDAY(R$5)=1,TRUE,FALSE)</formula>
    </cfRule>
  </conditionalFormatting>
  <conditionalFormatting sqref="Y14:AD14">
    <cfRule type="expression" dxfId="9251" priority="608" stopIfTrue="1">
      <formula>IF(WEEKDAY(Y$5)=1,TRUE,FALSE)</formula>
    </cfRule>
  </conditionalFormatting>
  <conditionalFormatting sqref="G14:I14">
    <cfRule type="expression" dxfId="9250" priority="607" stopIfTrue="1">
      <formula>IF(WEEKDAY(G$5)=1,TRUE,FALSE)</formula>
    </cfRule>
  </conditionalFormatting>
  <conditionalFormatting sqref="AF14:AJ14">
    <cfRule type="expression" dxfId="9249" priority="606" stopIfTrue="1">
      <formula>IF(WEEKDAY(AF$5)=1,TRUE,FALSE)</formula>
    </cfRule>
  </conditionalFormatting>
  <conditionalFormatting sqref="G14:AJ14">
    <cfRule type="expression" dxfId="9248" priority="605" stopIfTrue="1">
      <formula>IF(WEEKDAY(G$5)=1,TRUE,FALSE)</formula>
    </cfRule>
  </conditionalFormatting>
  <conditionalFormatting sqref="G14:AJ14">
    <cfRule type="expression" dxfId="9247" priority="604" stopIfTrue="1">
      <formula>IF(WEEKDAY(G$5)=1,TRUE,FALSE)</formula>
    </cfRule>
  </conditionalFormatting>
  <conditionalFormatting sqref="G14:AJ14">
    <cfRule type="expression" dxfId="9246" priority="603" stopIfTrue="1">
      <formula>IF(WEEKDAY(G$5)=1,TRUE,FALSE)</formula>
    </cfRule>
  </conditionalFormatting>
  <conditionalFormatting sqref="G14:AJ14">
    <cfRule type="expression" dxfId="9245" priority="602" stopIfTrue="1">
      <formula>IF(WEEKDAY(G$5)=1,TRUE,FALSE)</formula>
    </cfRule>
  </conditionalFormatting>
  <conditionalFormatting sqref="G14:AJ14">
    <cfRule type="expression" dxfId="9244" priority="601" stopIfTrue="1">
      <formula>IF(WEEKDAY(G$5)=1,TRUE,FALSE)</formula>
    </cfRule>
  </conditionalFormatting>
  <conditionalFormatting sqref="G16:AJ16">
    <cfRule type="expression" dxfId="9243" priority="600" stopIfTrue="1">
      <formula>IF(WEEKDAY(G$5)=1,TRUE,FALSE)</formula>
    </cfRule>
  </conditionalFormatting>
  <conditionalFormatting sqref="G16:I16">
    <cfRule type="expression" dxfId="9242" priority="599" stopIfTrue="1">
      <formula>IF(WEEKDAY(G$5)=1,TRUE,FALSE)</formula>
    </cfRule>
  </conditionalFormatting>
  <conditionalFormatting sqref="G16:AJ16">
    <cfRule type="expression" dxfId="9241" priority="598" stopIfTrue="1">
      <formula>IF(WEEKDAY(G$5)=1,TRUE,FALSE)</formula>
    </cfRule>
  </conditionalFormatting>
  <conditionalFormatting sqref="G16:AJ16">
    <cfRule type="expression" dxfId="9240" priority="597" stopIfTrue="1">
      <formula>IF(WEEKDAY(G$5)=1,TRUE,FALSE)</formula>
    </cfRule>
  </conditionalFormatting>
  <conditionalFormatting sqref="G16:AJ16">
    <cfRule type="expression" dxfId="9239" priority="596" stopIfTrue="1">
      <formula>IF(WEEKDAY(G$5)=1,TRUE,FALSE)</formula>
    </cfRule>
  </conditionalFormatting>
  <conditionalFormatting sqref="K16:P16">
    <cfRule type="expression" dxfId="9238" priority="595" stopIfTrue="1">
      <formula>IF(WEEKDAY(K$5)=1,TRUE,FALSE)</formula>
    </cfRule>
  </conditionalFormatting>
  <conditionalFormatting sqref="R16:W16">
    <cfRule type="expression" dxfId="9237" priority="594" stopIfTrue="1">
      <formula>IF(WEEKDAY(R$5)=1,TRUE,FALSE)</formula>
    </cfRule>
  </conditionalFormatting>
  <conditionalFormatting sqref="Y16:AD16">
    <cfRule type="expression" dxfId="9236" priority="593" stopIfTrue="1">
      <formula>IF(WEEKDAY(Y$5)=1,TRUE,FALSE)</formula>
    </cfRule>
  </conditionalFormatting>
  <conditionalFormatting sqref="G16:I16">
    <cfRule type="expression" dxfId="9235" priority="592" stopIfTrue="1">
      <formula>IF(WEEKDAY(G$5)=1,TRUE,FALSE)</formula>
    </cfRule>
  </conditionalFormatting>
  <conditionalFormatting sqref="AF16:AJ16">
    <cfRule type="expression" dxfId="9234" priority="591" stopIfTrue="1">
      <formula>IF(WEEKDAY(AF$5)=1,TRUE,FALSE)</formula>
    </cfRule>
  </conditionalFormatting>
  <conditionalFormatting sqref="G16:AJ16">
    <cfRule type="expression" dxfId="9233" priority="590" stopIfTrue="1">
      <formula>IF(WEEKDAY(G$5)=1,TRUE,FALSE)</formula>
    </cfRule>
  </conditionalFormatting>
  <conditionalFormatting sqref="G16:AJ16">
    <cfRule type="expression" dxfId="9232" priority="589" stopIfTrue="1">
      <formula>IF(WEEKDAY(G$5)=1,TRUE,FALSE)</formula>
    </cfRule>
  </conditionalFormatting>
  <conditionalFormatting sqref="G16:AJ16">
    <cfRule type="expression" dxfId="9231" priority="588" stopIfTrue="1">
      <formula>IF(WEEKDAY(G$5)=1,TRUE,FALSE)</formula>
    </cfRule>
  </conditionalFormatting>
  <conditionalFormatting sqref="G16:AJ16">
    <cfRule type="expression" dxfId="9230" priority="587" stopIfTrue="1">
      <formula>IF(WEEKDAY(G$5)=1,TRUE,FALSE)</formula>
    </cfRule>
  </conditionalFormatting>
  <conditionalFormatting sqref="G16:I16">
    <cfRule type="expression" dxfId="9229" priority="586" stopIfTrue="1">
      <formula>IF(WEEKDAY(G$5)=1,TRUE,FALSE)</formula>
    </cfRule>
  </conditionalFormatting>
  <conditionalFormatting sqref="G16:I16">
    <cfRule type="expression" dxfId="9228" priority="585" stopIfTrue="1">
      <formula>IF(WEEKDAY(G$5)=1,TRUE,FALSE)</formula>
    </cfRule>
  </conditionalFormatting>
  <conditionalFormatting sqref="G16:I16">
    <cfRule type="expression" dxfId="9227" priority="584" stopIfTrue="1">
      <formula>IF(WEEKDAY(G$5)=1,TRUE,FALSE)</formula>
    </cfRule>
  </conditionalFormatting>
  <conditionalFormatting sqref="G16:AJ16">
    <cfRule type="expression" dxfId="9226" priority="583" stopIfTrue="1">
      <formula>IF(WEEKDAY(G$5)=1,TRUE,FALSE)</formula>
    </cfRule>
  </conditionalFormatting>
  <conditionalFormatting sqref="G16:AJ16">
    <cfRule type="expression" dxfId="9225" priority="582" stopIfTrue="1">
      <formula>IF(WEEKDAY(G$5)=1,TRUE,FALSE)</formula>
    </cfRule>
  </conditionalFormatting>
  <conditionalFormatting sqref="G16:AJ16">
    <cfRule type="expression" dxfId="9224" priority="581" stopIfTrue="1">
      <formula>IF(WEEKDAY(G$5)=1,TRUE,FALSE)</formula>
    </cfRule>
  </conditionalFormatting>
  <conditionalFormatting sqref="K16:P16">
    <cfRule type="expression" dxfId="9223" priority="580" stopIfTrue="1">
      <formula>IF(WEEKDAY(K$5)=1,TRUE,FALSE)</formula>
    </cfRule>
  </conditionalFormatting>
  <conditionalFormatting sqref="R16:W16">
    <cfRule type="expression" dxfId="9222" priority="579" stopIfTrue="1">
      <formula>IF(WEEKDAY(R$5)=1,TRUE,FALSE)</formula>
    </cfRule>
  </conditionalFormatting>
  <conditionalFormatting sqref="Y16:AD16">
    <cfRule type="expression" dxfId="9221" priority="578" stopIfTrue="1">
      <formula>IF(WEEKDAY(Y$5)=1,TRUE,FALSE)</formula>
    </cfRule>
  </conditionalFormatting>
  <conditionalFormatting sqref="G16:I16">
    <cfRule type="expression" dxfId="9220" priority="577" stopIfTrue="1">
      <formula>IF(WEEKDAY(G$5)=1,TRUE,FALSE)</formula>
    </cfRule>
  </conditionalFormatting>
  <conditionalFormatting sqref="AF16:AJ16">
    <cfRule type="expression" dxfId="9219" priority="576" stopIfTrue="1">
      <formula>IF(WEEKDAY(AF$5)=1,TRUE,FALSE)</formula>
    </cfRule>
  </conditionalFormatting>
  <conditionalFormatting sqref="G16:AJ16">
    <cfRule type="expression" dxfId="9218" priority="575" stopIfTrue="1">
      <formula>IF(WEEKDAY(G$5)=1,TRUE,FALSE)</formula>
    </cfRule>
  </conditionalFormatting>
  <conditionalFormatting sqref="G16:AJ16">
    <cfRule type="expression" dxfId="9217" priority="574" stopIfTrue="1">
      <formula>IF(WEEKDAY(G$5)=1,TRUE,FALSE)</formula>
    </cfRule>
  </conditionalFormatting>
  <conditionalFormatting sqref="G16:AJ16">
    <cfRule type="expression" dxfId="9216" priority="573" stopIfTrue="1">
      <formula>IF(WEEKDAY(G$5)=1,TRUE,FALSE)</formula>
    </cfRule>
  </conditionalFormatting>
  <conditionalFormatting sqref="G16:AJ16">
    <cfRule type="expression" dxfId="9215" priority="572" stopIfTrue="1">
      <formula>IF(WEEKDAY(G$5)=1,TRUE,FALSE)</formula>
    </cfRule>
  </conditionalFormatting>
  <conditionalFormatting sqref="G16:AJ16">
    <cfRule type="expression" dxfId="9214" priority="571" stopIfTrue="1">
      <formula>IF(WEEKDAY(G$5)=1,TRUE,FALSE)</formula>
    </cfRule>
  </conditionalFormatting>
  <conditionalFormatting sqref="G18:AJ18">
    <cfRule type="expression" dxfId="9213" priority="570" stopIfTrue="1">
      <formula>IF(WEEKDAY(G$5)=1,TRUE,FALSE)</formula>
    </cfRule>
  </conditionalFormatting>
  <conditionalFormatting sqref="G18:I18">
    <cfRule type="expression" dxfId="9212" priority="569" stopIfTrue="1">
      <formula>IF(WEEKDAY(G$5)=1,TRUE,FALSE)</formula>
    </cfRule>
  </conditionalFormatting>
  <conditionalFormatting sqref="G18:AJ18">
    <cfRule type="expression" dxfId="9211" priority="568" stopIfTrue="1">
      <formula>IF(WEEKDAY(G$5)=1,TRUE,FALSE)</formula>
    </cfRule>
  </conditionalFormatting>
  <conditionalFormatting sqref="G18:AJ18">
    <cfRule type="expression" dxfId="9210" priority="567" stopIfTrue="1">
      <formula>IF(WEEKDAY(G$5)=1,TRUE,FALSE)</formula>
    </cfRule>
  </conditionalFormatting>
  <conditionalFormatting sqref="G18:AJ18">
    <cfRule type="expression" dxfId="9209" priority="566" stopIfTrue="1">
      <formula>IF(WEEKDAY(G$5)=1,TRUE,FALSE)</formula>
    </cfRule>
  </conditionalFormatting>
  <conditionalFormatting sqref="K18:P18">
    <cfRule type="expression" dxfId="9208" priority="565" stopIfTrue="1">
      <formula>IF(WEEKDAY(K$5)=1,TRUE,FALSE)</formula>
    </cfRule>
  </conditionalFormatting>
  <conditionalFormatting sqref="R18:W18">
    <cfRule type="expression" dxfId="9207" priority="564" stopIfTrue="1">
      <formula>IF(WEEKDAY(R$5)=1,TRUE,FALSE)</formula>
    </cfRule>
  </conditionalFormatting>
  <conditionalFormatting sqref="Y18:AD18">
    <cfRule type="expression" dxfId="9206" priority="563" stopIfTrue="1">
      <formula>IF(WEEKDAY(Y$5)=1,TRUE,FALSE)</formula>
    </cfRule>
  </conditionalFormatting>
  <conditionalFormatting sqref="G18:I18">
    <cfRule type="expression" dxfId="9205" priority="562" stopIfTrue="1">
      <formula>IF(WEEKDAY(G$5)=1,TRUE,FALSE)</formula>
    </cfRule>
  </conditionalFormatting>
  <conditionalFormatting sqref="AF18:AJ18">
    <cfRule type="expression" dxfId="9204" priority="561" stopIfTrue="1">
      <formula>IF(WEEKDAY(AF$5)=1,TRUE,FALSE)</formula>
    </cfRule>
  </conditionalFormatting>
  <conditionalFormatting sqref="G18:AJ18">
    <cfRule type="expression" dxfId="9203" priority="560" stopIfTrue="1">
      <formula>IF(WEEKDAY(G$5)=1,TRUE,FALSE)</formula>
    </cfRule>
  </conditionalFormatting>
  <conditionalFormatting sqref="G18:AJ18">
    <cfRule type="expression" dxfId="9202" priority="559" stopIfTrue="1">
      <formula>IF(WEEKDAY(G$5)=1,TRUE,FALSE)</formula>
    </cfRule>
  </conditionalFormatting>
  <conditionalFormatting sqref="G18:AJ18">
    <cfRule type="expression" dxfId="9201" priority="558" stopIfTrue="1">
      <formula>IF(WEEKDAY(G$5)=1,TRUE,FALSE)</formula>
    </cfRule>
  </conditionalFormatting>
  <conditionalFormatting sqref="G18:AJ18">
    <cfRule type="expression" dxfId="9200" priority="557" stopIfTrue="1">
      <formula>IF(WEEKDAY(G$5)=1,TRUE,FALSE)</formula>
    </cfRule>
  </conditionalFormatting>
  <conditionalFormatting sqref="G18:I18">
    <cfRule type="expression" dxfId="9199" priority="556" stopIfTrue="1">
      <formula>IF(WEEKDAY(G$5)=1,TRUE,FALSE)</formula>
    </cfRule>
  </conditionalFormatting>
  <conditionalFormatting sqref="G18:I18">
    <cfRule type="expression" dxfId="9198" priority="555" stopIfTrue="1">
      <formula>IF(WEEKDAY(G$5)=1,TRUE,FALSE)</formula>
    </cfRule>
  </conditionalFormatting>
  <conditionalFormatting sqref="G18:I18">
    <cfRule type="expression" dxfId="9197" priority="554" stopIfTrue="1">
      <formula>IF(WEEKDAY(G$5)=1,TRUE,FALSE)</formula>
    </cfRule>
  </conditionalFormatting>
  <conditionalFormatting sqref="G18:AJ18">
    <cfRule type="expression" dxfId="9196" priority="553" stopIfTrue="1">
      <formula>IF(WEEKDAY(G$5)=1,TRUE,FALSE)</formula>
    </cfRule>
  </conditionalFormatting>
  <conditionalFormatting sqref="G18:AJ18">
    <cfRule type="expression" dxfId="9195" priority="552" stopIfTrue="1">
      <formula>IF(WEEKDAY(G$5)=1,TRUE,FALSE)</formula>
    </cfRule>
  </conditionalFormatting>
  <conditionalFormatting sqref="G18:AJ18">
    <cfRule type="expression" dxfId="9194" priority="551" stopIfTrue="1">
      <formula>IF(WEEKDAY(G$5)=1,TRUE,FALSE)</formula>
    </cfRule>
  </conditionalFormatting>
  <conditionalFormatting sqref="K18:P18">
    <cfRule type="expression" dxfId="9193" priority="550" stopIfTrue="1">
      <formula>IF(WEEKDAY(K$5)=1,TRUE,FALSE)</formula>
    </cfRule>
  </conditionalFormatting>
  <conditionalFormatting sqref="R18:W18">
    <cfRule type="expression" dxfId="9192" priority="549" stopIfTrue="1">
      <formula>IF(WEEKDAY(R$5)=1,TRUE,FALSE)</formula>
    </cfRule>
  </conditionalFormatting>
  <conditionalFormatting sqref="Y18:AD18">
    <cfRule type="expression" dxfId="9191" priority="548" stopIfTrue="1">
      <formula>IF(WEEKDAY(Y$5)=1,TRUE,FALSE)</formula>
    </cfRule>
  </conditionalFormatting>
  <conditionalFormatting sqref="G18:I18">
    <cfRule type="expression" dxfId="9190" priority="547" stopIfTrue="1">
      <formula>IF(WEEKDAY(G$5)=1,TRUE,FALSE)</formula>
    </cfRule>
  </conditionalFormatting>
  <conditionalFormatting sqref="AF18:AJ18">
    <cfRule type="expression" dxfId="9189" priority="546" stopIfTrue="1">
      <formula>IF(WEEKDAY(AF$5)=1,TRUE,FALSE)</formula>
    </cfRule>
  </conditionalFormatting>
  <conditionalFormatting sqref="G18:AJ18">
    <cfRule type="expression" dxfId="9188" priority="545" stopIfTrue="1">
      <formula>IF(WEEKDAY(G$5)=1,TRUE,FALSE)</formula>
    </cfRule>
  </conditionalFormatting>
  <conditionalFormatting sqref="G18:AJ18">
    <cfRule type="expression" dxfId="9187" priority="544" stopIfTrue="1">
      <formula>IF(WEEKDAY(G$5)=1,TRUE,FALSE)</formula>
    </cfRule>
  </conditionalFormatting>
  <conditionalFormatting sqref="G18:AJ18">
    <cfRule type="expression" dxfId="9186" priority="543" stopIfTrue="1">
      <formula>IF(WEEKDAY(G$5)=1,TRUE,FALSE)</formula>
    </cfRule>
  </conditionalFormatting>
  <conditionalFormatting sqref="G18:AJ18">
    <cfRule type="expression" dxfId="9185" priority="542" stopIfTrue="1">
      <formula>IF(WEEKDAY(G$5)=1,TRUE,FALSE)</formula>
    </cfRule>
  </conditionalFormatting>
  <conditionalFormatting sqref="G18:AJ18">
    <cfRule type="expression" dxfId="9184" priority="541" stopIfTrue="1">
      <formula>IF(WEEKDAY(G$5)=1,TRUE,FALSE)</formula>
    </cfRule>
  </conditionalFormatting>
  <conditionalFormatting sqref="G20:AJ20">
    <cfRule type="expression" dxfId="9183" priority="540" stopIfTrue="1">
      <formula>IF(WEEKDAY(G$5)=1,TRUE,FALSE)</formula>
    </cfRule>
  </conditionalFormatting>
  <conditionalFormatting sqref="G20:I20">
    <cfRule type="expression" dxfId="9182" priority="539" stopIfTrue="1">
      <formula>IF(WEEKDAY(G$5)=1,TRUE,FALSE)</formula>
    </cfRule>
  </conditionalFormatting>
  <conditionalFormatting sqref="G20:AJ20">
    <cfRule type="expression" dxfId="9181" priority="538" stopIfTrue="1">
      <formula>IF(WEEKDAY(G$5)=1,TRUE,FALSE)</formula>
    </cfRule>
  </conditionalFormatting>
  <conditionalFormatting sqref="G20:AJ20">
    <cfRule type="expression" dxfId="9180" priority="537" stopIfTrue="1">
      <formula>IF(WEEKDAY(G$5)=1,TRUE,FALSE)</formula>
    </cfRule>
  </conditionalFormatting>
  <conditionalFormatting sqref="G20:AJ20">
    <cfRule type="expression" dxfId="9179" priority="536" stopIfTrue="1">
      <formula>IF(WEEKDAY(G$5)=1,TRUE,FALSE)</formula>
    </cfRule>
  </conditionalFormatting>
  <conditionalFormatting sqref="K20:P20">
    <cfRule type="expression" dxfId="9178" priority="535" stopIfTrue="1">
      <formula>IF(WEEKDAY(K$5)=1,TRUE,FALSE)</formula>
    </cfRule>
  </conditionalFormatting>
  <conditionalFormatting sqref="R20:W20">
    <cfRule type="expression" dxfId="9177" priority="534" stopIfTrue="1">
      <formula>IF(WEEKDAY(R$5)=1,TRUE,FALSE)</formula>
    </cfRule>
  </conditionalFormatting>
  <conditionalFormatting sqref="Y20:AD20">
    <cfRule type="expression" dxfId="9176" priority="533" stopIfTrue="1">
      <formula>IF(WEEKDAY(Y$5)=1,TRUE,FALSE)</formula>
    </cfRule>
  </conditionalFormatting>
  <conditionalFormatting sqref="G20:I20">
    <cfRule type="expression" dxfId="9175" priority="532" stopIfTrue="1">
      <formula>IF(WEEKDAY(G$5)=1,TRUE,FALSE)</formula>
    </cfRule>
  </conditionalFormatting>
  <conditionalFormatting sqref="AF20:AJ20">
    <cfRule type="expression" dxfId="9174" priority="531" stopIfTrue="1">
      <formula>IF(WEEKDAY(AF$5)=1,TRUE,FALSE)</formula>
    </cfRule>
  </conditionalFormatting>
  <conditionalFormatting sqref="G20:AJ20">
    <cfRule type="expression" dxfId="9173" priority="530" stopIfTrue="1">
      <formula>IF(WEEKDAY(G$5)=1,TRUE,FALSE)</formula>
    </cfRule>
  </conditionalFormatting>
  <conditionalFormatting sqref="G20:AJ20">
    <cfRule type="expression" dxfId="9172" priority="529" stopIfTrue="1">
      <formula>IF(WEEKDAY(G$5)=1,TRUE,FALSE)</formula>
    </cfRule>
  </conditionalFormatting>
  <conditionalFormatting sqref="G20:AJ20">
    <cfRule type="expression" dxfId="9171" priority="528" stopIfTrue="1">
      <formula>IF(WEEKDAY(G$5)=1,TRUE,FALSE)</formula>
    </cfRule>
  </conditionalFormatting>
  <conditionalFormatting sqref="G20:AJ20">
    <cfRule type="expression" dxfId="9170" priority="527" stopIfTrue="1">
      <formula>IF(WEEKDAY(G$5)=1,TRUE,FALSE)</formula>
    </cfRule>
  </conditionalFormatting>
  <conditionalFormatting sqref="G20:I20">
    <cfRule type="expression" dxfId="9169" priority="526" stopIfTrue="1">
      <formula>IF(WEEKDAY(G$5)=1,TRUE,FALSE)</formula>
    </cfRule>
  </conditionalFormatting>
  <conditionalFormatting sqref="G20:I20">
    <cfRule type="expression" dxfId="9168" priority="525" stopIfTrue="1">
      <formula>IF(WEEKDAY(G$5)=1,TRUE,FALSE)</formula>
    </cfRule>
  </conditionalFormatting>
  <conditionalFormatting sqref="G20:I20">
    <cfRule type="expression" dxfId="9167" priority="524" stopIfTrue="1">
      <formula>IF(WEEKDAY(G$5)=1,TRUE,FALSE)</formula>
    </cfRule>
  </conditionalFormatting>
  <conditionalFormatting sqref="G20:AJ20">
    <cfRule type="expression" dxfId="9166" priority="523" stopIfTrue="1">
      <formula>IF(WEEKDAY(G$5)=1,TRUE,FALSE)</formula>
    </cfRule>
  </conditionalFormatting>
  <conditionalFormatting sqref="G20:AJ20">
    <cfRule type="expression" dxfId="9165" priority="522" stopIfTrue="1">
      <formula>IF(WEEKDAY(G$5)=1,TRUE,FALSE)</formula>
    </cfRule>
  </conditionalFormatting>
  <conditionalFormatting sqref="G20:AJ20">
    <cfRule type="expression" dxfId="9164" priority="521" stopIfTrue="1">
      <formula>IF(WEEKDAY(G$5)=1,TRUE,FALSE)</formula>
    </cfRule>
  </conditionalFormatting>
  <conditionalFormatting sqref="K20:P20">
    <cfRule type="expression" dxfId="9163" priority="520" stopIfTrue="1">
      <formula>IF(WEEKDAY(K$5)=1,TRUE,FALSE)</formula>
    </cfRule>
  </conditionalFormatting>
  <conditionalFormatting sqref="R20:W20">
    <cfRule type="expression" dxfId="9162" priority="519" stopIfTrue="1">
      <formula>IF(WEEKDAY(R$5)=1,TRUE,FALSE)</formula>
    </cfRule>
  </conditionalFormatting>
  <conditionalFormatting sqref="Y20:AD20">
    <cfRule type="expression" dxfId="9161" priority="518" stopIfTrue="1">
      <formula>IF(WEEKDAY(Y$5)=1,TRUE,FALSE)</formula>
    </cfRule>
  </conditionalFormatting>
  <conditionalFormatting sqref="G20:I20">
    <cfRule type="expression" dxfId="9160" priority="517" stopIfTrue="1">
      <formula>IF(WEEKDAY(G$5)=1,TRUE,FALSE)</formula>
    </cfRule>
  </conditionalFormatting>
  <conditionalFormatting sqref="AF20:AJ20">
    <cfRule type="expression" dxfId="9159" priority="516" stopIfTrue="1">
      <formula>IF(WEEKDAY(AF$5)=1,TRUE,FALSE)</formula>
    </cfRule>
  </conditionalFormatting>
  <conditionalFormatting sqref="G20:AJ20">
    <cfRule type="expression" dxfId="9158" priority="515" stopIfTrue="1">
      <formula>IF(WEEKDAY(G$5)=1,TRUE,FALSE)</formula>
    </cfRule>
  </conditionalFormatting>
  <conditionalFormatting sqref="G20:AJ20">
    <cfRule type="expression" dxfId="9157" priority="514" stopIfTrue="1">
      <formula>IF(WEEKDAY(G$5)=1,TRUE,FALSE)</formula>
    </cfRule>
  </conditionalFormatting>
  <conditionalFormatting sqref="G20:AJ20">
    <cfRule type="expression" dxfId="9156" priority="513" stopIfTrue="1">
      <formula>IF(WEEKDAY(G$5)=1,TRUE,FALSE)</formula>
    </cfRule>
  </conditionalFormatting>
  <conditionalFormatting sqref="G20:AJ20">
    <cfRule type="expression" dxfId="9155" priority="512" stopIfTrue="1">
      <formula>IF(WEEKDAY(G$5)=1,TRUE,FALSE)</formula>
    </cfRule>
  </conditionalFormatting>
  <conditionalFormatting sqref="G20:AJ20">
    <cfRule type="expression" dxfId="9154" priority="511" stopIfTrue="1">
      <formula>IF(WEEKDAY(G$5)=1,TRUE,FALSE)</formula>
    </cfRule>
  </conditionalFormatting>
  <conditionalFormatting sqref="G22:AJ22">
    <cfRule type="expression" dxfId="9153" priority="510" stopIfTrue="1">
      <formula>IF(WEEKDAY(G$5)=1,TRUE,FALSE)</formula>
    </cfRule>
  </conditionalFormatting>
  <conditionalFormatting sqref="G22:I22">
    <cfRule type="expression" dxfId="9152" priority="509" stopIfTrue="1">
      <formula>IF(WEEKDAY(G$5)=1,TRUE,FALSE)</formula>
    </cfRule>
  </conditionalFormatting>
  <conditionalFormatting sqref="G22:AJ22">
    <cfRule type="expression" dxfId="9151" priority="508" stopIfTrue="1">
      <formula>IF(WEEKDAY(G$5)=1,TRUE,FALSE)</formula>
    </cfRule>
  </conditionalFormatting>
  <conditionalFormatting sqref="G22:AJ22">
    <cfRule type="expression" dxfId="9150" priority="507" stopIfTrue="1">
      <formula>IF(WEEKDAY(G$5)=1,TRUE,FALSE)</formula>
    </cfRule>
  </conditionalFormatting>
  <conditionalFormatting sqref="G22:AJ22">
    <cfRule type="expression" dxfId="9149" priority="506" stopIfTrue="1">
      <formula>IF(WEEKDAY(G$5)=1,TRUE,FALSE)</formula>
    </cfRule>
  </conditionalFormatting>
  <conditionalFormatting sqref="K22:P22">
    <cfRule type="expression" dxfId="9148" priority="505" stopIfTrue="1">
      <formula>IF(WEEKDAY(K$5)=1,TRUE,FALSE)</formula>
    </cfRule>
  </conditionalFormatting>
  <conditionalFormatting sqref="R22:W22">
    <cfRule type="expression" dxfId="9147" priority="504" stopIfTrue="1">
      <formula>IF(WEEKDAY(R$5)=1,TRUE,FALSE)</formula>
    </cfRule>
  </conditionalFormatting>
  <conditionalFormatting sqref="Y22:AD22">
    <cfRule type="expression" dxfId="9146" priority="503" stopIfTrue="1">
      <formula>IF(WEEKDAY(Y$5)=1,TRUE,FALSE)</formula>
    </cfRule>
  </conditionalFormatting>
  <conditionalFormatting sqref="G22:I22">
    <cfRule type="expression" dxfId="9145" priority="502" stopIfTrue="1">
      <formula>IF(WEEKDAY(G$5)=1,TRUE,FALSE)</formula>
    </cfRule>
  </conditionalFormatting>
  <conditionalFormatting sqref="AF22:AJ22">
    <cfRule type="expression" dxfId="9144" priority="501" stopIfTrue="1">
      <formula>IF(WEEKDAY(AF$5)=1,TRUE,FALSE)</formula>
    </cfRule>
  </conditionalFormatting>
  <conditionalFormatting sqref="G22:AJ22">
    <cfRule type="expression" dxfId="9143" priority="500" stopIfTrue="1">
      <formula>IF(WEEKDAY(G$5)=1,TRUE,FALSE)</formula>
    </cfRule>
  </conditionalFormatting>
  <conditionalFormatting sqref="G22:AJ22">
    <cfRule type="expression" dxfId="9142" priority="499" stopIfTrue="1">
      <formula>IF(WEEKDAY(G$5)=1,TRUE,FALSE)</formula>
    </cfRule>
  </conditionalFormatting>
  <conditionalFormatting sqref="G22:AJ22">
    <cfRule type="expression" dxfId="9141" priority="498" stopIfTrue="1">
      <formula>IF(WEEKDAY(G$5)=1,TRUE,FALSE)</formula>
    </cfRule>
  </conditionalFormatting>
  <conditionalFormatting sqref="G22:AJ22">
    <cfRule type="expression" dxfId="9140" priority="497" stopIfTrue="1">
      <formula>IF(WEEKDAY(G$5)=1,TRUE,FALSE)</formula>
    </cfRule>
  </conditionalFormatting>
  <conditionalFormatting sqref="G22:I22">
    <cfRule type="expression" dxfId="9139" priority="496" stopIfTrue="1">
      <formula>IF(WEEKDAY(G$5)=1,TRUE,FALSE)</formula>
    </cfRule>
  </conditionalFormatting>
  <conditionalFormatting sqref="G22:I22">
    <cfRule type="expression" dxfId="9138" priority="495" stopIfTrue="1">
      <formula>IF(WEEKDAY(G$5)=1,TRUE,FALSE)</formula>
    </cfRule>
  </conditionalFormatting>
  <conditionalFormatting sqref="G22:I22">
    <cfRule type="expression" dxfId="9137" priority="494" stopIfTrue="1">
      <formula>IF(WEEKDAY(G$5)=1,TRUE,FALSE)</formula>
    </cfRule>
  </conditionalFormatting>
  <conditionalFormatting sqref="G22:AJ22">
    <cfRule type="expression" dxfId="9136" priority="493" stopIfTrue="1">
      <formula>IF(WEEKDAY(G$5)=1,TRUE,FALSE)</formula>
    </cfRule>
  </conditionalFormatting>
  <conditionalFormatting sqref="G22:AJ22">
    <cfRule type="expression" dxfId="9135" priority="492" stopIfTrue="1">
      <formula>IF(WEEKDAY(G$5)=1,TRUE,FALSE)</formula>
    </cfRule>
  </conditionalFormatting>
  <conditionalFormatting sqref="G22:AJ22">
    <cfRule type="expression" dxfId="9134" priority="491" stopIfTrue="1">
      <formula>IF(WEEKDAY(G$5)=1,TRUE,FALSE)</formula>
    </cfRule>
  </conditionalFormatting>
  <conditionalFormatting sqref="K22:P22">
    <cfRule type="expression" dxfId="9133" priority="490" stopIfTrue="1">
      <formula>IF(WEEKDAY(K$5)=1,TRUE,FALSE)</formula>
    </cfRule>
  </conditionalFormatting>
  <conditionalFormatting sqref="R22:W22">
    <cfRule type="expression" dxfId="9132" priority="489" stopIfTrue="1">
      <formula>IF(WEEKDAY(R$5)=1,TRUE,FALSE)</formula>
    </cfRule>
  </conditionalFormatting>
  <conditionalFormatting sqref="Y22:AD22">
    <cfRule type="expression" dxfId="9131" priority="488" stopIfTrue="1">
      <formula>IF(WEEKDAY(Y$5)=1,TRUE,FALSE)</formula>
    </cfRule>
  </conditionalFormatting>
  <conditionalFormatting sqref="G22:I22">
    <cfRule type="expression" dxfId="9130" priority="487" stopIfTrue="1">
      <formula>IF(WEEKDAY(G$5)=1,TRUE,FALSE)</formula>
    </cfRule>
  </conditionalFormatting>
  <conditionalFormatting sqref="AF22:AJ22">
    <cfRule type="expression" dxfId="9129" priority="486" stopIfTrue="1">
      <formula>IF(WEEKDAY(AF$5)=1,TRUE,FALSE)</formula>
    </cfRule>
  </conditionalFormatting>
  <conditionalFormatting sqref="G22:AJ22">
    <cfRule type="expression" dxfId="9128" priority="485" stopIfTrue="1">
      <formula>IF(WEEKDAY(G$5)=1,TRUE,FALSE)</formula>
    </cfRule>
  </conditionalFormatting>
  <conditionalFormatting sqref="G22:AJ22">
    <cfRule type="expression" dxfId="9127" priority="484" stopIfTrue="1">
      <formula>IF(WEEKDAY(G$5)=1,TRUE,FALSE)</formula>
    </cfRule>
  </conditionalFormatting>
  <conditionalFormatting sqref="G22:AJ22">
    <cfRule type="expression" dxfId="9126" priority="483" stopIfTrue="1">
      <formula>IF(WEEKDAY(G$5)=1,TRUE,FALSE)</formula>
    </cfRule>
  </conditionalFormatting>
  <conditionalFormatting sqref="G22:AJ22">
    <cfRule type="expression" dxfId="9125" priority="482" stopIfTrue="1">
      <formula>IF(WEEKDAY(G$5)=1,TRUE,FALSE)</formula>
    </cfRule>
  </conditionalFormatting>
  <conditionalFormatting sqref="G22:AJ22">
    <cfRule type="expression" dxfId="9124" priority="481" stopIfTrue="1">
      <formula>IF(WEEKDAY(G$5)=1,TRUE,FALSE)</formula>
    </cfRule>
  </conditionalFormatting>
  <conditionalFormatting sqref="G24:AJ24">
    <cfRule type="expression" dxfId="9123" priority="480" stopIfTrue="1">
      <formula>IF(WEEKDAY(G$5)=1,TRUE,FALSE)</formula>
    </cfRule>
  </conditionalFormatting>
  <conditionalFormatting sqref="G24:I24">
    <cfRule type="expression" dxfId="9122" priority="479" stopIfTrue="1">
      <formula>IF(WEEKDAY(G$5)=1,TRUE,FALSE)</formula>
    </cfRule>
  </conditionalFormatting>
  <conditionalFormatting sqref="G24:AJ24">
    <cfRule type="expression" dxfId="9121" priority="478" stopIfTrue="1">
      <formula>IF(WEEKDAY(G$5)=1,TRUE,FALSE)</formula>
    </cfRule>
  </conditionalFormatting>
  <conditionalFormatting sqref="G24:AJ24">
    <cfRule type="expression" dxfId="9120" priority="477" stopIfTrue="1">
      <formula>IF(WEEKDAY(G$5)=1,TRUE,FALSE)</formula>
    </cfRule>
  </conditionalFormatting>
  <conditionalFormatting sqref="G24:AJ24">
    <cfRule type="expression" dxfId="9119" priority="476" stopIfTrue="1">
      <formula>IF(WEEKDAY(G$5)=1,TRUE,FALSE)</formula>
    </cfRule>
  </conditionalFormatting>
  <conditionalFormatting sqref="K24:P24">
    <cfRule type="expression" dxfId="9118" priority="475" stopIfTrue="1">
      <formula>IF(WEEKDAY(K$5)=1,TRUE,FALSE)</formula>
    </cfRule>
  </conditionalFormatting>
  <conditionalFormatting sqref="R24:W24">
    <cfRule type="expression" dxfId="9117" priority="474" stopIfTrue="1">
      <formula>IF(WEEKDAY(R$5)=1,TRUE,FALSE)</formula>
    </cfRule>
  </conditionalFormatting>
  <conditionalFormatting sqref="Y24:AD24">
    <cfRule type="expression" dxfId="9116" priority="473" stopIfTrue="1">
      <formula>IF(WEEKDAY(Y$5)=1,TRUE,FALSE)</formula>
    </cfRule>
  </conditionalFormatting>
  <conditionalFormatting sqref="G24:I24">
    <cfRule type="expression" dxfId="9115" priority="472" stopIfTrue="1">
      <formula>IF(WEEKDAY(G$5)=1,TRUE,FALSE)</formula>
    </cfRule>
  </conditionalFormatting>
  <conditionalFormatting sqref="AF24:AJ24">
    <cfRule type="expression" dxfId="9114" priority="471" stopIfTrue="1">
      <formula>IF(WEEKDAY(AF$5)=1,TRUE,FALSE)</formula>
    </cfRule>
  </conditionalFormatting>
  <conditionalFormatting sqref="G24:AJ24">
    <cfRule type="expression" dxfId="9113" priority="470" stopIfTrue="1">
      <formula>IF(WEEKDAY(G$5)=1,TRUE,FALSE)</formula>
    </cfRule>
  </conditionalFormatting>
  <conditionalFormatting sqref="G24:AJ24">
    <cfRule type="expression" dxfId="9112" priority="469" stopIfTrue="1">
      <formula>IF(WEEKDAY(G$5)=1,TRUE,FALSE)</formula>
    </cfRule>
  </conditionalFormatting>
  <conditionalFormatting sqref="G24:AJ24">
    <cfRule type="expression" dxfId="9111" priority="468" stopIfTrue="1">
      <formula>IF(WEEKDAY(G$5)=1,TRUE,FALSE)</formula>
    </cfRule>
  </conditionalFormatting>
  <conditionalFormatting sqref="G24:AJ24">
    <cfRule type="expression" dxfId="9110" priority="467" stopIfTrue="1">
      <formula>IF(WEEKDAY(G$5)=1,TRUE,FALSE)</formula>
    </cfRule>
  </conditionalFormatting>
  <conditionalFormatting sqref="G24:I24">
    <cfRule type="expression" dxfId="9109" priority="466" stopIfTrue="1">
      <formula>IF(WEEKDAY(G$5)=1,TRUE,FALSE)</formula>
    </cfRule>
  </conditionalFormatting>
  <conditionalFormatting sqref="G24:I24">
    <cfRule type="expression" dxfId="9108" priority="465" stopIfTrue="1">
      <formula>IF(WEEKDAY(G$5)=1,TRUE,FALSE)</formula>
    </cfRule>
  </conditionalFormatting>
  <conditionalFormatting sqref="G24:I24">
    <cfRule type="expression" dxfId="9107" priority="464" stopIfTrue="1">
      <formula>IF(WEEKDAY(G$5)=1,TRUE,FALSE)</formula>
    </cfRule>
  </conditionalFormatting>
  <conditionalFormatting sqref="G24:AJ24">
    <cfRule type="expression" dxfId="9106" priority="463" stopIfTrue="1">
      <formula>IF(WEEKDAY(G$5)=1,TRUE,FALSE)</formula>
    </cfRule>
  </conditionalFormatting>
  <conditionalFormatting sqref="G24:AJ24">
    <cfRule type="expression" dxfId="9105" priority="462" stopIfTrue="1">
      <formula>IF(WEEKDAY(G$5)=1,TRUE,FALSE)</formula>
    </cfRule>
  </conditionalFormatting>
  <conditionalFormatting sqref="G24:AJ24">
    <cfRule type="expression" dxfId="9104" priority="461" stopIfTrue="1">
      <formula>IF(WEEKDAY(G$5)=1,TRUE,FALSE)</formula>
    </cfRule>
  </conditionalFormatting>
  <conditionalFormatting sqref="K24:P24">
    <cfRule type="expression" dxfId="9103" priority="460" stopIfTrue="1">
      <formula>IF(WEEKDAY(K$5)=1,TRUE,FALSE)</formula>
    </cfRule>
  </conditionalFormatting>
  <conditionalFormatting sqref="R24:W24">
    <cfRule type="expression" dxfId="9102" priority="459" stopIfTrue="1">
      <formula>IF(WEEKDAY(R$5)=1,TRUE,FALSE)</formula>
    </cfRule>
  </conditionalFormatting>
  <conditionalFormatting sqref="Y24:AD24">
    <cfRule type="expression" dxfId="9101" priority="458" stopIfTrue="1">
      <formula>IF(WEEKDAY(Y$5)=1,TRUE,FALSE)</formula>
    </cfRule>
  </conditionalFormatting>
  <conditionalFormatting sqref="G24:I24">
    <cfRule type="expression" dxfId="9100" priority="457" stopIfTrue="1">
      <formula>IF(WEEKDAY(G$5)=1,TRUE,FALSE)</formula>
    </cfRule>
  </conditionalFormatting>
  <conditionalFormatting sqref="AF24:AJ24">
    <cfRule type="expression" dxfId="9099" priority="456" stopIfTrue="1">
      <formula>IF(WEEKDAY(AF$5)=1,TRUE,FALSE)</formula>
    </cfRule>
  </conditionalFormatting>
  <conditionalFormatting sqref="G24:AJ24">
    <cfRule type="expression" dxfId="9098" priority="455" stopIfTrue="1">
      <formula>IF(WEEKDAY(G$5)=1,TRUE,FALSE)</formula>
    </cfRule>
  </conditionalFormatting>
  <conditionalFormatting sqref="G24:AJ24">
    <cfRule type="expression" dxfId="9097" priority="454" stopIfTrue="1">
      <formula>IF(WEEKDAY(G$5)=1,TRUE,FALSE)</formula>
    </cfRule>
  </conditionalFormatting>
  <conditionalFormatting sqref="G24:AJ24">
    <cfRule type="expression" dxfId="9096" priority="453" stopIfTrue="1">
      <formula>IF(WEEKDAY(G$5)=1,TRUE,FALSE)</formula>
    </cfRule>
  </conditionalFormatting>
  <conditionalFormatting sqref="G24:AJ24">
    <cfRule type="expression" dxfId="9095" priority="452" stopIfTrue="1">
      <formula>IF(WEEKDAY(G$5)=1,TRUE,FALSE)</formula>
    </cfRule>
  </conditionalFormatting>
  <conditionalFormatting sqref="G24:AJ24">
    <cfRule type="expression" dxfId="9094" priority="451" stopIfTrue="1">
      <formula>IF(WEEKDAY(G$5)=1,TRUE,FALSE)</formula>
    </cfRule>
  </conditionalFormatting>
  <conditionalFormatting sqref="G26:AJ26">
    <cfRule type="expression" dxfId="9093" priority="450" stopIfTrue="1">
      <formula>IF(WEEKDAY(G$5)=1,TRUE,FALSE)</formula>
    </cfRule>
  </conditionalFormatting>
  <conditionalFormatting sqref="G26:I26">
    <cfRule type="expression" dxfId="9092" priority="449" stopIfTrue="1">
      <formula>IF(WEEKDAY(G$5)=1,TRUE,FALSE)</formula>
    </cfRule>
  </conditionalFormatting>
  <conditionalFormatting sqref="G26:AJ26">
    <cfRule type="expression" dxfId="9091" priority="448" stopIfTrue="1">
      <formula>IF(WEEKDAY(G$5)=1,TRUE,FALSE)</formula>
    </cfRule>
  </conditionalFormatting>
  <conditionalFormatting sqref="G26:AJ26">
    <cfRule type="expression" dxfId="9090" priority="447" stopIfTrue="1">
      <formula>IF(WEEKDAY(G$5)=1,TRUE,FALSE)</formula>
    </cfRule>
  </conditionalFormatting>
  <conditionalFormatting sqref="G26:AJ26">
    <cfRule type="expression" dxfId="9089" priority="446" stopIfTrue="1">
      <formula>IF(WEEKDAY(G$5)=1,TRUE,FALSE)</formula>
    </cfRule>
  </conditionalFormatting>
  <conditionalFormatting sqref="K26:P26">
    <cfRule type="expression" dxfId="9088" priority="445" stopIfTrue="1">
      <formula>IF(WEEKDAY(K$5)=1,TRUE,FALSE)</formula>
    </cfRule>
  </conditionalFormatting>
  <conditionalFormatting sqref="R26:W26">
    <cfRule type="expression" dxfId="9087" priority="444" stopIfTrue="1">
      <formula>IF(WEEKDAY(R$5)=1,TRUE,FALSE)</formula>
    </cfRule>
  </conditionalFormatting>
  <conditionalFormatting sqref="Y26:AD26">
    <cfRule type="expression" dxfId="9086" priority="443" stopIfTrue="1">
      <formula>IF(WEEKDAY(Y$5)=1,TRUE,FALSE)</formula>
    </cfRule>
  </conditionalFormatting>
  <conditionalFormatting sqref="G26:I26">
    <cfRule type="expression" dxfId="9085" priority="442" stopIfTrue="1">
      <formula>IF(WEEKDAY(G$5)=1,TRUE,FALSE)</formula>
    </cfRule>
  </conditionalFormatting>
  <conditionalFormatting sqref="AF26:AJ26">
    <cfRule type="expression" dxfId="9084" priority="441" stopIfTrue="1">
      <formula>IF(WEEKDAY(AF$5)=1,TRUE,FALSE)</formula>
    </cfRule>
  </conditionalFormatting>
  <conditionalFormatting sqref="G26:AJ26">
    <cfRule type="expression" dxfId="9083" priority="440" stopIfTrue="1">
      <formula>IF(WEEKDAY(G$5)=1,TRUE,FALSE)</formula>
    </cfRule>
  </conditionalFormatting>
  <conditionalFormatting sqref="G26:AJ26">
    <cfRule type="expression" dxfId="9082" priority="439" stopIfTrue="1">
      <formula>IF(WEEKDAY(G$5)=1,TRUE,FALSE)</formula>
    </cfRule>
  </conditionalFormatting>
  <conditionalFormatting sqref="G26:AJ26">
    <cfRule type="expression" dxfId="9081" priority="438" stopIfTrue="1">
      <formula>IF(WEEKDAY(G$5)=1,TRUE,FALSE)</formula>
    </cfRule>
  </conditionalFormatting>
  <conditionalFormatting sqref="G26:AJ26">
    <cfRule type="expression" dxfId="9080" priority="437" stopIfTrue="1">
      <formula>IF(WEEKDAY(G$5)=1,TRUE,FALSE)</formula>
    </cfRule>
  </conditionalFormatting>
  <conditionalFormatting sqref="G26:I26">
    <cfRule type="expression" dxfId="9079" priority="436" stopIfTrue="1">
      <formula>IF(WEEKDAY(G$5)=1,TRUE,FALSE)</formula>
    </cfRule>
  </conditionalFormatting>
  <conditionalFormatting sqref="G26:I26">
    <cfRule type="expression" dxfId="9078" priority="435" stopIfTrue="1">
      <formula>IF(WEEKDAY(G$5)=1,TRUE,FALSE)</formula>
    </cfRule>
  </conditionalFormatting>
  <conditionalFormatting sqref="G26:I26">
    <cfRule type="expression" dxfId="9077" priority="434" stopIfTrue="1">
      <formula>IF(WEEKDAY(G$5)=1,TRUE,FALSE)</formula>
    </cfRule>
  </conditionalFormatting>
  <conditionalFormatting sqref="G26:AJ26">
    <cfRule type="expression" dxfId="9076" priority="433" stopIfTrue="1">
      <formula>IF(WEEKDAY(G$5)=1,TRUE,FALSE)</formula>
    </cfRule>
  </conditionalFormatting>
  <conditionalFormatting sqref="G26:AJ26">
    <cfRule type="expression" dxfId="9075" priority="432" stopIfTrue="1">
      <formula>IF(WEEKDAY(G$5)=1,TRUE,FALSE)</formula>
    </cfRule>
  </conditionalFormatting>
  <conditionalFormatting sqref="G26:AJ26">
    <cfRule type="expression" dxfId="9074" priority="431" stopIfTrue="1">
      <formula>IF(WEEKDAY(G$5)=1,TRUE,FALSE)</formula>
    </cfRule>
  </conditionalFormatting>
  <conditionalFormatting sqref="K26:P26">
    <cfRule type="expression" dxfId="9073" priority="430" stopIfTrue="1">
      <formula>IF(WEEKDAY(K$5)=1,TRUE,FALSE)</formula>
    </cfRule>
  </conditionalFormatting>
  <conditionalFormatting sqref="R26:W26">
    <cfRule type="expression" dxfId="9072" priority="429" stopIfTrue="1">
      <formula>IF(WEEKDAY(R$5)=1,TRUE,FALSE)</formula>
    </cfRule>
  </conditionalFormatting>
  <conditionalFormatting sqref="Y26:AD26">
    <cfRule type="expression" dxfId="9071" priority="428" stopIfTrue="1">
      <formula>IF(WEEKDAY(Y$5)=1,TRUE,FALSE)</formula>
    </cfRule>
  </conditionalFormatting>
  <conditionalFormatting sqref="G26:I26">
    <cfRule type="expression" dxfId="9070" priority="427" stopIfTrue="1">
      <formula>IF(WEEKDAY(G$5)=1,TRUE,FALSE)</formula>
    </cfRule>
  </conditionalFormatting>
  <conditionalFormatting sqref="AF26:AJ26">
    <cfRule type="expression" dxfId="9069" priority="426" stopIfTrue="1">
      <formula>IF(WEEKDAY(AF$5)=1,TRUE,FALSE)</formula>
    </cfRule>
  </conditionalFormatting>
  <conditionalFormatting sqref="G26:AJ26">
    <cfRule type="expression" dxfId="9068" priority="425" stopIfTrue="1">
      <formula>IF(WEEKDAY(G$5)=1,TRUE,FALSE)</formula>
    </cfRule>
  </conditionalFormatting>
  <conditionalFormatting sqref="G26:AJ26">
    <cfRule type="expression" dxfId="9067" priority="424" stopIfTrue="1">
      <formula>IF(WEEKDAY(G$5)=1,TRUE,FALSE)</formula>
    </cfRule>
  </conditionalFormatting>
  <conditionalFormatting sqref="G26:AJ26">
    <cfRule type="expression" dxfId="9066" priority="423" stopIfTrue="1">
      <formula>IF(WEEKDAY(G$5)=1,TRUE,FALSE)</formula>
    </cfRule>
  </conditionalFormatting>
  <conditionalFormatting sqref="G26:AJ26">
    <cfRule type="expression" dxfId="9065" priority="422" stopIfTrue="1">
      <formula>IF(WEEKDAY(G$5)=1,TRUE,FALSE)</formula>
    </cfRule>
  </conditionalFormatting>
  <conditionalFormatting sqref="G26:AJ26">
    <cfRule type="expression" dxfId="9064" priority="421" stopIfTrue="1">
      <formula>IF(WEEKDAY(G$5)=1,TRUE,FALSE)</formula>
    </cfRule>
  </conditionalFormatting>
  <conditionalFormatting sqref="G28:AJ28">
    <cfRule type="expression" dxfId="9063" priority="420" stopIfTrue="1">
      <formula>IF(WEEKDAY(G$5)=1,TRUE,FALSE)</formula>
    </cfRule>
  </conditionalFormatting>
  <conditionalFormatting sqref="G28:I28">
    <cfRule type="expression" dxfId="9062" priority="419" stopIfTrue="1">
      <formula>IF(WEEKDAY(G$5)=1,TRUE,FALSE)</formula>
    </cfRule>
  </conditionalFormatting>
  <conditionalFormatting sqref="G28:AJ28">
    <cfRule type="expression" dxfId="9061" priority="418" stopIfTrue="1">
      <formula>IF(WEEKDAY(G$5)=1,TRUE,FALSE)</formula>
    </cfRule>
  </conditionalFormatting>
  <conditionalFormatting sqref="G28:AJ28">
    <cfRule type="expression" dxfId="9060" priority="417" stopIfTrue="1">
      <formula>IF(WEEKDAY(G$5)=1,TRUE,FALSE)</formula>
    </cfRule>
  </conditionalFormatting>
  <conditionalFormatting sqref="G28:AJ28">
    <cfRule type="expression" dxfId="9059" priority="416" stopIfTrue="1">
      <formula>IF(WEEKDAY(G$5)=1,TRUE,FALSE)</formula>
    </cfRule>
  </conditionalFormatting>
  <conditionalFormatting sqref="K28:P28">
    <cfRule type="expression" dxfId="9058" priority="415" stopIfTrue="1">
      <formula>IF(WEEKDAY(K$5)=1,TRUE,FALSE)</formula>
    </cfRule>
  </conditionalFormatting>
  <conditionalFormatting sqref="R28:W28">
    <cfRule type="expression" dxfId="9057" priority="414" stopIfTrue="1">
      <formula>IF(WEEKDAY(R$5)=1,TRUE,FALSE)</formula>
    </cfRule>
  </conditionalFormatting>
  <conditionalFormatting sqref="Y28:AD28">
    <cfRule type="expression" dxfId="9056" priority="413" stopIfTrue="1">
      <formula>IF(WEEKDAY(Y$5)=1,TRUE,FALSE)</formula>
    </cfRule>
  </conditionalFormatting>
  <conditionalFormatting sqref="G28:I28">
    <cfRule type="expression" dxfId="9055" priority="412" stopIfTrue="1">
      <formula>IF(WEEKDAY(G$5)=1,TRUE,FALSE)</formula>
    </cfRule>
  </conditionalFormatting>
  <conditionalFormatting sqref="AF28:AJ28">
    <cfRule type="expression" dxfId="9054" priority="411" stopIfTrue="1">
      <formula>IF(WEEKDAY(AF$5)=1,TRUE,FALSE)</formula>
    </cfRule>
  </conditionalFormatting>
  <conditionalFormatting sqref="G28:AJ28">
    <cfRule type="expression" dxfId="9053" priority="410" stopIfTrue="1">
      <formula>IF(WEEKDAY(G$5)=1,TRUE,FALSE)</formula>
    </cfRule>
  </conditionalFormatting>
  <conditionalFormatting sqref="G28:AJ28">
    <cfRule type="expression" dxfId="9052" priority="409" stopIfTrue="1">
      <formula>IF(WEEKDAY(G$5)=1,TRUE,FALSE)</formula>
    </cfRule>
  </conditionalFormatting>
  <conditionalFormatting sqref="G28:AJ28">
    <cfRule type="expression" dxfId="9051" priority="408" stopIfTrue="1">
      <formula>IF(WEEKDAY(G$5)=1,TRUE,FALSE)</formula>
    </cfRule>
  </conditionalFormatting>
  <conditionalFormatting sqref="G28:AJ28">
    <cfRule type="expression" dxfId="9050" priority="407" stopIfTrue="1">
      <formula>IF(WEEKDAY(G$5)=1,TRUE,FALSE)</formula>
    </cfRule>
  </conditionalFormatting>
  <conditionalFormatting sqref="G28:I28">
    <cfRule type="expression" dxfId="9049" priority="406" stopIfTrue="1">
      <formula>IF(WEEKDAY(G$5)=1,TRUE,FALSE)</formula>
    </cfRule>
  </conditionalFormatting>
  <conditionalFormatting sqref="G28:I28">
    <cfRule type="expression" dxfId="9048" priority="405" stopIfTrue="1">
      <formula>IF(WEEKDAY(G$5)=1,TRUE,FALSE)</formula>
    </cfRule>
  </conditionalFormatting>
  <conditionalFormatting sqref="G28:I28">
    <cfRule type="expression" dxfId="9047" priority="404" stopIfTrue="1">
      <formula>IF(WEEKDAY(G$5)=1,TRUE,FALSE)</formula>
    </cfRule>
  </conditionalFormatting>
  <conditionalFormatting sqref="G28:AJ28">
    <cfRule type="expression" dxfId="9046" priority="403" stopIfTrue="1">
      <formula>IF(WEEKDAY(G$5)=1,TRUE,FALSE)</formula>
    </cfRule>
  </conditionalFormatting>
  <conditionalFormatting sqref="G28:AJ28">
    <cfRule type="expression" dxfId="9045" priority="402" stopIfTrue="1">
      <formula>IF(WEEKDAY(G$5)=1,TRUE,FALSE)</formula>
    </cfRule>
  </conditionalFormatting>
  <conditionalFormatting sqref="G28:AJ28">
    <cfRule type="expression" dxfId="9044" priority="401" stopIfTrue="1">
      <formula>IF(WEEKDAY(G$5)=1,TRUE,FALSE)</formula>
    </cfRule>
  </conditionalFormatting>
  <conditionalFormatting sqref="K28:P28">
    <cfRule type="expression" dxfId="9043" priority="400" stopIfTrue="1">
      <formula>IF(WEEKDAY(K$5)=1,TRUE,FALSE)</formula>
    </cfRule>
  </conditionalFormatting>
  <conditionalFormatting sqref="R28:W28">
    <cfRule type="expression" dxfId="9042" priority="399" stopIfTrue="1">
      <formula>IF(WEEKDAY(R$5)=1,TRUE,FALSE)</formula>
    </cfRule>
  </conditionalFormatting>
  <conditionalFormatting sqref="Y28:AD28">
    <cfRule type="expression" dxfId="9041" priority="398" stopIfTrue="1">
      <formula>IF(WEEKDAY(Y$5)=1,TRUE,FALSE)</formula>
    </cfRule>
  </conditionalFormatting>
  <conditionalFormatting sqref="G28:I28">
    <cfRule type="expression" dxfId="9040" priority="397" stopIfTrue="1">
      <formula>IF(WEEKDAY(G$5)=1,TRUE,FALSE)</formula>
    </cfRule>
  </conditionalFormatting>
  <conditionalFormatting sqref="AF28:AJ28">
    <cfRule type="expression" dxfId="9039" priority="396" stopIfTrue="1">
      <formula>IF(WEEKDAY(AF$5)=1,TRUE,FALSE)</formula>
    </cfRule>
  </conditionalFormatting>
  <conditionalFormatting sqref="G28:AJ28">
    <cfRule type="expression" dxfId="9038" priority="395" stopIfTrue="1">
      <formula>IF(WEEKDAY(G$5)=1,TRUE,FALSE)</formula>
    </cfRule>
  </conditionalFormatting>
  <conditionalFormatting sqref="G28:AJ28">
    <cfRule type="expression" dxfId="9037" priority="394" stopIfTrue="1">
      <formula>IF(WEEKDAY(G$5)=1,TRUE,FALSE)</formula>
    </cfRule>
  </conditionalFormatting>
  <conditionalFormatting sqref="G28:AJ28">
    <cfRule type="expression" dxfId="9036" priority="393" stopIfTrue="1">
      <formula>IF(WEEKDAY(G$5)=1,TRUE,FALSE)</formula>
    </cfRule>
  </conditionalFormatting>
  <conditionalFormatting sqref="G28:AJ28">
    <cfRule type="expression" dxfId="9035" priority="392" stopIfTrue="1">
      <formula>IF(WEEKDAY(G$5)=1,TRUE,FALSE)</formula>
    </cfRule>
  </conditionalFormatting>
  <conditionalFormatting sqref="G28:AJ28">
    <cfRule type="expression" dxfId="9034" priority="391" stopIfTrue="1">
      <formula>IF(WEEKDAY(G$5)=1,TRUE,FALSE)</formula>
    </cfRule>
  </conditionalFormatting>
  <conditionalFormatting sqref="G31:AJ31">
    <cfRule type="expression" dxfId="9033" priority="390" stopIfTrue="1">
      <formula>IF(WEEKDAY(G$5)=1,TRUE,FALSE)</formula>
    </cfRule>
  </conditionalFormatting>
  <conditionalFormatting sqref="G31:I31">
    <cfRule type="expression" dxfId="9032" priority="389" stopIfTrue="1">
      <formula>IF(WEEKDAY(G$5)=1,TRUE,FALSE)</formula>
    </cfRule>
  </conditionalFormatting>
  <conditionalFormatting sqref="G31:AJ31">
    <cfRule type="expression" dxfId="9031" priority="388" stopIfTrue="1">
      <formula>IF(WEEKDAY(G$5)=1,TRUE,FALSE)</formula>
    </cfRule>
  </conditionalFormatting>
  <conditionalFormatting sqref="G31:AJ31">
    <cfRule type="expression" dxfId="9030" priority="387" stopIfTrue="1">
      <formula>IF(WEEKDAY(G$5)=1,TRUE,FALSE)</formula>
    </cfRule>
  </conditionalFormatting>
  <conditionalFormatting sqref="G31:AJ31">
    <cfRule type="expression" dxfId="9029" priority="386" stopIfTrue="1">
      <formula>IF(WEEKDAY(G$5)=1,TRUE,FALSE)</formula>
    </cfRule>
  </conditionalFormatting>
  <conditionalFormatting sqref="K31:P31">
    <cfRule type="expression" dxfId="9028" priority="385" stopIfTrue="1">
      <formula>IF(WEEKDAY(K$5)=1,TRUE,FALSE)</formula>
    </cfRule>
  </conditionalFormatting>
  <conditionalFormatting sqref="R31:W31">
    <cfRule type="expression" dxfId="9027" priority="384" stopIfTrue="1">
      <formula>IF(WEEKDAY(R$5)=1,TRUE,FALSE)</formula>
    </cfRule>
  </conditionalFormatting>
  <conditionalFormatting sqref="Y31:AD31">
    <cfRule type="expression" dxfId="9026" priority="383" stopIfTrue="1">
      <formula>IF(WEEKDAY(Y$5)=1,TRUE,FALSE)</formula>
    </cfRule>
  </conditionalFormatting>
  <conditionalFormatting sqref="G31:I31">
    <cfRule type="expression" dxfId="9025" priority="382" stopIfTrue="1">
      <formula>IF(WEEKDAY(G$5)=1,TRUE,FALSE)</formula>
    </cfRule>
  </conditionalFormatting>
  <conditionalFormatting sqref="AF31:AJ31">
    <cfRule type="expression" dxfId="9024" priority="381" stopIfTrue="1">
      <formula>IF(WEEKDAY(AF$5)=1,TRUE,FALSE)</formula>
    </cfRule>
  </conditionalFormatting>
  <conditionalFormatting sqref="G31:AJ31">
    <cfRule type="expression" dxfId="9023" priority="380" stopIfTrue="1">
      <formula>IF(WEEKDAY(G$5)=1,TRUE,FALSE)</formula>
    </cfRule>
  </conditionalFormatting>
  <conditionalFormatting sqref="G31:AJ31">
    <cfRule type="expression" dxfId="9022" priority="379" stopIfTrue="1">
      <formula>IF(WEEKDAY(G$5)=1,TRUE,FALSE)</formula>
    </cfRule>
  </conditionalFormatting>
  <conditionalFormatting sqref="G31:AJ31">
    <cfRule type="expression" dxfId="9021" priority="378" stopIfTrue="1">
      <formula>IF(WEEKDAY(G$5)=1,TRUE,FALSE)</formula>
    </cfRule>
  </conditionalFormatting>
  <conditionalFormatting sqref="G31:AJ31">
    <cfRule type="expression" dxfId="9020" priority="377" stopIfTrue="1">
      <formula>IF(WEEKDAY(G$5)=1,TRUE,FALSE)</formula>
    </cfRule>
  </conditionalFormatting>
  <conditionalFormatting sqref="G31:I31">
    <cfRule type="expression" dxfId="9019" priority="376" stopIfTrue="1">
      <formula>IF(WEEKDAY(G$5)=1,TRUE,FALSE)</formula>
    </cfRule>
  </conditionalFormatting>
  <conditionalFormatting sqref="G31:I31">
    <cfRule type="expression" dxfId="9018" priority="375" stopIfTrue="1">
      <formula>IF(WEEKDAY(G$5)=1,TRUE,FALSE)</formula>
    </cfRule>
  </conditionalFormatting>
  <conditionalFormatting sqref="G31:I31">
    <cfRule type="expression" dxfId="9017" priority="374" stopIfTrue="1">
      <formula>IF(WEEKDAY(G$5)=1,TRUE,FALSE)</formula>
    </cfRule>
  </conditionalFormatting>
  <conditionalFormatting sqref="G31:AJ31">
    <cfRule type="expression" dxfId="9016" priority="373" stopIfTrue="1">
      <formula>IF(WEEKDAY(G$5)=1,TRUE,FALSE)</formula>
    </cfRule>
  </conditionalFormatting>
  <conditionalFormatting sqref="G31:AJ31">
    <cfRule type="expression" dxfId="9015" priority="372" stopIfTrue="1">
      <formula>IF(WEEKDAY(G$5)=1,TRUE,FALSE)</formula>
    </cfRule>
  </conditionalFormatting>
  <conditionalFormatting sqref="G31:AJ31">
    <cfRule type="expression" dxfId="9014" priority="371" stopIfTrue="1">
      <formula>IF(WEEKDAY(G$5)=1,TRUE,FALSE)</formula>
    </cfRule>
  </conditionalFormatting>
  <conditionalFormatting sqref="K31:P31">
    <cfRule type="expression" dxfId="9013" priority="370" stopIfTrue="1">
      <formula>IF(WEEKDAY(K$5)=1,TRUE,FALSE)</formula>
    </cfRule>
  </conditionalFormatting>
  <conditionalFormatting sqref="R31:W31">
    <cfRule type="expression" dxfId="9012" priority="369" stopIfTrue="1">
      <formula>IF(WEEKDAY(R$5)=1,TRUE,FALSE)</formula>
    </cfRule>
  </conditionalFormatting>
  <conditionalFormatting sqref="Y31:AD31">
    <cfRule type="expression" dxfId="9011" priority="368" stopIfTrue="1">
      <formula>IF(WEEKDAY(Y$5)=1,TRUE,FALSE)</formula>
    </cfRule>
  </conditionalFormatting>
  <conditionalFormatting sqref="G31:I31">
    <cfRule type="expression" dxfId="9010" priority="367" stopIfTrue="1">
      <formula>IF(WEEKDAY(G$5)=1,TRUE,FALSE)</formula>
    </cfRule>
  </conditionalFormatting>
  <conditionalFormatting sqref="AF31:AJ31">
    <cfRule type="expression" dxfId="9009" priority="366" stopIfTrue="1">
      <formula>IF(WEEKDAY(AF$5)=1,TRUE,FALSE)</formula>
    </cfRule>
  </conditionalFormatting>
  <conditionalFormatting sqref="G31:AJ31">
    <cfRule type="expression" dxfId="9008" priority="365" stopIfTrue="1">
      <formula>IF(WEEKDAY(G$5)=1,TRUE,FALSE)</formula>
    </cfRule>
  </conditionalFormatting>
  <conditionalFormatting sqref="G31:AJ31">
    <cfRule type="expression" dxfId="9007" priority="364" stopIfTrue="1">
      <formula>IF(WEEKDAY(G$5)=1,TRUE,FALSE)</formula>
    </cfRule>
  </conditionalFormatting>
  <conditionalFormatting sqref="G31:AJ31">
    <cfRule type="expression" dxfId="9006" priority="363" stopIfTrue="1">
      <formula>IF(WEEKDAY(G$5)=1,TRUE,FALSE)</formula>
    </cfRule>
  </conditionalFormatting>
  <conditionalFormatting sqref="G31:AJ31">
    <cfRule type="expression" dxfId="9005" priority="362" stopIfTrue="1">
      <formula>IF(WEEKDAY(G$5)=1,TRUE,FALSE)</formula>
    </cfRule>
  </conditionalFormatting>
  <conditionalFormatting sqref="G31:AJ31">
    <cfRule type="expression" dxfId="9004" priority="361" stopIfTrue="1">
      <formula>IF(WEEKDAY(G$5)=1,TRUE,FALSE)</formula>
    </cfRule>
  </conditionalFormatting>
  <conditionalFormatting sqref="G33:AJ33">
    <cfRule type="expression" dxfId="9003" priority="360" stopIfTrue="1">
      <formula>IF(WEEKDAY(G$5)=1,TRUE,FALSE)</formula>
    </cfRule>
  </conditionalFormatting>
  <conditionalFormatting sqref="G33:I33">
    <cfRule type="expression" dxfId="9002" priority="359" stopIfTrue="1">
      <formula>IF(WEEKDAY(G$5)=1,TRUE,FALSE)</formula>
    </cfRule>
  </conditionalFormatting>
  <conditionalFormatting sqref="G33:AJ33">
    <cfRule type="expression" dxfId="9001" priority="358" stopIfTrue="1">
      <formula>IF(WEEKDAY(G$5)=1,TRUE,FALSE)</formula>
    </cfRule>
  </conditionalFormatting>
  <conditionalFormatting sqref="G33:AJ33">
    <cfRule type="expression" dxfId="9000" priority="357" stopIfTrue="1">
      <formula>IF(WEEKDAY(G$5)=1,TRUE,FALSE)</formula>
    </cfRule>
  </conditionalFormatting>
  <conditionalFormatting sqref="G33:AJ33">
    <cfRule type="expression" dxfId="8999" priority="356" stopIfTrue="1">
      <formula>IF(WEEKDAY(G$5)=1,TRUE,FALSE)</formula>
    </cfRule>
  </conditionalFormatting>
  <conditionalFormatting sqref="K33:P33">
    <cfRule type="expression" dxfId="8998" priority="355" stopIfTrue="1">
      <formula>IF(WEEKDAY(K$5)=1,TRUE,FALSE)</formula>
    </cfRule>
  </conditionalFormatting>
  <conditionalFormatting sqref="R33:W33">
    <cfRule type="expression" dxfId="8997" priority="354" stopIfTrue="1">
      <formula>IF(WEEKDAY(R$5)=1,TRUE,FALSE)</formula>
    </cfRule>
  </conditionalFormatting>
  <conditionalFormatting sqref="Y33:AD33">
    <cfRule type="expression" dxfId="8996" priority="353" stopIfTrue="1">
      <formula>IF(WEEKDAY(Y$5)=1,TRUE,FALSE)</formula>
    </cfRule>
  </conditionalFormatting>
  <conditionalFormatting sqref="G33:I33">
    <cfRule type="expression" dxfId="8995" priority="352" stopIfTrue="1">
      <formula>IF(WEEKDAY(G$5)=1,TRUE,FALSE)</formula>
    </cfRule>
  </conditionalFormatting>
  <conditionalFormatting sqref="AF33:AJ33">
    <cfRule type="expression" dxfId="8994" priority="351" stopIfTrue="1">
      <formula>IF(WEEKDAY(AF$5)=1,TRUE,FALSE)</formula>
    </cfRule>
  </conditionalFormatting>
  <conditionalFormatting sqref="G33:AJ33">
    <cfRule type="expression" dxfId="8993" priority="350" stopIfTrue="1">
      <formula>IF(WEEKDAY(G$5)=1,TRUE,FALSE)</formula>
    </cfRule>
  </conditionalFormatting>
  <conditionalFormatting sqref="G33:AJ33">
    <cfRule type="expression" dxfId="8992" priority="349" stopIfTrue="1">
      <formula>IF(WEEKDAY(G$5)=1,TRUE,FALSE)</formula>
    </cfRule>
  </conditionalFormatting>
  <conditionalFormatting sqref="G33:AJ33">
    <cfRule type="expression" dxfId="8991" priority="348" stopIfTrue="1">
      <formula>IF(WEEKDAY(G$5)=1,TRUE,FALSE)</formula>
    </cfRule>
  </conditionalFormatting>
  <conditionalFormatting sqref="G33:AJ33">
    <cfRule type="expression" dxfId="8990" priority="347" stopIfTrue="1">
      <formula>IF(WEEKDAY(G$5)=1,TRUE,FALSE)</formula>
    </cfRule>
  </conditionalFormatting>
  <conditionalFormatting sqref="G33:I33">
    <cfRule type="expression" dxfId="8989" priority="346" stopIfTrue="1">
      <formula>IF(WEEKDAY(G$5)=1,TRUE,FALSE)</formula>
    </cfRule>
  </conditionalFormatting>
  <conditionalFormatting sqref="G33:I33">
    <cfRule type="expression" dxfId="8988" priority="345" stopIfTrue="1">
      <formula>IF(WEEKDAY(G$5)=1,TRUE,FALSE)</formula>
    </cfRule>
  </conditionalFormatting>
  <conditionalFormatting sqref="G33:I33">
    <cfRule type="expression" dxfId="8987" priority="344" stopIfTrue="1">
      <formula>IF(WEEKDAY(G$5)=1,TRUE,FALSE)</formula>
    </cfRule>
  </conditionalFormatting>
  <conditionalFormatting sqref="G33:AJ33">
    <cfRule type="expression" dxfId="8986" priority="343" stopIfTrue="1">
      <formula>IF(WEEKDAY(G$5)=1,TRUE,FALSE)</formula>
    </cfRule>
  </conditionalFormatting>
  <conditionalFormatting sqref="G33:AJ33">
    <cfRule type="expression" dxfId="8985" priority="342" stopIfTrue="1">
      <formula>IF(WEEKDAY(G$5)=1,TRUE,FALSE)</formula>
    </cfRule>
  </conditionalFormatting>
  <conditionalFormatting sqref="G33:AJ33">
    <cfRule type="expression" dxfId="8984" priority="341" stopIfTrue="1">
      <formula>IF(WEEKDAY(G$5)=1,TRUE,FALSE)</formula>
    </cfRule>
  </conditionalFormatting>
  <conditionalFormatting sqref="K33:P33">
    <cfRule type="expression" dxfId="8983" priority="340" stopIfTrue="1">
      <formula>IF(WEEKDAY(K$5)=1,TRUE,FALSE)</formula>
    </cfRule>
  </conditionalFormatting>
  <conditionalFormatting sqref="R33:W33">
    <cfRule type="expression" dxfId="8982" priority="339" stopIfTrue="1">
      <formula>IF(WEEKDAY(R$5)=1,TRUE,FALSE)</formula>
    </cfRule>
  </conditionalFormatting>
  <conditionalFormatting sqref="Y33:AD33">
    <cfRule type="expression" dxfId="8981" priority="338" stopIfTrue="1">
      <formula>IF(WEEKDAY(Y$5)=1,TRUE,FALSE)</formula>
    </cfRule>
  </conditionalFormatting>
  <conditionalFormatting sqref="G33:I33">
    <cfRule type="expression" dxfId="8980" priority="337" stopIfTrue="1">
      <formula>IF(WEEKDAY(G$5)=1,TRUE,FALSE)</formula>
    </cfRule>
  </conditionalFormatting>
  <conditionalFormatting sqref="AF33:AJ33">
    <cfRule type="expression" dxfId="8979" priority="336" stopIfTrue="1">
      <formula>IF(WEEKDAY(AF$5)=1,TRUE,FALSE)</formula>
    </cfRule>
  </conditionalFormatting>
  <conditionalFormatting sqref="G33:AJ33">
    <cfRule type="expression" dxfId="8978" priority="335" stopIfTrue="1">
      <formula>IF(WEEKDAY(G$5)=1,TRUE,FALSE)</formula>
    </cfRule>
  </conditionalFormatting>
  <conditionalFormatting sqref="G33:AJ33">
    <cfRule type="expression" dxfId="8977" priority="334" stopIfTrue="1">
      <formula>IF(WEEKDAY(G$5)=1,TRUE,FALSE)</formula>
    </cfRule>
  </conditionalFormatting>
  <conditionalFormatting sqref="G33:AJ33">
    <cfRule type="expression" dxfId="8976" priority="333" stopIfTrue="1">
      <formula>IF(WEEKDAY(G$5)=1,TRUE,FALSE)</formula>
    </cfRule>
  </conditionalFormatting>
  <conditionalFormatting sqref="G33:AJ33">
    <cfRule type="expression" dxfId="8975" priority="332" stopIfTrue="1">
      <formula>IF(WEEKDAY(G$5)=1,TRUE,FALSE)</formula>
    </cfRule>
  </conditionalFormatting>
  <conditionalFormatting sqref="G33:AJ33">
    <cfRule type="expression" dxfId="8974" priority="331" stopIfTrue="1">
      <formula>IF(WEEKDAY(G$5)=1,TRUE,FALSE)</formula>
    </cfRule>
  </conditionalFormatting>
  <conditionalFormatting sqref="G35:AJ35">
    <cfRule type="expression" dxfId="8973" priority="330" stopIfTrue="1">
      <formula>IF(WEEKDAY(G$5)=1,TRUE,FALSE)</formula>
    </cfRule>
  </conditionalFormatting>
  <conditionalFormatting sqref="G35:I35">
    <cfRule type="expression" dxfId="8972" priority="329" stopIfTrue="1">
      <formula>IF(WEEKDAY(G$5)=1,TRUE,FALSE)</formula>
    </cfRule>
  </conditionalFormatting>
  <conditionalFormatting sqref="G35:AJ35">
    <cfRule type="expression" dxfId="8971" priority="328" stopIfTrue="1">
      <formula>IF(WEEKDAY(G$5)=1,TRUE,FALSE)</formula>
    </cfRule>
  </conditionalFormatting>
  <conditionalFormatting sqref="G35:AJ35">
    <cfRule type="expression" dxfId="8970" priority="327" stopIfTrue="1">
      <formula>IF(WEEKDAY(G$5)=1,TRUE,FALSE)</formula>
    </cfRule>
  </conditionalFormatting>
  <conditionalFormatting sqref="G35:AJ35">
    <cfRule type="expression" dxfId="8969" priority="326" stopIfTrue="1">
      <formula>IF(WEEKDAY(G$5)=1,TRUE,FALSE)</formula>
    </cfRule>
  </conditionalFormatting>
  <conditionalFormatting sqref="K35:P35">
    <cfRule type="expression" dxfId="8968" priority="325" stopIfTrue="1">
      <formula>IF(WEEKDAY(K$5)=1,TRUE,FALSE)</formula>
    </cfRule>
  </conditionalFormatting>
  <conditionalFormatting sqref="R35:W35">
    <cfRule type="expression" dxfId="8967" priority="324" stopIfTrue="1">
      <formula>IF(WEEKDAY(R$5)=1,TRUE,FALSE)</formula>
    </cfRule>
  </conditionalFormatting>
  <conditionalFormatting sqref="Y35:AD35">
    <cfRule type="expression" dxfId="8966" priority="323" stopIfTrue="1">
      <formula>IF(WEEKDAY(Y$5)=1,TRUE,FALSE)</formula>
    </cfRule>
  </conditionalFormatting>
  <conditionalFormatting sqref="G35:I35">
    <cfRule type="expression" dxfId="8965" priority="322" stopIfTrue="1">
      <formula>IF(WEEKDAY(G$5)=1,TRUE,FALSE)</formula>
    </cfRule>
  </conditionalFormatting>
  <conditionalFormatting sqref="AF35:AJ35">
    <cfRule type="expression" dxfId="8964" priority="321" stopIfTrue="1">
      <formula>IF(WEEKDAY(AF$5)=1,TRUE,FALSE)</formula>
    </cfRule>
  </conditionalFormatting>
  <conditionalFormatting sqref="G35:AJ35">
    <cfRule type="expression" dxfId="8963" priority="320" stopIfTrue="1">
      <formula>IF(WEEKDAY(G$5)=1,TRUE,FALSE)</formula>
    </cfRule>
  </conditionalFormatting>
  <conditionalFormatting sqref="G35:AJ35">
    <cfRule type="expression" dxfId="8962" priority="319" stopIfTrue="1">
      <formula>IF(WEEKDAY(G$5)=1,TRUE,FALSE)</formula>
    </cfRule>
  </conditionalFormatting>
  <conditionalFormatting sqref="G35:AJ35">
    <cfRule type="expression" dxfId="8961" priority="318" stopIfTrue="1">
      <formula>IF(WEEKDAY(G$5)=1,TRUE,FALSE)</formula>
    </cfRule>
  </conditionalFormatting>
  <conditionalFormatting sqref="G35:AJ35">
    <cfRule type="expression" dxfId="8960" priority="317" stopIfTrue="1">
      <formula>IF(WEEKDAY(G$5)=1,TRUE,FALSE)</formula>
    </cfRule>
  </conditionalFormatting>
  <conditionalFormatting sqref="G35:I35">
    <cfRule type="expression" dxfId="8959" priority="316" stopIfTrue="1">
      <formula>IF(WEEKDAY(G$5)=1,TRUE,FALSE)</formula>
    </cfRule>
  </conditionalFormatting>
  <conditionalFormatting sqref="G35:I35">
    <cfRule type="expression" dxfId="8958" priority="315" stopIfTrue="1">
      <formula>IF(WEEKDAY(G$5)=1,TRUE,FALSE)</formula>
    </cfRule>
  </conditionalFormatting>
  <conditionalFormatting sqref="G35:I35">
    <cfRule type="expression" dxfId="8957" priority="314" stopIfTrue="1">
      <formula>IF(WEEKDAY(G$5)=1,TRUE,FALSE)</formula>
    </cfRule>
  </conditionalFormatting>
  <conditionalFormatting sqref="G35:AJ35">
    <cfRule type="expression" dxfId="8956" priority="313" stopIfTrue="1">
      <formula>IF(WEEKDAY(G$5)=1,TRUE,FALSE)</formula>
    </cfRule>
  </conditionalFormatting>
  <conditionalFormatting sqref="G35:AJ35">
    <cfRule type="expression" dxfId="8955" priority="312" stopIfTrue="1">
      <formula>IF(WEEKDAY(G$5)=1,TRUE,FALSE)</formula>
    </cfRule>
  </conditionalFormatting>
  <conditionalFormatting sqref="G35:AJ35">
    <cfRule type="expression" dxfId="8954" priority="311" stopIfTrue="1">
      <formula>IF(WEEKDAY(G$5)=1,TRUE,FALSE)</formula>
    </cfRule>
  </conditionalFormatting>
  <conditionalFormatting sqref="K35:P35">
    <cfRule type="expression" dxfId="8953" priority="310" stopIfTrue="1">
      <formula>IF(WEEKDAY(K$5)=1,TRUE,FALSE)</formula>
    </cfRule>
  </conditionalFormatting>
  <conditionalFormatting sqref="R35:W35">
    <cfRule type="expression" dxfId="8952" priority="309" stopIfTrue="1">
      <formula>IF(WEEKDAY(R$5)=1,TRUE,FALSE)</formula>
    </cfRule>
  </conditionalFormatting>
  <conditionalFormatting sqref="Y35:AD35">
    <cfRule type="expression" dxfId="8951" priority="308" stopIfTrue="1">
      <formula>IF(WEEKDAY(Y$5)=1,TRUE,FALSE)</formula>
    </cfRule>
  </conditionalFormatting>
  <conditionalFormatting sqref="G35:I35">
    <cfRule type="expression" dxfId="8950" priority="307" stopIfTrue="1">
      <formula>IF(WEEKDAY(G$5)=1,TRUE,FALSE)</formula>
    </cfRule>
  </conditionalFormatting>
  <conditionalFormatting sqref="AF35:AJ35">
    <cfRule type="expression" dxfId="8949" priority="306" stopIfTrue="1">
      <formula>IF(WEEKDAY(AF$5)=1,TRUE,FALSE)</formula>
    </cfRule>
  </conditionalFormatting>
  <conditionalFormatting sqref="G35:AJ35">
    <cfRule type="expression" dxfId="8948" priority="305" stopIfTrue="1">
      <formula>IF(WEEKDAY(G$5)=1,TRUE,FALSE)</formula>
    </cfRule>
  </conditionalFormatting>
  <conditionalFormatting sqref="G35:AJ35">
    <cfRule type="expression" dxfId="8947" priority="304" stopIfTrue="1">
      <formula>IF(WEEKDAY(G$5)=1,TRUE,FALSE)</formula>
    </cfRule>
  </conditionalFormatting>
  <conditionalFormatting sqref="G35:AJ35">
    <cfRule type="expression" dxfId="8946" priority="303" stopIfTrue="1">
      <formula>IF(WEEKDAY(G$5)=1,TRUE,FALSE)</formula>
    </cfRule>
  </conditionalFormatting>
  <conditionalFormatting sqref="G35:AJ35">
    <cfRule type="expression" dxfId="8945" priority="302" stopIfTrue="1">
      <formula>IF(WEEKDAY(G$5)=1,TRUE,FALSE)</formula>
    </cfRule>
  </conditionalFormatting>
  <conditionalFormatting sqref="G35:AJ35">
    <cfRule type="expression" dxfId="8944" priority="301" stopIfTrue="1">
      <formula>IF(WEEKDAY(G$5)=1,TRUE,FALSE)</formula>
    </cfRule>
  </conditionalFormatting>
  <conditionalFormatting sqref="G37:AJ37">
    <cfRule type="expression" dxfId="8943" priority="300" stopIfTrue="1">
      <formula>IF(WEEKDAY(G$5)=1,TRUE,FALSE)</formula>
    </cfRule>
  </conditionalFormatting>
  <conditionalFormatting sqref="G37:I37">
    <cfRule type="expression" dxfId="8942" priority="299" stopIfTrue="1">
      <formula>IF(WEEKDAY(G$5)=1,TRUE,FALSE)</formula>
    </cfRule>
  </conditionalFormatting>
  <conditionalFormatting sqref="G37:AJ37">
    <cfRule type="expression" dxfId="8941" priority="298" stopIfTrue="1">
      <formula>IF(WEEKDAY(G$5)=1,TRUE,FALSE)</formula>
    </cfRule>
  </conditionalFormatting>
  <conditionalFormatting sqref="G37:AJ37">
    <cfRule type="expression" dxfId="8940" priority="297" stopIfTrue="1">
      <formula>IF(WEEKDAY(G$5)=1,TRUE,FALSE)</formula>
    </cfRule>
  </conditionalFormatting>
  <conditionalFormatting sqref="G37:AJ37">
    <cfRule type="expression" dxfId="8939" priority="296" stopIfTrue="1">
      <formula>IF(WEEKDAY(G$5)=1,TRUE,FALSE)</formula>
    </cfRule>
  </conditionalFormatting>
  <conditionalFormatting sqref="K37:P37">
    <cfRule type="expression" dxfId="8938" priority="295" stopIfTrue="1">
      <formula>IF(WEEKDAY(K$5)=1,TRUE,FALSE)</formula>
    </cfRule>
  </conditionalFormatting>
  <conditionalFormatting sqref="R37:W37">
    <cfRule type="expression" dxfId="8937" priority="294" stopIfTrue="1">
      <formula>IF(WEEKDAY(R$5)=1,TRUE,FALSE)</formula>
    </cfRule>
  </conditionalFormatting>
  <conditionalFormatting sqref="Y37:AD37">
    <cfRule type="expression" dxfId="8936" priority="293" stopIfTrue="1">
      <formula>IF(WEEKDAY(Y$5)=1,TRUE,FALSE)</formula>
    </cfRule>
  </conditionalFormatting>
  <conditionalFormatting sqref="G37:I37">
    <cfRule type="expression" dxfId="8935" priority="292" stopIfTrue="1">
      <formula>IF(WEEKDAY(G$5)=1,TRUE,FALSE)</formula>
    </cfRule>
  </conditionalFormatting>
  <conditionalFormatting sqref="AF37:AJ37">
    <cfRule type="expression" dxfId="8934" priority="291" stopIfTrue="1">
      <formula>IF(WEEKDAY(AF$5)=1,TRUE,FALSE)</formula>
    </cfRule>
  </conditionalFormatting>
  <conditionalFormatting sqref="G37:AJ37">
    <cfRule type="expression" dxfId="8933" priority="290" stopIfTrue="1">
      <formula>IF(WEEKDAY(G$5)=1,TRUE,FALSE)</formula>
    </cfRule>
  </conditionalFormatting>
  <conditionalFormatting sqref="G37:AJ37">
    <cfRule type="expression" dxfId="8932" priority="289" stopIfTrue="1">
      <formula>IF(WEEKDAY(G$5)=1,TRUE,FALSE)</formula>
    </cfRule>
  </conditionalFormatting>
  <conditionalFormatting sqref="G37:AJ37">
    <cfRule type="expression" dxfId="8931" priority="288" stopIfTrue="1">
      <formula>IF(WEEKDAY(G$5)=1,TRUE,FALSE)</formula>
    </cfRule>
  </conditionalFormatting>
  <conditionalFormatting sqref="G37:AJ37">
    <cfRule type="expression" dxfId="8930" priority="287" stopIfTrue="1">
      <formula>IF(WEEKDAY(G$5)=1,TRUE,FALSE)</formula>
    </cfRule>
  </conditionalFormatting>
  <conditionalFormatting sqref="G37:I37">
    <cfRule type="expression" dxfId="8929" priority="286" stopIfTrue="1">
      <formula>IF(WEEKDAY(G$5)=1,TRUE,FALSE)</formula>
    </cfRule>
  </conditionalFormatting>
  <conditionalFormatting sqref="G37:I37">
    <cfRule type="expression" dxfId="8928" priority="285" stopIfTrue="1">
      <formula>IF(WEEKDAY(G$5)=1,TRUE,FALSE)</formula>
    </cfRule>
  </conditionalFormatting>
  <conditionalFormatting sqref="G37:I37">
    <cfRule type="expression" dxfId="8927" priority="284" stopIfTrue="1">
      <formula>IF(WEEKDAY(G$5)=1,TRUE,FALSE)</formula>
    </cfRule>
  </conditionalFormatting>
  <conditionalFormatting sqref="G37:AJ37">
    <cfRule type="expression" dxfId="8926" priority="283" stopIfTrue="1">
      <formula>IF(WEEKDAY(G$5)=1,TRUE,FALSE)</formula>
    </cfRule>
  </conditionalFormatting>
  <conditionalFormatting sqref="G37:AJ37">
    <cfRule type="expression" dxfId="8925" priority="282" stopIfTrue="1">
      <formula>IF(WEEKDAY(G$5)=1,TRUE,FALSE)</formula>
    </cfRule>
  </conditionalFormatting>
  <conditionalFormatting sqref="G37:AJ37">
    <cfRule type="expression" dxfId="8924" priority="281" stopIfTrue="1">
      <formula>IF(WEEKDAY(G$5)=1,TRUE,FALSE)</formula>
    </cfRule>
  </conditionalFormatting>
  <conditionalFormatting sqref="K37:P37">
    <cfRule type="expression" dxfId="8923" priority="280" stopIfTrue="1">
      <formula>IF(WEEKDAY(K$5)=1,TRUE,FALSE)</formula>
    </cfRule>
  </conditionalFormatting>
  <conditionalFormatting sqref="R37:W37">
    <cfRule type="expression" dxfId="8922" priority="279" stopIfTrue="1">
      <formula>IF(WEEKDAY(R$5)=1,TRUE,FALSE)</formula>
    </cfRule>
  </conditionalFormatting>
  <conditionalFormatting sqref="Y37:AD37">
    <cfRule type="expression" dxfId="8921" priority="278" stopIfTrue="1">
      <formula>IF(WEEKDAY(Y$5)=1,TRUE,FALSE)</formula>
    </cfRule>
  </conditionalFormatting>
  <conditionalFormatting sqref="G37:I37">
    <cfRule type="expression" dxfId="8920" priority="277" stopIfTrue="1">
      <formula>IF(WEEKDAY(G$5)=1,TRUE,FALSE)</formula>
    </cfRule>
  </conditionalFormatting>
  <conditionalFormatting sqref="AF37:AJ37">
    <cfRule type="expression" dxfId="8919" priority="276" stopIfTrue="1">
      <formula>IF(WEEKDAY(AF$5)=1,TRUE,FALSE)</formula>
    </cfRule>
  </conditionalFormatting>
  <conditionalFormatting sqref="G37:AJ37">
    <cfRule type="expression" dxfId="8918" priority="275" stopIfTrue="1">
      <formula>IF(WEEKDAY(G$5)=1,TRUE,FALSE)</formula>
    </cfRule>
  </conditionalFormatting>
  <conditionalFormatting sqref="G37:AJ37">
    <cfRule type="expression" dxfId="8917" priority="274" stopIfTrue="1">
      <formula>IF(WEEKDAY(G$5)=1,TRUE,FALSE)</formula>
    </cfRule>
  </conditionalFormatting>
  <conditionalFormatting sqref="G37:AJ37">
    <cfRule type="expression" dxfId="8916" priority="273" stopIfTrue="1">
      <formula>IF(WEEKDAY(G$5)=1,TRUE,FALSE)</formula>
    </cfRule>
  </conditionalFormatting>
  <conditionalFormatting sqref="G37:AJ37">
    <cfRule type="expression" dxfId="8915" priority="272" stopIfTrue="1">
      <formula>IF(WEEKDAY(G$5)=1,TRUE,FALSE)</formula>
    </cfRule>
  </conditionalFormatting>
  <conditionalFormatting sqref="G37:AJ37">
    <cfRule type="expression" dxfId="8914" priority="271" stopIfTrue="1">
      <formula>IF(WEEKDAY(G$5)=1,TRUE,FALSE)</formula>
    </cfRule>
  </conditionalFormatting>
  <conditionalFormatting sqref="G39:AJ39">
    <cfRule type="expression" dxfId="8913" priority="270" stopIfTrue="1">
      <formula>IF(WEEKDAY(G$5)=1,TRUE,FALSE)</formula>
    </cfRule>
  </conditionalFormatting>
  <conditionalFormatting sqref="G39:I39">
    <cfRule type="expression" dxfId="8912" priority="269" stopIfTrue="1">
      <formula>IF(WEEKDAY(G$5)=1,TRUE,FALSE)</formula>
    </cfRule>
  </conditionalFormatting>
  <conditionalFormatting sqref="G39:AJ39">
    <cfRule type="expression" dxfId="8911" priority="268" stopIfTrue="1">
      <formula>IF(WEEKDAY(G$5)=1,TRUE,FALSE)</formula>
    </cfRule>
  </conditionalFormatting>
  <conditionalFormatting sqref="G39:AJ39">
    <cfRule type="expression" dxfId="8910" priority="267" stopIfTrue="1">
      <formula>IF(WEEKDAY(G$5)=1,TRUE,FALSE)</formula>
    </cfRule>
  </conditionalFormatting>
  <conditionalFormatting sqref="G39:AJ39">
    <cfRule type="expression" dxfId="8909" priority="266" stopIfTrue="1">
      <formula>IF(WEEKDAY(G$5)=1,TRUE,FALSE)</formula>
    </cfRule>
  </conditionalFormatting>
  <conditionalFormatting sqref="K39:P39">
    <cfRule type="expression" dxfId="8908" priority="265" stopIfTrue="1">
      <formula>IF(WEEKDAY(K$5)=1,TRUE,FALSE)</formula>
    </cfRule>
  </conditionalFormatting>
  <conditionalFormatting sqref="R39:W39">
    <cfRule type="expression" dxfId="8907" priority="264" stopIfTrue="1">
      <formula>IF(WEEKDAY(R$5)=1,TRUE,FALSE)</formula>
    </cfRule>
  </conditionalFormatting>
  <conditionalFormatting sqref="Y39:AD39">
    <cfRule type="expression" dxfId="8906" priority="263" stopIfTrue="1">
      <formula>IF(WEEKDAY(Y$5)=1,TRUE,FALSE)</formula>
    </cfRule>
  </conditionalFormatting>
  <conditionalFormatting sqref="G39:I39">
    <cfRule type="expression" dxfId="8905" priority="262" stopIfTrue="1">
      <formula>IF(WEEKDAY(G$5)=1,TRUE,FALSE)</formula>
    </cfRule>
  </conditionalFormatting>
  <conditionalFormatting sqref="AF39:AJ39">
    <cfRule type="expression" dxfId="8904" priority="261" stopIfTrue="1">
      <formula>IF(WEEKDAY(AF$5)=1,TRUE,FALSE)</formula>
    </cfRule>
  </conditionalFormatting>
  <conditionalFormatting sqref="G39:AJ39">
    <cfRule type="expression" dxfId="8903" priority="260" stopIfTrue="1">
      <formula>IF(WEEKDAY(G$5)=1,TRUE,FALSE)</formula>
    </cfRule>
  </conditionalFormatting>
  <conditionalFormatting sqref="G39:AJ39">
    <cfRule type="expression" dxfId="8902" priority="259" stopIfTrue="1">
      <formula>IF(WEEKDAY(G$5)=1,TRUE,FALSE)</formula>
    </cfRule>
  </conditionalFormatting>
  <conditionalFormatting sqref="G39:AJ39">
    <cfRule type="expression" dxfId="8901" priority="258" stopIfTrue="1">
      <formula>IF(WEEKDAY(G$5)=1,TRUE,FALSE)</formula>
    </cfRule>
  </conditionalFormatting>
  <conditionalFormatting sqref="G39:AJ39">
    <cfRule type="expression" dxfId="8900" priority="257" stopIfTrue="1">
      <formula>IF(WEEKDAY(G$5)=1,TRUE,FALSE)</formula>
    </cfRule>
  </conditionalFormatting>
  <conditionalFormatting sqref="G39:I39">
    <cfRule type="expression" dxfId="8899" priority="256" stopIfTrue="1">
      <formula>IF(WEEKDAY(G$5)=1,TRUE,FALSE)</formula>
    </cfRule>
  </conditionalFormatting>
  <conditionalFormatting sqref="G39:I39">
    <cfRule type="expression" dxfId="8898" priority="255" stopIfTrue="1">
      <formula>IF(WEEKDAY(G$5)=1,TRUE,FALSE)</formula>
    </cfRule>
  </conditionalFormatting>
  <conditionalFormatting sqref="G39:I39">
    <cfRule type="expression" dxfId="8897" priority="254" stopIfTrue="1">
      <formula>IF(WEEKDAY(G$5)=1,TRUE,FALSE)</formula>
    </cfRule>
  </conditionalFormatting>
  <conditionalFormatting sqref="G39:AJ39">
    <cfRule type="expression" dxfId="8896" priority="253" stopIfTrue="1">
      <formula>IF(WEEKDAY(G$5)=1,TRUE,FALSE)</formula>
    </cfRule>
  </conditionalFormatting>
  <conditionalFormatting sqref="G39:AJ39">
    <cfRule type="expression" dxfId="8895" priority="252" stopIfTrue="1">
      <formula>IF(WEEKDAY(G$5)=1,TRUE,FALSE)</formula>
    </cfRule>
  </conditionalFormatting>
  <conditionalFormatting sqref="G39:AJ39">
    <cfRule type="expression" dxfId="8894" priority="251" stopIfTrue="1">
      <formula>IF(WEEKDAY(G$5)=1,TRUE,FALSE)</formula>
    </cfRule>
  </conditionalFormatting>
  <conditionalFormatting sqref="K39:P39">
    <cfRule type="expression" dxfId="8893" priority="250" stopIfTrue="1">
      <formula>IF(WEEKDAY(K$5)=1,TRUE,FALSE)</formula>
    </cfRule>
  </conditionalFormatting>
  <conditionalFormatting sqref="R39:W39">
    <cfRule type="expression" dxfId="8892" priority="249" stopIfTrue="1">
      <formula>IF(WEEKDAY(R$5)=1,TRUE,FALSE)</formula>
    </cfRule>
  </conditionalFormatting>
  <conditionalFormatting sqref="Y39:AD39">
    <cfRule type="expression" dxfId="8891" priority="248" stopIfTrue="1">
      <formula>IF(WEEKDAY(Y$5)=1,TRUE,FALSE)</formula>
    </cfRule>
  </conditionalFormatting>
  <conditionalFormatting sqref="G39:I39">
    <cfRule type="expression" dxfId="8890" priority="247" stopIfTrue="1">
      <formula>IF(WEEKDAY(G$5)=1,TRUE,FALSE)</formula>
    </cfRule>
  </conditionalFormatting>
  <conditionalFormatting sqref="AF39:AJ39">
    <cfRule type="expression" dxfId="8889" priority="246" stopIfTrue="1">
      <formula>IF(WEEKDAY(AF$5)=1,TRUE,FALSE)</formula>
    </cfRule>
  </conditionalFormatting>
  <conditionalFormatting sqref="G39:AJ39">
    <cfRule type="expression" dxfId="8888" priority="245" stopIfTrue="1">
      <formula>IF(WEEKDAY(G$5)=1,TRUE,FALSE)</formula>
    </cfRule>
  </conditionalFormatting>
  <conditionalFormatting sqref="G39:AJ39">
    <cfRule type="expression" dxfId="8887" priority="244" stopIfTrue="1">
      <formula>IF(WEEKDAY(G$5)=1,TRUE,FALSE)</formula>
    </cfRule>
  </conditionalFormatting>
  <conditionalFormatting sqref="G39:AJ39">
    <cfRule type="expression" dxfId="8886" priority="243" stopIfTrue="1">
      <formula>IF(WEEKDAY(G$5)=1,TRUE,FALSE)</formula>
    </cfRule>
  </conditionalFormatting>
  <conditionalFormatting sqref="G39:AJ39">
    <cfRule type="expression" dxfId="8885" priority="242" stopIfTrue="1">
      <formula>IF(WEEKDAY(G$5)=1,TRUE,FALSE)</formula>
    </cfRule>
  </conditionalFormatting>
  <conditionalFormatting sqref="G39:AJ39">
    <cfRule type="expression" dxfId="8884" priority="241" stopIfTrue="1">
      <formula>IF(WEEKDAY(G$5)=1,TRUE,FALSE)</formula>
    </cfRule>
  </conditionalFormatting>
  <conditionalFormatting sqref="G70:AJ70">
    <cfRule type="expression" dxfId="8883" priority="240" stopIfTrue="1">
      <formula>IF(WEEKDAY(G$5)=1,TRUE,FALSE)</formula>
    </cfRule>
  </conditionalFormatting>
  <conditionalFormatting sqref="G70:I70">
    <cfRule type="expression" dxfId="8882" priority="239" stopIfTrue="1">
      <formula>IF(WEEKDAY(G$5)=1,TRUE,FALSE)</formula>
    </cfRule>
  </conditionalFormatting>
  <conditionalFormatting sqref="G70:AJ70">
    <cfRule type="expression" dxfId="8881" priority="238" stopIfTrue="1">
      <formula>IF(WEEKDAY(G$5)=1,TRUE,FALSE)</formula>
    </cfRule>
  </conditionalFormatting>
  <conditionalFormatting sqref="G70:AJ70">
    <cfRule type="expression" dxfId="8880" priority="237" stopIfTrue="1">
      <formula>IF(WEEKDAY(G$5)=1,TRUE,FALSE)</formula>
    </cfRule>
  </conditionalFormatting>
  <conditionalFormatting sqref="G70:AJ70">
    <cfRule type="expression" dxfId="8879" priority="236" stopIfTrue="1">
      <formula>IF(WEEKDAY(G$5)=1,TRUE,FALSE)</formula>
    </cfRule>
  </conditionalFormatting>
  <conditionalFormatting sqref="K70:P70">
    <cfRule type="expression" dxfId="8878" priority="235" stopIfTrue="1">
      <formula>IF(WEEKDAY(K$5)=1,TRUE,FALSE)</formula>
    </cfRule>
  </conditionalFormatting>
  <conditionalFormatting sqref="R70:W70">
    <cfRule type="expression" dxfId="8877" priority="234" stopIfTrue="1">
      <formula>IF(WEEKDAY(R$5)=1,TRUE,FALSE)</formula>
    </cfRule>
  </conditionalFormatting>
  <conditionalFormatting sqref="Y70:AD70">
    <cfRule type="expression" dxfId="8876" priority="233" stopIfTrue="1">
      <formula>IF(WEEKDAY(Y$5)=1,TRUE,FALSE)</formula>
    </cfRule>
  </conditionalFormatting>
  <conditionalFormatting sqref="G70:I70">
    <cfRule type="expression" dxfId="8875" priority="232" stopIfTrue="1">
      <formula>IF(WEEKDAY(G$5)=1,TRUE,FALSE)</formula>
    </cfRule>
  </conditionalFormatting>
  <conditionalFormatting sqref="AF70:AJ70">
    <cfRule type="expression" dxfId="8874" priority="231" stopIfTrue="1">
      <formula>IF(WEEKDAY(AF$5)=1,TRUE,FALSE)</formula>
    </cfRule>
  </conditionalFormatting>
  <conditionalFormatting sqref="G70:AJ70">
    <cfRule type="expression" dxfId="8873" priority="230" stopIfTrue="1">
      <formula>IF(WEEKDAY(G$5)=1,TRUE,FALSE)</formula>
    </cfRule>
  </conditionalFormatting>
  <conditionalFormatting sqref="G70:AJ70">
    <cfRule type="expression" dxfId="8872" priority="229" stopIfTrue="1">
      <formula>IF(WEEKDAY(G$5)=1,TRUE,FALSE)</formula>
    </cfRule>
  </conditionalFormatting>
  <conditionalFormatting sqref="G70:AJ70">
    <cfRule type="expression" dxfId="8871" priority="228" stopIfTrue="1">
      <formula>IF(WEEKDAY(G$5)=1,TRUE,FALSE)</formula>
    </cfRule>
  </conditionalFormatting>
  <conditionalFormatting sqref="G70:AJ70">
    <cfRule type="expression" dxfId="8870" priority="227" stopIfTrue="1">
      <formula>IF(WEEKDAY(G$5)=1,TRUE,FALSE)</formula>
    </cfRule>
  </conditionalFormatting>
  <conditionalFormatting sqref="G70:I70">
    <cfRule type="expression" dxfId="8869" priority="226" stopIfTrue="1">
      <formula>IF(WEEKDAY(G$5)=1,TRUE,FALSE)</formula>
    </cfRule>
  </conditionalFormatting>
  <conditionalFormatting sqref="G70:I70">
    <cfRule type="expression" dxfId="8868" priority="225" stopIfTrue="1">
      <formula>IF(WEEKDAY(G$5)=1,TRUE,FALSE)</formula>
    </cfRule>
  </conditionalFormatting>
  <conditionalFormatting sqref="G70:I70">
    <cfRule type="expression" dxfId="8867" priority="224" stopIfTrue="1">
      <formula>IF(WEEKDAY(G$5)=1,TRUE,FALSE)</formula>
    </cfRule>
  </conditionalFormatting>
  <conditionalFormatting sqref="G70:AJ70">
    <cfRule type="expression" dxfId="8866" priority="223" stopIfTrue="1">
      <formula>IF(WEEKDAY(G$5)=1,TRUE,FALSE)</formula>
    </cfRule>
  </conditionalFormatting>
  <conditionalFormatting sqref="G70:AJ70">
    <cfRule type="expression" dxfId="8865" priority="222" stopIfTrue="1">
      <formula>IF(WEEKDAY(G$5)=1,TRUE,FALSE)</formula>
    </cfRule>
  </conditionalFormatting>
  <conditionalFormatting sqref="G70:AJ70">
    <cfRule type="expression" dxfId="8864" priority="221" stopIfTrue="1">
      <formula>IF(WEEKDAY(G$5)=1,TRUE,FALSE)</formula>
    </cfRule>
  </conditionalFormatting>
  <conditionalFormatting sqref="K70:P70">
    <cfRule type="expression" dxfId="8863" priority="220" stopIfTrue="1">
      <formula>IF(WEEKDAY(K$5)=1,TRUE,FALSE)</formula>
    </cfRule>
  </conditionalFormatting>
  <conditionalFormatting sqref="R70:W70">
    <cfRule type="expression" dxfId="8862" priority="219" stopIfTrue="1">
      <formula>IF(WEEKDAY(R$5)=1,TRUE,FALSE)</formula>
    </cfRule>
  </conditionalFormatting>
  <conditionalFormatting sqref="Y70:AD70">
    <cfRule type="expression" dxfId="8861" priority="218" stopIfTrue="1">
      <formula>IF(WEEKDAY(Y$5)=1,TRUE,FALSE)</formula>
    </cfRule>
  </conditionalFormatting>
  <conditionalFormatting sqref="G70:I70">
    <cfRule type="expression" dxfId="8860" priority="217" stopIfTrue="1">
      <formula>IF(WEEKDAY(G$5)=1,TRUE,FALSE)</formula>
    </cfRule>
  </conditionalFormatting>
  <conditionalFormatting sqref="AF70:AJ70">
    <cfRule type="expression" dxfId="8859" priority="216" stopIfTrue="1">
      <formula>IF(WEEKDAY(AF$5)=1,TRUE,FALSE)</formula>
    </cfRule>
  </conditionalFormatting>
  <conditionalFormatting sqref="G70:AJ70">
    <cfRule type="expression" dxfId="8858" priority="215" stopIfTrue="1">
      <formula>IF(WEEKDAY(G$5)=1,TRUE,FALSE)</formula>
    </cfRule>
  </conditionalFormatting>
  <conditionalFormatting sqref="G70:AJ70">
    <cfRule type="expression" dxfId="8857" priority="214" stopIfTrue="1">
      <formula>IF(WEEKDAY(G$5)=1,TRUE,FALSE)</formula>
    </cfRule>
  </conditionalFormatting>
  <conditionalFormatting sqref="G70:AJ70">
    <cfRule type="expression" dxfId="8856" priority="213" stopIfTrue="1">
      <formula>IF(WEEKDAY(G$5)=1,TRUE,FALSE)</formula>
    </cfRule>
  </conditionalFormatting>
  <conditionalFormatting sqref="G70:AJ70">
    <cfRule type="expression" dxfId="8855" priority="212" stopIfTrue="1">
      <formula>IF(WEEKDAY(G$5)=1,TRUE,FALSE)</formula>
    </cfRule>
  </conditionalFormatting>
  <conditionalFormatting sqref="G70:AJ70">
    <cfRule type="expression" dxfId="8854" priority="211" stopIfTrue="1">
      <formula>IF(WEEKDAY(G$5)=1,TRUE,FALSE)</formula>
    </cfRule>
  </conditionalFormatting>
  <conditionalFormatting sqref="G72:AJ72">
    <cfRule type="expression" dxfId="8853" priority="210" stopIfTrue="1">
      <formula>IF(WEEKDAY(G$5)=1,TRUE,FALSE)</formula>
    </cfRule>
  </conditionalFormatting>
  <conditionalFormatting sqref="G72:I72">
    <cfRule type="expression" dxfId="8852" priority="209" stopIfTrue="1">
      <formula>IF(WEEKDAY(G$5)=1,TRUE,FALSE)</formula>
    </cfRule>
  </conditionalFormatting>
  <conditionalFormatting sqref="G72:AJ72">
    <cfRule type="expression" dxfId="8851" priority="208" stopIfTrue="1">
      <formula>IF(WEEKDAY(G$5)=1,TRUE,FALSE)</formula>
    </cfRule>
  </conditionalFormatting>
  <conditionalFormatting sqref="G72:AJ72">
    <cfRule type="expression" dxfId="8850" priority="207" stopIfTrue="1">
      <formula>IF(WEEKDAY(G$5)=1,TRUE,FALSE)</formula>
    </cfRule>
  </conditionalFormatting>
  <conditionalFormatting sqref="G72:AJ72">
    <cfRule type="expression" dxfId="8849" priority="206" stopIfTrue="1">
      <formula>IF(WEEKDAY(G$5)=1,TRUE,FALSE)</formula>
    </cfRule>
  </conditionalFormatting>
  <conditionalFormatting sqref="K72:P72">
    <cfRule type="expression" dxfId="8848" priority="205" stopIfTrue="1">
      <formula>IF(WEEKDAY(K$5)=1,TRUE,FALSE)</formula>
    </cfRule>
  </conditionalFormatting>
  <conditionalFormatting sqref="R72:W72">
    <cfRule type="expression" dxfId="8847" priority="204" stopIfTrue="1">
      <formula>IF(WEEKDAY(R$5)=1,TRUE,FALSE)</formula>
    </cfRule>
  </conditionalFormatting>
  <conditionalFormatting sqref="Y72:AD72">
    <cfRule type="expression" dxfId="8846" priority="203" stopIfTrue="1">
      <formula>IF(WEEKDAY(Y$5)=1,TRUE,FALSE)</formula>
    </cfRule>
  </conditionalFormatting>
  <conditionalFormatting sqref="G72:I72">
    <cfRule type="expression" dxfId="8845" priority="202" stopIfTrue="1">
      <formula>IF(WEEKDAY(G$5)=1,TRUE,FALSE)</formula>
    </cfRule>
  </conditionalFormatting>
  <conditionalFormatting sqref="AF72:AJ72">
    <cfRule type="expression" dxfId="8844" priority="201" stopIfTrue="1">
      <formula>IF(WEEKDAY(AF$5)=1,TRUE,FALSE)</formula>
    </cfRule>
  </conditionalFormatting>
  <conditionalFormatting sqref="G72:AJ72">
    <cfRule type="expression" dxfId="8843" priority="200" stopIfTrue="1">
      <formula>IF(WEEKDAY(G$5)=1,TRUE,FALSE)</formula>
    </cfRule>
  </conditionalFormatting>
  <conditionalFormatting sqref="G72:AJ72">
    <cfRule type="expression" dxfId="8842" priority="199" stopIfTrue="1">
      <formula>IF(WEEKDAY(G$5)=1,TRUE,FALSE)</formula>
    </cfRule>
  </conditionalFormatting>
  <conditionalFormatting sqref="G72:AJ72">
    <cfRule type="expression" dxfId="8841" priority="198" stopIfTrue="1">
      <formula>IF(WEEKDAY(G$5)=1,TRUE,FALSE)</formula>
    </cfRule>
  </conditionalFormatting>
  <conditionalFormatting sqref="G72:AJ72">
    <cfRule type="expression" dxfId="8840" priority="197" stopIfTrue="1">
      <formula>IF(WEEKDAY(G$5)=1,TRUE,FALSE)</formula>
    </cfRule>
  </conditionalFormatting>
  <conditionalFormatting sqref="G72:I72">
    <cfRule type="expression" dxfId="8839" priority="196" stopIfTrue="1">
      <formula>IF(WEEKDAY(G$5)=1,TRUE,FALSE)</formula>
    </cfRule>
  </conditionalFormatting>
  <conditionalFormatting sqref="G72:I72">
    <cfRule type="expression" dxfId="8838" priority="195" stopIfTrue="1">
      <formula>IF(WEEKDAY(G$5)=1,TRUE,FALSE)</formula>
    </cfRule>
  </conditionalFormatting>
  <conditionalFormatting sqref="G72:I72">
    <cfRule type="expression" dxfId="8837" priority="194" stopIfTrue="1">
      <formula>IF(WEEKDAY(G$5)=1,TRUE,FALSE)</formula>
    </cfRule>
  </conditionalFormatting>
  <conditionalFormatting sqref="G72:AJ72">
    <cfRule type="expression" dxfId="8836" priority="193" stopIfTrue="1">
      <formula>IF(WEEKDAY(G$5)=1,TRUE,FALSE)</formula>
    </cfRule>
  </conditionalFormatting>
  <conditionalFormatting sqref="G72:AJ72">
    <cfRule type="expression" dxfId="8835" priority="192" stopIfTrue="1">
      <formula>IF(WEEKDAY(G$5)=1,TRUE,FALSE)</formula>
    </cfRule>
  </conditionalFormatting>
  <conditionalFormatting sqref="G72:AJ72">
    <cfRule type="expression" dxfId="8834" priority="191" stopIfTrue="1">
      <formula>IF(WEEKDAY(G$5)=1,TRUE,FALSE)</formula>
    </cfRule>
  </conditionalFormatting>
  <conditionalFormatting sqref="K72:P72">
    <cfRule type="expression" dxfId="8833" priority="190" stopIfTrue="1">
      <formula>IF(WEEKDAY(K$5)=1,TRUE,FALSE)</formula>
    </cfRule>
  </conditionalFormatting>
  <conditionalFormatting sqref="R72:W72">
    <cfRule type="expression" dxfId="8832" priority="189" stopIfTrue="1">
      <formula>IF(WEEKDAY(R$5)=1,TRUE,FALSE)</formula>
    </cfRule>
  </conditionalFormatting>
  <conditionalFormatting sqref="Y72:AD72">
    <cfRule type="expression" dxfId="8831" priority="188" stopIfTrue="1">
      <formula>IF(WEEKDAY(Y$5)=1,TRUE,FALSE)</formula>
    </cfRule>
  </conditionalFormatting>
  <conditionalFormatting sqref="G72:I72">
    <cfRule type="expression" dxfId="8830" priority="187" stopIfTrue="1">
      <formula>IF(WEEKDAY(G$5)=1,TRUE,FALSE)</formula>
    </cfRule>
  </conditionalFormatting>
  <conditionalFormatting sqref="AF72:AJ72">
    <cfRule type="expression" dxfId="8829" priority="186" stopIfTrue="1">
      <formula>IF(WEEKDAY(AF$5)=1,TRUE,FALSE)</formula>
    </cfRule>
  </conditionalFormatting>
  <conditionalFormatting sqref="G72:AJ72">
    <cfRule type="expression" dxfId="8828" priority="185" stopIfTrue="1">
      <formula>IF(WEEKDAY(G$5)=1,TRUE,FALSE)</formula>
    </cfRule>
  </conditionalFormatting>
  <conditionalFormatting sqref="G72:AJ72">
    <cfRule type="expression" dxfId="8827" priority="184" stopIfTrue="1">
      <formula>IF(WEEKDAY(G$5)=1,TRUE,FALSE)</formula>
    </cfRule>
  </conditionalFormatting>
  <conditionalFormatting sqref="G72:AJ72">
    <cfRule type="expression" dxfId="8826" priority="183" stopIfTrue="1">
      <formula>IF(WEEKDAY(G$5)=1,TRUE,FALSE)</formula>
    </cfRule>
  </conditionalFormatting>
  <conditionalFormatting sqref="G72:AJ72">
    <cfRule type="expression" dxfId="8825" priority="182" stopIfTrue="1">
      <formula>IF(WEEKDAY(G$5)=1,TRUE,FALSE)</formula>
    </cfRule>
  </conditionalFormatting>
  <conditionalFormatting sqref="G72:AJ72">
    <cfRule type="expression" dxfId="8824" priority="181" stopIfTrue="1">
      <formula>IF(WEEKDAY(G$5)=1,TRUE,FALSE)</formula>
    </cfRule>
  </conditionalFormatting>
  <conditionalFormatting sqref="G74:AJ74">
    <cfRule type="expression" dxfId="8823" priority="180" stopIfTrue="1">
      <formula>IF(WEEKDAY(G$5)=1,TRUE,FALSE)</formula>
    </cfRule>
  </conditionalFormatting>
  <conditionalFormatting sqref="G74:I74">
    <cfRule type="expression" dxfId="8822" priority="179" stopIfTrue="1">
      <formula>IF(WEEKDAY(G$5)=1,TRUE,FALSE)</formula>
    </cfRule>
  </conditionalFormatting>
  <conditionalFormatting sqref="G74:AJ74">
    <cfRule type="expression" dxfId="8821" priority="178" stopIfTrue="1">
      <formula>IF(WEEKDAY(G$5)=1,TRUE,FALSE)</formula>
    </cfRule>
  </conditionalFormatting>
  <conditionalFormatting sqref="G74:AJ74">
    <cfRule type="expression" dxfId="8820" priority="177" stopIfTrue="1">
      <formula>IF(WEEKDAY(G$5)=1,TRUE,FALSE)</formula>
    </cfRule>
  </conditionalFormatting>
  <conditionalFormatting sqref="G74:AJ74">
    <cfRule type="expression" dxfId="8819" priority="176" stopIfTrue="1">
      <formula>IF(WEEKDAY(G$5)=1,TRUE,FALSE)</formula>
    </cfRule>
  </conditionalFormatting>
  <conditionalFormatting sqref="K74:P74">
    <cfRule type="expression" dxfId="8818" priority="175" stopIfTrue="1">
      <formula>IF(WEEKDAY(K$5)=1,TRUE,FALSE)</formula>
    </cfRule>
  </conditionalFormatting>
  <conditionalFormatting sqref="R74:W74">
    <cfRule type="expression" dxfId="8817" priority="174" stopIfTrue="1">
      <formula>IF(WEEKDAY(R$5)=1,TRUE,FALSE)</formula>
    </cfRule>
  </conditionalFormatting>
  <conditionalFormatting sqref="Y74:AD74">
    <cfRule type="expression" dxfId="8816" priority="173" stopIfTrue="1">
      <formula>IF(WEEKDAY(Y$5)=1,TRUE,FALSE)</formula>
    </cfRule>
  </conditionalFormatting>
  <conditionalFormatting sqref="G74:I74">
    <cfRule type="expression" dxfId="8815" priority="172" stopIfTrue="1">
      <formula>IF(WEEKDAY(G$5)=1,TRUE,FALSE)</formula>
    </cfRule>
  </conditionalFormatting>
  <conditionalFormatting sqref="AF74:AJ74">
    <cfRule type="expression" dxfId="8814" priority="171" stopIfTrue="1">
      <formula>IF(WEEKDAY(AF$5)=1,TRUE,FALSE)</formula>
    </cfRule>
  </conditionalFormatting>
  <conditionalFormatting sqref="G74:AJ74">
    <cfRule type="expression" dxfId="8813" priority="170" stopIfTrue="1">
      <formula>IF(WEEKDAY(G$5)=1,TRUE,FALSE)</formula>
    </cfRule>
  </conditionalFormatting>
  <conditionalFormatting sqref="G74:AJ74">
    <cfRule type="expression" dxfId="8812" priority="169" stopIfTrue="1">
      <formula>IF(WEEKDAY(G$5)=1,TRUE,FALSE)</formula>
    </cfRule>
  </conditionalFormatting>
  <conditionalFormatting sqref="G74:AJ74">
    <cfRule type="expression" dxfId="8811" priority="168" stopIfTrue="1">
      <formula>IF(WEEKDAY(G$5)=1,TRUE,FALSE)</formula>
    </cfRule>
  </conditionalFormatting>
  <conditionalFormatting sqref="G74:AJ74">
    <cfRule type="expression" dxfId="8810" priority="167" stopIfTrue="1">
      <formula>IF(WEEKDAY(G$5)=1,TRUE,FALSE)</formula>
    </cfRule>
  </conditionalFormatting>
  <conditionalFormatting sqref="G74:I74">
    <cfRule type="expression" dxfId="8809" priority="166" stopIfTrue="1">
      <formula>IF(WEEKDAY(G$5)=1,TRUE,FALSE)</formula>
    </cfRule>
  </conditionalFormatting>
  <conditionalFormatting sqref="G74:I74">
    <cfRule type="expression" dxfId="8808" priority="165" stopIfTrue="1">
      <formula>IF(WEEKDAY(G$5)=1,TRUE,FALSE)</formula>
    </cfRule>
  </conditionalFormatting>
  <conditionalFormatting sqref="G74:I74">
    <cfRule type="expression" dxfId="8807" priority="164" stopIfTrue="1">
      <formula>IF(WEEKDAY(G$5)=1,TRUE,FALSE)</formula>
    </cfRule>
  </conditionalFormatting>
  <conditionalFormatting sqref="G74:AJ74">
    <cfRule type="expression" dxfId="8806" priority="163" stopIfTrue="1">
      <formula>IF(WEEKDAY(G$5)=1,TRUE,FALSE)</formula>
    </cfRule>
  </conditionalFormatting>
  <conditionalFormatting sqref="G74:AJ74">
    <cfRule type="expression" dxfId="8805" priority="162" stopIfTrue="1">
      <formula>IF(WEEKDAY(G$5)=1,TRUE,FALSE)</formula>
    </cfRule>
  </conditionalFormatting>
  <conditionalFormatting sqref="G74:AJ74">
    <cfRule type="expression" dxfId="8804" priority="161" stopIfTrue="1">
      <formula>IF(WEEKDAY(G$5)=1,TRUE,FALSE)</formula>
    </cfRule>
  </conditionalFormatting>
  <conditionalFormatting sqref="K74:P74">
    <cfRule type="expression" dxfId="8803" priority="160" stopIfTrue="1">
      <formula>IF(WEEKDAY(K$5)=1,TRUE,FALSE)</formula>
    </cfRule>
  </conditionalFormatting>
  <conditionalFormatting sqref="R74:W74">
    <cfRule type="expression" dxfId="8802" priority="159" stopIfTrue="1">
      <formula>IF(WEEKDAY(R$5)=1,TRUE,FALSE)</formula>
    </cfRule>
  </conditionalFormatting>
  <conditionalFormatting sqref="Y74:AD74">
    <cfRule type="expression" dxfId="8801" priority="158" stopIfTrue="1">
      <formula>IF(WEEKDAY(Y$5)=1,TRUE,FALSE)</formula>
    </cfRule>
  </conditionalFormatting>
  <conditionalFormatting sqref="G74:I74">
    <cfRule type="expression" dxfId="8800" priority="157" stopIfTrue="1">
      <formula>IF(WEEKDAY(G$5)=1,TRUE,FALSE)</formula>
    </cfRule>
  </conditionalFormatting>
  <conditionalFormatting sqref="AF74:AJ74">
    <cfRule type="expression" dxfId="8799" priority="156" stopIfTrue="1">
      <formula>IF(WEEKDAY(AF$5)=1,TRUE,FALSE)</formula>
    </cfRule>
  </conditionalFormatting>
  <conditionalFormatting sqref="G74:AJ74">
    <cfRule type="expression" dxfId="8798" priority="155" stopIfTrue="1">
      <formula>IF(WEEKDAY(G$5)=1,TRUE,FALSE)</formula>
    </cfRule>
  </conditionalFormatting>
  <conditionalFormatting sqref="G74:AJ74">
    <cfRule type="expression" dxfId="8797" priority="154" stopIfTrue="1">
      <formula>IF(WEEKDAY(G$5)=1,TRUE,FALSE)</formula>
    </cfRule>
  </conditionalFormatting>
  <conditionalFormatting sqref="G74:AJ74">
    <cfRule type="expression" dxfId="8796" priority="153" stopIfTrue="1">
      <formula>IF(WEEKDAY(G$5)=1,TRUE,FALSE)</formula>
    </cfRule>
  </conditionalFormatting>
  <conditionalFormatting sqref="G74:AJ74">
    <cfRule type="expression" dxfId="8795" priority="152" stopIfTrue="1">
      <formula>IF(WEEKDAY(G$5)=1,TRUE,FALSE)</formula>
    </cfRule>
  </conditionalFormatting>
  <conditionalFormatting sqref="G74:AJ74">
    <cfRule type="expression" dxfId="8794" priority="151" stopIfTrue="1">
      <formula>IF(WEEKDAY(G$5)=1,TRUE,FALSE)</formula>
    </cfRule>
  </conditionalFormatting>
  <conditionalFormatting sqref="G76:AJ76">
    <cfRule type="expression" dxfId="8793" priority="150" stopIfTrue="1">
      <formula>IF(WEEKDAY(G$5)=1,TRUE,FALSE)</formula>
    </cfRule>
  </conditionalFormatting>
  <conditionalFormatting sqref="G76:I76">
    <cfRule type="expression" dxfId="8792" priority="149" stopIfTrue="1">
      <formula>IF(WEEKDAY(G$5)=1,TRUE,FALSE)</formula>
    </cfRule>
  </conditionalFormatting>
  <conditionalFormatting sqref="G76:AJ76">
    <cfRule type="expression" dxfId="8791" priority="148" stopIfTrue="1">
      <formula>IF(WEEKDAY(G$5)=1,TRUE,FALSE)</formula>
    </cfRule>
  </conditionalFormatting>
  <conditionalFormatting sqref="G76:AJ76">
    <cfRule type="expression" dxfId="8790" priority="147" stopIfTrue="1">
      <formula>IF(WEEKDAY(G$5)=1,TRUE,FALSE)</formula>
    </cfRule>
  </conditionalFormatting>
  <conditionalFormatting sqref="G76:AJ76">
    <cfRule type="expression" dxfId="8789" priority="146" stopIfTrue="1">
      <formula>IF(WEEKDAY(G$5)=1,TRUE,FALSE)</formula>
    </cfRule>
  </conditionalFormatting>
  <conditionalFormatting sqref="K76:P76">
    <cfRule type="expression" dxfId="8788" priority="145" stopIfTrue="1">
      <formula>IF(WEEKDAY(K$5)=1,TRUE,FALSE)</formula>
    </cfRule>
  </conditionalFormatting>
  <conditionalFormatting sqref="R76:W76">
    <cfRule type="expression" dxfId="8787" priority="144" stopIfTrue="1">
      <formula>IF(WEEKDAY(R$5)=1,TRUE,FALSE)</formula>
    </cfRule>
  </conditionalFormatting>
  <conditionalFormatting sqref="Y76:AD76">
    <cfRule type="expression" dxfId="8786" priority="143" stopIfTrue="1">
      <formula>IF(WEEKDAY(Y$5)=1,TRUE,FALSE)</formula>
    </cfRule>
  </conditionalFormatting>
  <conditionalFormatting sqref="G76:I76">
    <cfRule type="expression" dxfId="8785" priority="142" stopIfTrue="1">
      <formula>IF(WEEKDAY(G$5)=1,TRUE,FALSE)</formula>
    </cfRule>
  </conditionalFormatting>
  <conditionalFormatting sqref="AF76:AJ76">
    <cfRule type="expression" dxfId="8784" priority="141" stopIfTrue="1">
      <formula>IF(WEEKDAY(AF$5)=1,TRUE,FALSE)</formula>
    </cfRule>
  </conditionalFormatting>
  <conditionalFormatting sqref="G76:AJ76">
    <cfRule type="expression" dxfId="8783" priority="140" stopIfTrue="1">
      <formula>IF(WEEKDAY(G$5)=1,TRUE,FALSE)</formula>
    </cfRule>
  </conditionalFormatting>
  <conditionalFormatting sqref="G76:AJ76">
    <cfRule type="expression" dxfId="8782" priority="139" stopIfTrue="1">
      <formula>IF(WEEKDAY(G$5)=1,TRUE,FALSE)</formula>
    </cfRule>
  </conditionalFormatting>
  <conditionalFormatting sqref="G76:AJ76">
    <cfRule type="expression" dxfId="8781" priority="138" stopIfTrue="1">
      <formula>IF(WEEKDAY(G$5)=1,TRUE,FALSE)</formula>
    </cfRule>
  </conditionalFormatting>
  <conditionalFormatting sqref="G76:AJ76">
    <cfRule type="expression" dxfId="8780" priority="137" stopIfTrue="1">
      <formula>IF(WEEKDAY(G$5)=1,TRUE,FALSE)</formula>
    </cfRule>
  </conditionalFormatting>
  <conditionalFormatting sqref="G76:I76">
    <cfRule type="expression" dxfId="8779" priority="136" stopIfTrue="1">
      <formula>IF(WEEKDAY(G$5)=1,TRUE,FALSE)</formula>
    </cfRule>
  </conditionalFormatting>
  <conditionalFormatting sqref="G76:I76">
    <cfRule type="expression" dxfId="8778" priority="135" stopIfTrue="1">
      <formula>IF(WEEKDAY(G$5)=1,TRUE,FALSE)</formula>
    </cfRule>
  </conditionalFormatting>
  <conditionalFormatting sqref="G76:I76">
    <cfRule type="expression" dxfId="8777" priority="134" stopIfTrue="1">
      <formula>IF(WEEKDAY(G$5)=1,TRUE,FALSE)</formula>
    </cfRule>
  </conditionalFormatting>
  <conditionalFormatting sqref="G76:AJ76">
    <cfRule type="expression" dxfId="8776" priority="133" stopIfTrue="1">
      <formula>IF(WEEKDAY(G$5)=1,TRUE,FALSE)</formula>
    </cfRule>
  </conditionalFormatting>
  <conditionalFormatting sqref="G76:AJ76">
    <cfRule type="expression" dxfId="8775" priority="132" stopIfTrue="1">
      <formula>IF(WEEKDAY(G$5)=1,TRUE,FALSE)</formula>
    </cfRule>
  </conditionalFormatting>
  <conditionalFormatting sqref="G76:AJ76">
    <cfRule type="expression" dxfId="8774" priority="131" stopIfTrue="1">
      <formula>IF(WEEKDAY(G$5)=1,TRUE,FALSE)</formula>
    </cfRule>
  </conditionalFormatting>
  <conditionalFormatting sqref="K76:P76">
    <cfRule type="expression" dxfId="8773" priority="130" stopIfTrue="1">
      <formula>IF(WEEKDAY(K$5)=1,TRUE,FALSE)</formula>
    </cfRule>
  </conditionalFormatting>
  <conditionalFormatting sqref="R76:W76">
    <cfRule type="expression" dxfId="8772" priority="129" stopIfTrue="1">
      <formula>IF(WEEKDAY(R$5)=1,TRUE,FALSE)</formula>
    </cfRule>
  </conditionalFormatting>
  <conditionalFormatting sqref="Y76:AD76">
    <cfRule type="expression" dxfId="8771" priority="128" stopIfTrue="1">
      <formula>IF(WEEKDAY(Y$5)=1,TRUE,FALSE)</formula>
    </cfRule>
  </conditionalFormatting>
  <conditionalFormatting sqref="G76:I76">
    <cfRule type="expression" dxfId="8770" priority="127" stopIfTrue="1">
      <formula>IF(WEEKDAY(G$5)=1,TRUE,FALSE)</formula>
    </cfRule>
  </conditionalFormatting>
  <conditionalFormatting sqref="AF76:AJ76">
    <cfRule type="expression" dxfId="8769" priority="126" stopIfTrue="1">
      <formula>IF(WEEKDAY(AF$5)=1,TRUE,FALSE)</formula>
    </cfRule>
  </conditionalFormatting>
  <conditionalFormatting sqref="G76:AJ76">
    <cfRule type="expression" dxfId="8768" priority="125" stopIfTrue="1">
      <formula>IF(WEEKDAY(G$5)=1,TRUE,FALSE)</formula>
    </cfRule>
  </conditionalFormatting>
  <conditionalFormatting sqref="G76:AJ76">
    <cfRule type="expression" dxfId="8767" priority="124" stopIfTrue="1">
      <formula>IF(WEEKDAY(G$5)=1,TRUE,FALSE)</formula>
    </cfRule>
  </conditionalFormatting>
  <conditionalFormatting sqref="G76:AJ76">
    <cfRule type="expression" dxfId="8766" priority="123" stopIfTrue="1">
      <formula>IF(WEEKDAY(G$5)=1,TRUE,FALSE)</formula>
    </cfRule>
  </conditionalFormatting>
  <conditionalFormatting sqref="G76:AJ76">
    <cfRule type="expression" dxfId="8765" priority="122" stopIfTrue="1">
      <formula>IF(WEEKDAY(G$5)=1,TRUE,FALSE)</formula>
    </cfRule>
  </conditionalFormatting>
  <conditionalFormatting sqref="G76:AJ76">
    <cfRule type="expression" dxfId="8764" priority="121" stopIfTrue="1">
      <formula>IF(WEEKDAY(G$5)=1,TRUE,FALSE)</formula>
    </cfRule>
  </conditionalFormatting>
  <conditionalFormatting sqref="G78:AJ78">
    <cfRule type="expression" dxfId="8763" priority="120" stopIfTrue="1">
      <formula>IF(WEEKDAY(G$5)=1,TRUE,FALSE)</formula>
    </cfRule>
  </conditionalFormatting>
  <conditionalFormatting sqref="G78:I78">
    <cfRule type="expression" dxfId="8762" priority="119" stopIfTrue="1">
      <formula>IF(WEEKDAY(G$5)=1,TRUE,FALSE)</formula>
    </cfRule>
  </conditionalFormatting>
  <conditionalFormatting sqref="G78:AJ78">
    <cfRule type="expression" dxfId="8761" priority="118" stopIfTrue="1">
      <formula>IF(WEEKDAY(G$5)=1,TRUE,FALSE)</formula>
    </cfRule>
  </conditionalFormatting>
  <conditionalFormatting sqref="G78:AJ78">
    <cfRule type="expression" dxfId="8760" priority="117" stopIfTrue="1">
      <formula>IF(WEEKDAY(G$5)=1,TRUE,FALSE)</formula>
    </cfRule>
  </conditionalFormatting>
  <conditionalFormatting sqref="G78:AJ78">
    <cfRule type="expression" dxfId="8759" priority="116" stopIfTrue="1">
      <formula>IF(WEEKDAY(G$5)=1,TRUE,FALSE)</formula>
    </cfRule>
  </conditionalFormatting>
  <conditionalFormatting sqref="K78:P78">
    <cfRule type="expression" dxfId="8758" priority="115" stopIfTrue="1">
      <formula>IF(WEEKDAY(K$5)=1,TRUE,FALSE)</formula>
    </cfRule>
  </conditionalFormatting>
  <conditionalFormatting sqref="R78:W78">
    <cfRule type="expression" dxfId="8757" priority="114" stopIfTrue="1">
      <formula>IF(WEEKDAY(R$5)=1,TRUE,FALSE)</formula>
    </cfRule>
  </conditionalFormatting>
  <conditionalFormatting sqref="Y78:AD78">
    <cfRule type="expression" dxfId="8756" priority="113" stopIfTrue="1">
      <formula>IF(WEEKDAY(Y$5)=1,TRUE,FALSE)</formula>
    </cfRule>
  </conditionalFormatting>
  <conditionalFormatting sqref="G78:I78">
    <cfRule type="expression" dxfId="8755" priority="112" stopIfTrue="1">
      <formula>IF(WEEKDAY(G$5)=1,TRUE,FALSE)</formula>
    </cfRule>
  </conditionalFormatting>
  <conditionalFormatting sqref="AF78:AJ78">
    <cfRule type="expression" dxfId="8754" priority="111" stopIfTrue="1">
      <formula>IF(WEEKDAY(AF$5)=1,TRUE,FALSE)</formula>
    </cfRule>
  </conditionalFormatting>
  <conditionalFormatting sqref="G78:AJ78">
    <cfRule type="expression" dxfId="8753" priority="110" stopIfTrue="1">
      <formula>IF(WEEKDAY(G$5)=1,TRUE,FALSE)</formula>
    </cfRule>
  </conditionalFormatting>
  <conditionalFormatting sqref="G78:AJ78">
    <cfRule type="expression" dxfId="8752" priority="109" stopIfTrue="1">
      <formula>IF(WEEKDAY(G$5)=1,TRUE,FALSE)</formula>
    </cfRule>
  </conditionalFormatting>
  <conditionalFormatting sqref="G78:AJ78">
    <cfRule type="expression" dxfId="8751" priority="108" stopIfTrue="1">
      <formula>IF(WEEKDAY(G$5)=1,TRUE,FALSE)</formula>
    </cfRule>
  </conditionalFormatting>
  <conditionalFormatting sqref="G78:AJ78">
    <cfRule type="expression" dxfId="8750" priority="107" stopIfTrue="1">
      <formula>IF(WEEKDAY(G$5)=1,TRUE,FALSE)</formula>
    </cfRule>
  </conditionalFormatting>
  <conditionalFormatting sqref="G78:I78">
    <cfRule type="expression" dxfId="8749" priority="106" stopIfTrue="1">
      <formula>IF(WEEKDAY(G$5)=1,TRUE,FALSE)</formula>
    </cfRule>
  </conditionalFormatting>
  <conditionalFormatting sqref="G78:I78">
    <cfRule type="expression" dxfId="8748" priority="105" stopIfTrue="1">
      <formula>IF(WEEKDAY(G$5)=1,TRUE,FALSE)</formula>
    </cfRule>
  </conditionalFormatting>
  <conditionalFormatting sqref="G78:I78">
    <cfRule type="expression" dxfId="8747" priority="104" stopIfTrue="1">
      <formula>IF(WEEKDAY(G$5)=1,TRUE,FALSE)</formula>
    </cfRule>
  </conditionalFormatting>
  <conditionalFormatting sqref="G78:AJ78">
    <cfRule type="expression" dxfId="8746" priority="103" stopIfTrue="1">
      <formula>IF(WEEKDAY(G$5)=1,TRUE,FALSE)</formula>
    </cfRule>
  </conditionalFormatting>
  <conditionalFormatting sqref="G78:AJ78">
    <cfRule type="expression" dxfId="8745" priority="102" stopIfTrue="1">
      <formula>IF(WEEKDAY(G$5)=1,TRUE,FALSE)</formula>
    </cfRule>
  </conditionalFormatting>
  <conditionalFormatting sqref="G78:AJ78">
    <cfRule type="expression" dxfId="8744" priority="101" stopIfTrue="1">
      <formula>IF(WEEKDAY(G$5)=1,TRUE,FALSE)</formula>
    </cfRule>
  </conditionalFormatting>
  <conditionalFormatting sqref="K78:P78">
    <cfRule type="expression" dxfId="8743" priority="100" stopIfTrue="1">
      <formula>IF(WEEKDAY(K$5)=1,TRUE,FALSE)</formula>
    </cfRule>
  </conditionalFormatting>
  <conditionalFormatting sqref="R78:W78">
    <cfRule type="expression" dxfId="8742" priority="99" stopIfTrue="1">
      <formula>IF(WEEKDAY(R$5)=1,TRUE,FALSE)</formula>
    </cfRule>
  </conditionalFormatting>
  <conditionalFormatting sqref="Y78:AD78">
    <cfRule type="expression" dxfId="8741" priority="98" stopIfTrue="1">
      <formula>IF(WEEKDAY(Y$5)=1,TRUE,FALSE)</formula>
    </cfRule>
  </conditionalFormatting>
  <conditionalFormatting sqref="G78:I78">
    <cfRule type="expression" dxfId="8740" priority="97" stopIfTrue="1">
      <formula>IF(WEEKDAY(G$5)=1,TRUE,FALSE)</formula>
    </cfRule>
  </conditionalFormatting>
  <conditionalFormatting sqref="AF78:AJ78">
    <cfRule type="expression" dxfId="8739" priority="96" stopIfTrue="1">
      <formula>IF(WEEKDAY(AF$5)=1,TRUE,FALSE)</formula>
    </cfRule>
  </conditionalFormatting>
  <conditionalFormatting sqref="G78:AJ78">
    <cfRule type="expression" dxfId="8738" priority="95" stopIfTrue="1">
      <formula>IF(WEEKDAY(G$5)=1,TRUE,FALSE)</formula>
    </cfRule>
  </conditionalFormatting>
  <conditionalFormatting sqref="G78:AJ78">
    <cfRule type="expression" dxfId="8737" priority="94" stopIfTrue="1">
      <formula>IF(WEEKDAY(G$5)=1,TRUE,FALSE)</formula>
    </cfRule>
  </conditionalFormatting>
  <conditionalFormatting sqref="G78:AJ78">
    <cfRule type="expression" dxfId="8736" priority="93" stopIfTrue="1">
      <formula>IF(WEEKDAY(G$5)=1,TRUE,FALSE)</formula>
    </cfRule>
  </conditionalFormatting>
  <conditionalFormatting sqref="G78:AJ78">
    <cfRule type="expression" dxfId="8735" priority="92" stopIfTrue="1">
      <formula>IF(WEEKDAY(G$5)=1,TRUE,FALSE)</formula>
    </cfRule>
  </conditionalFormatting>
  <conditionalFormatting sqref="G78:AJ78">
    <cfRule type="expression" dxfId="8734" priority="91" stopIfTrue="1">
      <formula>IF(WEEKDAY(G$5)=1,TRUE,FALSE)</formula>
    </cfRule>
  </conditionalFormatting>
  <conditionalFormatting sqref="G80:AJ80">
    <cfRule type="expression" dxfId="8733" priority="90" stopIfTrue="1">
      <formula>IF(WEEKDAY(G$5)=1,TRUE,FALSE)</formula>
    </cfRule>
  </conditionalFormatting>
  <conditionalFormatting sqref="G80:I80">
    <cfRule type="expression" dxfId="8732" priority="89" stopIfTrue="1">
      <formula>IF(WEEKDAY(G$5)=1,TRUE,FALSE)</formula>
    </cfRule>
  </conditionalFormatting>
  <conditionalFormatting sqref="G80:AJ80">
    <cfRule type="expression" dxfId="8731" priority="88" stopIfTrue="1">
      <formula>IF(WEEKDAY(G$5)=1,TRUE,FALSE)</formula>
    </cfRule>
  </conditionalFormatting>
  <conditionalFormatting sqref="G80:AJ80">
    <cfRule type="expression" dxfId="8730" priority="87" stopIfTrue="1">
      <formula>IF(WEEKDAY(G$5)=1,TRUE,FALSE)</formula>
    </cfRule>
  </conditionalFormatting>
  <conditionalFormatting sqref="G80:AJ80">
    <cfRule type="expression" dxfId="8729" priority="86" stopIfTrue="1">
      <formula>IF(WEEKDAY(G$5)=1,TRUE,FALSE)</formula>
    </cfRule>
  </conditionalFormatting>
  <conditionalFormatting sqref="K80:P80">
    <cfRule type="expression" dxfId="8728" priority="85" stopIfTrue="1">
      <formula>IF(WEEKDAY(K$5)=1,TRUE,FALSE)</formula>
    </cfRule>
  </conditionalFormatting>
  <conditionalFormatting sqref="R80:W80">
    <cfRule type="expression" dxfId="8727" priority="84" stopIfTrue="1">
      <formula>IF(WEEKDAY(R$5)=1,TRUE,FALSE)</formula>
    </cfRule>
  </conditionalFormatting>
  <conditionalFormatting sqref="Y80:AD80">
    <cfRule type="expression" dxfId="8726" priority="83" stopIfTrue="1">
      <formula>IF(WEEKDAY(Y$5)=1,TRUE,FALSE)</formula>
    </cfRule>
  </conditionalFormatting>
  <conditionalFormatting sqref="G80:I80">
    <cfRule type="expression" dxfId="8725" priority="82" stopIfTrue="1">
      <formula>IF(WEEKDAY(G$5)=1,TRUE,FALSE)</formula>
    </cfRule>
  </conditionalFormatting>
  <conditionalFormatting sqref="AF80:AJ80">
    <cfRule type="expression" dxfId="8724" priority="81" stopIfTrue="1">
      <formula>IF(WEEKDAY(AF$5)=1,TRUE,FALSE)</formula>
    </cfRule>
  </conditionalFormatting>
  <conditionalFormatting sqref="G80:AJ80">
    <cfRule type="expression" dxfId="8723" priority="80" stopIfTrue="1">
      <formula>IF(WEEKDAY(G$5)=1,TRUE,FALSE)</formula>
    </cfRule>
  </conditionalFormatting>
  <conditionalFormatting sqref="G80:AJ80">
    <cfRule type="expression" dxfId="8722" priority="79" stopIfTrue="1">
      <formula>IF(WEEKDAY(G$5)=1,TRUE,FALSE)</formula>
    </cfRule>
  </conditionalFormatting>
  <conditionalFormatting sqref="G80:AJ80">
    <cfRule type="expression" dxfId="8721" priority="78" stopIfTrue="1">
      <formula>IF(WEEKDAY(G$5)=1,TRUE,FALSE)</formula>
    </cfRule>
  </conditionalFormatting>
  <conditionalFormatting sqref="G80:AJ80">
    <cfRule type="expression" dxfId="8720" priority="77" stopIfTrue="1">
      <formula>IF(WEEKDAY(G$5)=1,TRUE,FALSE)</formula>
    </cfRule>
  </conditionalFormatting>
  <conditionalFormatting sqref="G80:I80">
    <cfRule type="expression" dxfId="8719" priority="76" stopIfTrue="1">
      <formula>IF(WEEKDAY(G$5)=1,TRUE,FALSE)</formula>
    </cfRule>
  </conditionalFormatting>
  <conditionalFormatting sqref="G80:I80">
    <cfRule type="expression" dxfId="8718" priority="75" stopIfTrue="1">
      <formula>IF(WEEKDAY(G$5)=1,TRUE,FALSE)</formula>
    </cfRule>
  </conditionalFormatting>
  <conditionalFormatting sqref="G80:I80">
    <cfRule type="expression" dxfId="8717" priority="74" stopIfTrue="1">
      <formula>IF(WEEKDAY(G$5)=1,TRUE,FALSE)</formula>
    </cfRule>
  </conditionalFormatting>
  <conditionalFormatting sqref="G80:AJ80">
    <cfRule type="expression" dxfId="8716" priority="73" stopIfTrue="1">
      <formula>IF(WEEKDAY(G$5)=1,TRUE,FALSE)</formula>
    </cfRule>
  </conditionalFormatting>
  <conditionalFormatting sqref="G80:AJ80">
    <cfRule type="expression" dxfId="8715" priority="72" stopIfTrue="1">
      <formula>IF(WEEKDAY(G$5)=1,TRUE,FALSE)</formula>
    </cfRule>
  </conditionalFormatting>
  <conditionalFormatting sqref="G80:AJ80">
    <cfRule type="expression" dxfId="8714" priority="71" stopIfTrue="1">
      <formula>IF(WEEKDAY(G$5)=1,TRUE,FALSE)</formula>
    </cfRule>
  </conditionalFormatting>
  <conditionalFormatting sqref="K80:P80">
    <cfRule type="expression" dxfId="8713" priority="70" stopIfTrue="1">
      <formula>IF(WEEKDAY(K$5)=1,TRUE,FALSE)</formula>
    </cfRule>
  </conditionalFormatting>
  <conditionalFormatting sqref="R80:W80">
    <cfRule type="expression" dxfId="8712" priority="69" stopIfTrue="1">
      <formula>IF(WEEKDAY(R$5)=1,TRUE,FALSE)</formula>
    </cfRule>
  </conditionalFormatting>
  <conditionalFormatting sqref="Y80:AD80">
    <cfRule type="expression" dxfId="8711" priority="68" stopIfTrue="1">
      <formula>IF(WEEKDAY(Y$5)=1,TRUE,FALSE)</formula>
    </cfRule>
  </conditionalFormatting>
  <conditionalFormatting sqref="G80:I80">
    <cfRule type="expression" dxfId="8710" priority="67" stopIfTrue="1">
      <formula>IF(WEEKDAY(G$5)=1,TRUE,FALSE)</formula>
    </cfRule>
  </conditionalFormatting>
  <conditionalFormatting sqref="AF80:AJ80">
    <cfRule type="expression" dxfId="8709" priority="66" stopIfTrue="1">
      <formula>IF(WEEKDAY(AF$5)=1,TRUE,FALSE)</formula>
    </cfRule>
  </conditionalFormatting>
  <conditionalFormatting sqref="G80:AJ80">
    <cfRule type="expression" dxfId="8708" priority="65" stopIfTrue="1">
      <formula>IF(WEEKDAY(G$5)=1,TRUE,FALSE)</formula>
    </cfRule>
  </conditionalFormatting>
  <conditionalFormatting sqref="G80:AJ80">
    <cfRule type="expression" dxfId="8707" priority="64" stopIfTrue="1">
      <formula>IF(WEEKDAY(G$5)=1,TRUE,FALSE)</formula>
    </cfRule>
  </conditionalFormatting>
  <conditionalFormatting sqref="G80:AJ80">
    <cfRule type="expression" dxfId="8706" priority="63" stopIfTrue="1">
      <formula>IF(WEEKDAY(G$5)=1,TRUE,FALSE)</formula>
    </cfRule>
  </conditionalFormatting>
  <conditionalFormatting sqref="G80:AJ80">
    <cfRule type="expression" dxfId="8705" priority="62" stopIfTrue="1">
      <formula>IF(WEEKDAY(G$5)=1,TRUE,FALSE)</formula>
    </cfRule>
  </conditionalFormatting>
  <conditionalFormatting sqref="G80:AJ80">
    <cfRule type="expression" dxfId="8704" priority="61" stopIfTrue="1">
      <formula>IF(WEEKDAY(G$5)=1,TRUE,FALSE)</formula>
    </cfRule>
  </conditionalFormatting>
  <conditionalFormatting sqref="G82:AJ82">
    <cfRule type="expression" dxfId="8703" priority="60" stopIfTrue="1">
      <formula>IF(WEEKDAY(G$5)=1,TRUE,FALSE)</formula>
    </cfRule>
  </conditionalFormatting>
  <conditionalFormatting sqref="G82:I82">
    <cfRule type="expression" dxfId="8702" priority="59" stopIfTrue="1">
      <formula>IF(WEEKDAY(G$5)=1,TRUE,FALSE)</formula>
    </cfRule>
  </conditionalFormatting>
  <conditionalFormatting sqref="G82:AJ82">
    <cfRule type="expression" dxfId="8701" priority="58" stopIfTrue="1">
      <formula>IF(WEEKDAY(G$5)=1,TRUE,FALSE)</formula>
    </cfRule>
  </conditionalFormatting>
  <conditionalFormatting sqref="G82:AJ82">
    <cfRule type="expression" dxfId="8700" priority="57" stopIfTrue="1">
      <formula>IF(WEEKDAY(G$5)=1,TRUE,FALSE)</formula>
    </cfRule>
  </conditionalFormatting>
  <conditionalFormatting sqref="G82:AJ82">
    <cfRule type="expression" dxfId="8699" priority="56" stopIfTrue="1">
      <formula>IF(WEEKDAY(G$5)=1,TRUE,FALSE)</formula>
    </cfRule>
  </conditionalFormatting>
  <conditionalFormatting sqref="K82:P82">
    <cfRule type="expression" dxfId="8698" priority="55" stopIfTrue="1">
      <formula>IF(WEEKDAY(K$5)=1,TRUE,FALSE)</formula>
    </cfRule>
  </conditionalFormatting>
  <conditionalFormatting sqref="R82:W82">
    <cfRule type="expression" dxfId="8697" priority="54" stopIfTrue="1">
      <formula>IF(WEEKDAY(R$5)=1,TRUE,FALSE)</formula>
    </cfRule>
  </conditionalFormatting>
  <conditionalFormatting sqref="Y82:AD82">
    <cfRule type="expression" dxfId="8696" priority="53" stopIfTrue="1">
      <formula>IF(WEEKDAY(Y$5)=1,TRUE,FALSE)</formula>
    </cfRule>
  </conditionalFormatting>
  <conditionalFormatting sqref="G82:I82">
    <cfRule type="expression" dxfId="8695" priority="52" stopIfTrue="1">
      <formula>IF(WEEKDAY(G$5)=1,TRUE,FALSE)</formula>
    </cfRule>
  </conditionalFormatting>
  <conditionalFormatting sqref="AF82:AJ82">
    <cfRule type="expression" dxfId="8694" priority="51" stopIfTrue="1">
      <formula>IF(WEEKDAY(AF$5)=1,TRUE,FALSE)</formula>
    </cfRule>
  </conditionalFormatting>
  <conditionalFormatting sqref="G82:AJ82">
    <cfRule type="expression" dxfId="8693" priority="50" stopIfTrue="1">
      <formula>IF(WEEKDAY(G$5)=1,TRUE,FALSE)</formula>
    </cfRule>
  </conditionalFormatting>
  <conditionalFormatting sqref="G82:AJ82">
    <cfRule type="expression" dxfId="8692" priority="49" stopIfTrue="1">
      <formula>IF(WEEKDAY(G$5)=1,TRUE,FALSE)</formula>
    </cfRule>
  </conditionalFormatting>
  <conditionalFormatting sqref="G82:AJ82">
    <cfRule type="expression" dxfId="8691" priority="48" stopIfTrue="1">
      <formula>IF(WEEKDAY(G$5)=1,TRUE,FALSE)</formula>
    </cfRule>
  </conditionalFormatting>
  <conditionalFormatting sqref="G82:AJ82">
    <cfRule type="expression" dxfId="8690" priority="47" stopIfTrue="1">
      <formula>IF(WEEKDAY(G$5)=1,TRUE,FALSE)</formula>
    </cfRule>
  </conditionalFormatting>
  <conditionalFormatting sqref="G82:I82">
    <cfRule type="expression" dxfId="8689" priority="46" stopIfTrue="1">
      <formula>IF(WEEKDAY(G$5)=1,TRUE,FALSE)</formula>
    </cfRule>
  </conditionalFormatting>
  <conditionalFormatting sqref="G82:I82">
    <cfRule type="expression" dxfId="8688" priority="45" stopIfTrue="1">
      <formula>IF(WEEKDAY(G$5)=1,TRUE,FALSE)</formula>
    </cfRule>
  </conditionalFormatting>
  <conditionalFormatting sqref="G82:I82">
    <cfRule type="expression" dxfId="8687" priority="44" stopIfTrue="1">
      <formula>IF(WEEKDAY(G$5)=1,TRUE,FALSE)</formula>
    </cfRule>
  </conditionalFormatting>
  <conditionalFormatting sqref="G82:AJ82">
    <cfRule type="expression" dxfId="8686" priority="43" stopIfTrue="1">
      <formula>IF(WEEKDAY(G$5)=1,TRUE,FALSE)</formula>
    </cfRule>
  </conditionalFormatting>
  <conditionalFormatting sqref="G82:AJ82">
    <cfRule type="expression" dxfId="8685" priority="42" stopIfTrue="1">
      <formula>IF(WEEKDAY(G$5)=1,TRUE,FALSE)</formula>
    </cfRule>
  </conditionalFormatting>
  <conditionalFormatting sqref="G82:AJ82">
    <cfRule type="expression" dxfId="8684" priority="41" stopIfTrue="1">
      <formula>IF(WEEKDAY(G$5)=1,TRUE,FALSE)</formula>
    </cfRule>
  </conditionalFormatting>
  <conditionalFormatting sqref="K82:P82">
    <cfRule type="expression" dxfId="8683" priority="40" stopIfTrue="1">
      <formula>IF(WEEKDAY(K$5)=1,TRUE,FALSE)</formula>
    </cfRule>
  </conditionalFormatting>
  <conditionalFormatting sqref="R82:W82">
    <cfRule type="expression" dxfId="8682" priority="39" stopIfTrue="1">
      <formula>IF(WEEKDAY(R$5)=1,TRUE,FALSE)</formula>
    </cfRule>
  </conditionalFormatting>
  <conditionalFormatting sqref="Y82:AD82">
    <cfRule type="expression" dxfId="8681" priority="38" stopIfTrue="1">
      <formula>IF(WEEKDAY(Y$5)=1,TRUE,FALSE)</formula>
    </cfRule>
  </conditionalFormatting>
  <conditionalFormatting sqref="G82:I82">
    <cfRule type="expression" dxfId="8680" priority="37" stopIfTrue="1">
      <formula>IF(WEEKDAY(G$5)=1,TRUE,FALSE)</formula>
    </cfRule>
  </conditionalFormatting>
  <conditionalFormatting sqref="AF82:AJ82">
    <cfRule type="expression" dxfId="8679" priority="36" stopIfTrue="1">
      <formula>IF(WEEKDAY(AF$5)=1,TRUE,FALSE)</formula>
    </cfRule>
  </conditionalFormatting>
  <conditionalFormatting sqref="G82:AJ82">
    <cfRule type="expression" dxfId="8678" priority="35" stopIfTrue="1">
      <formula>IF(WEEKDAY(G$5)=1,TRUE,FALSE)</formula>
    </cfRule>
  </conditionalFormatting>
  <conditionalFormatting sqref="G82:AJ82">
    <cfRule type="expression" dxfId="8677" priority="34" stopIfTrue="1">
      <formula>IF(WEEKDAY(G$5)=1,TRUE,FALSE)</formula>
    </cfRule>
  </conditionalFormatting>
  <conditionalFormatting sqref="G82:AJ82">
    <cfRule type="expression" dxfId="8676" priority="33" stopIfTrue="1">
      <formula>IF(WEEKDAY(G$5)=1,TRUE,FALSE)</formula>
    </cfRule>
  </conditionalFormatting>
  <conditionalFormatting sqref="G82:AJ82">
    <cfRule type="expression" dxfId="8675" priority="32" stopIfTrue="1">
      <formula>IF(WEEKDAY(G$5)=1,TRUE,FALSE)</formula>
    </cfRule>
  </conditionalFormatting>
  <conditionalFormatting sqref="G82:AJ82">
    <cfRule type="expression" dxfId="8674" priority="31" stopIfTrue="1">
      <formula>IF(WEEKDAY(G$5)=1,TRUE,FALSE)</formula>
    </cfRule>
  </conditionalFormatting>
  <conditionalFormatting sqref="G84:AJ84">
    <cfRule type="expression" dxfId="8673" priority="30" stopIfTrue="1">
      <formula>IF(WEEKDAY(G$5)=1,TRUE,FALSE)</formula>
    </cfRule>
  </conditionalFormatting>
  <conditionalFormatting sqref="G84:I84">
    <cfRule type="expression" dxfId="8672" priority="29" stopIfTrue="1">
      <formula>IF(WEEKDAY(G$5)=1,TRUE,FALSE)</formula>
    </cfRule>
  </conditionalFormatting>
  <conditionalFormatting sqref="G84:AJ84">
    <cfRule type="expression" dxfId="8671" priority="28" stopIfTrue="1">
      <formula>IF(WEEKDAY(G$5)=1,TRUE,FALSE)</formula>
    </cfRule>
  </conditionalFormatting>
  <conditionalFormatting sqref="G84:AJ84">
    <cfRule type="expression" dxfId="8670" priority="27" stopIfTrue="1">
      <formula>IF(WEEKDAY(G$5)=1,TRUE,FALSE)</formula>
    </cfRule>
  </conditionalFormatting>
  <conditionalFormatting sqref="G84:AJ84">
    <cfRule type="expression" dxfId="8669" priority="26" stopIfTrue="1">
      <formula>IF(WEEKDAY(G$5)=1,TRUE,FALSE)</formula>
    </cfRule>
  </conditionalFormatting>
  <conditionalFormatting sqref="K84:P84">
    <cfRule type="expression" dxfId="8668" priority="25" stopIfTrue="1">
      <formula>IF(WEEKDAY(K$5)=1,TRUE,FALSE)</formula>
    </cfRule>
  </conditionalFormatting>
  <conditionalFormatting sqref="R84:W84">
    <cfRule type="expression" dxfId="8667" priority="24" stopIfTrue="1">
      <formula>IF(WEEKDAY(R$5)=1,TRUE,FALSE)</formula>
    </cfRule>
  </conditionalFormatting>
  <conditionalFormatting sqref="Y84:AD84">
    <cfRule type="expression" dxfId="8666" priority="23" stopIfTrue="1">
      <formula>IF(WEEKDAY(Y$5)=1,TRUE,FALSE)</formula>
    </cfRule>
  </conditionalFormatting>
  <conditionalFormatting sqref="G84:I84">
    <cfRule type="expression" dxfId="8665" priority="22" stopIfTrue="1">
      <formula>IF(WEEKDAY(G$5)=1,TRUE,FALSE)</formula>
    </cfRule>
  </conditionalFormatting>
  <conditionalFormatting sqref="AF84:AJ84">
    <cfRule type="expression" dxfId="8664" priority="21" stopIfTrue="1">
      <formula>IF(WEEKDAY(AF$5)=1,TRUE,FALSE)</formula>
    </cfRule>
  </conditionalFormatting>
  <conditionalFormatting sqref="G84:AJ84">
    <cfRule type="expression" dxfId="8663" priority="20" stopIfTrue="1">
      <formula>IF(WEEKDAY(G$5)=1,TRUE,FALSE)</formula>
    </cfRule>
  </conditionalFormatting>
  <conditionalFormatting sqref="G84:AJ84">
    <cfRule type="expression" dxfId="8662" priority="19" stopIfTrue="1">
      <formula>IF(WEEKDAY(G$5)=1,TRUE,FALSE)</formula>
    </cfRule>
  </conditionalFormatting>
  <conditionalFormatting sqref="G84:AJ84">
    <cfRule type="expression" dxfId="8661" priority="18" stopIfTrue="1">
      <formula>IF(WEEKDAY(G$5)=1,TRUE,FALSE)</formula>
    </cfRule>
  </conditionalFormatting>
  <conditionalFormatting sqref="G84:AJ84">
    <cfRule type="expression" dxfId="8660" priority="17" stopIfTrue="1">
      <formula>IF(WEEKDAY(G$5)=1,TRUE,FALSE)</formula>
    </cfRule>
  </conditionalFormatting>
  <conditionalFormatting sqref="G84:I84">
    <cfRule type="expression" dxfId="8659" priority="16" stopIfTrue="1">
      <formula>IF(WEEKDAY(G$5)=1,TRUE,FALSE)</formula>
    </cfRule>
  </conditionalFormatting>
  <conditionalFormatting sqref="G84:I84">
    <cfRule type="expression" dxfId="8658" priority="15" stopIfTrue="1">
      <formula>IF(WEEKDAY(G$5)=1,TRUE,FALSE)</formula>
    </cfRule>
  </conditionalFormatting>
  <conditionalFormatting sqref="G84:I84">
    <cfRule type="expression" dxfId="8657" priority="14" stopIfTrue="1">
      <formula>IF(WEEKDAY(G$5)=1,TRUE,FALSE)</formula>
    </cfRule>
  </conditionalFormatting>
  <conditionalFormatting sqref="G84:AJ84">
    <cfRule type="expression" dxfId="8656" priority="13" stopIfTrue="1">
      <formula>IF(WEEKDAY(G$5)=1,TRUE,FALSE)</formula>
    </cfRule>
  </conditionalFormatting>
  <conditionalFormatting sqref="G84:AJ84">
    <cfRule type="expression" dxfId="8655" priority="12" stopIfTrue="1">
      <formula>IF(WEEKDAY(G$5)=1,TRUE,FALSE)</formula>
    </cfRule>
  </conditionalFormatting>
  <conditionalFormatting sqref="G84:AJ84">
    <cfRule type="expression" dxfId="8654" priority="11" stopIfTrue="1">
      <formula>IF(WEEKDAY(G$5)=1,TRUE,FALSE)</formula>
    </cfRule>
  </conditionalFormatting>
  <conditionalFormatting sqref="K84:P84">
    <cfRule type="expression" dxfId="8653" priority="10" stopIfTrue="1">
      <formula>IF(WEEKDAY(K$5)=1,TRUE,FALSE)</formula>
    </cfRule>
  </conditionalFormatting>
  <conditionalFormatting sqref="R84:W84">
    <cfRule type="expression" dxfId="8652" priority="9" stopIfTrue="1">
      <formula>IF(WEEKDAY(R$5)=1,TRUE,FALSE)</formula>
    </cfRule>
  </conditionalFormatting>
  <conditionalFormatting sqref="Y84:AD84">
    <cfRule type="expression" dxfId="8651" priority="8" stopIfTrue="1">
      <formula>IF(WEEKDAY(Y$5)=1,TRUE,FALSE)</formula>
    </cfRule>
  </conditionalFormatting>
  <conditionalFormatting sqref="G84:I84">
    <cfRule type="expression" dxfId="8650" priority="7" stopIfTrue="1">
      <formula>IF(WEEKDAY(G$5)=1,TRUE,FALSE)</formula>
    </cfRule>
  </conditionalFormatting>
  <conditionalFormatting sqref="AF84:AJ84">
    <cfRule type="expression" dxfId="8649" priority="6" stopIfTrue="1">
      <formula>IF(WEEKDAY(AF$5)=1,TRUE,FALSE)</formula>
    </cfRule>
  </conditionalFormatting>
  <conditionalFormatting sqref="G84:AJ84">
    <cfRule type="expression" dxfId="8648" priority="5" stopIfTrue="1">
      <formula>IF(WEEKDAY(G$5)=1,TRUE,FALSE)</formula>
    </cfRule>
  </conditionalFormatting>
  <conditionalFormatting sqref="G84:AJ84">
    <cfRule type="expression" dxfId="8647" priority="4" stopIfTrue="1">
      <formula>IF(WEEKDAY(G$5)=1,TRUE,FALSE)</formula>
    </cfRule>
  </conditionalFormatting>
  <conditionalFormatting sqref="G84:AJ84">
    <cfRule type="expression" dxfId="8646" priority="3" stopIfTrue="1">
      <formula>IF(WEEKDAY(G$5)=1,TRUE,FALSE)</formula>
    </cfRule>
  </conditionalFormatting>
  <conditionalFormatting sqref="G84:AJ84">
    <cfRule type="expression" dxfId="8645" priority="2" stopIfTrue="1">
      <formula>IF(WEEKDAY(G$5)=1,TRUE,FALSE)</formula>
    </cfRule>
  </conditionalFormatting>
  <conditionalFormatting sqref="G84:AJ84">
    <cfRule type="expression" dxfId="8644" priority="1" stopIfTrue="1">
      <formula>IF(WEEKDAY(G$5)=1,TRUE,FALSE)</formula>
    </cfRule>
  </conditionalFormatting>
  <pageMargins left="0" right="0" top="0.5" bottom="0" header="0.3" footer="0.3"/>
  <pageSetup scale="7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77"/>
  <sheetViews>
    <sheetView topLeftCell="A57" workbookViewId="0">
      <selection activeCell="A55" sqref="A1:XFD1048576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718"/>
      <c r="C1" s="718"/>
      <c r="D1" s="871" t="str">
        <f>"BẢNG THANH TOÁN LƯƠNG THÁNG"&amp;" "&amp;TEXT($E$4,"mm")&amp;" / "&amp;TEXT($E$4,"yyyy")</f>
        <v>BẢNG THANH TOÁN LƯƠNG THÁNG 10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718"/>
      <c r="C2" s="718"/>
      <c r="D2" s="718"/>
      <c r="E2" s="71"/>
      <c r="F2" s="718"/>
      <c r="G2" s="718"/>
      <c r="H2" s="718"/>
      <c r="I2" s="718"/>
      <c r="J2" s="72"/>
      <c r="K2" s="718"/>
      <c r="L2" s="718"/>
      <c r="M2" s="718"/>
      <c r="N2" s="718"/>
      <c r="O2" s="718"/>
      <c r="P2" s="718"/>
      <c r="Q2" s="718"/>
      <c r="R2" s="718"/>
      <c r="S2" s="718"/>
      <c r="T2" s="50"/>
      <c r="U2" s="70">
        <v>26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718"/>
      <c r="C3" s="718"/>
      <c r="D3" s="718"/>
      <c r="E3" s="71"/>
      <c r="F3" s="718"/>
      <c r="G3" s="718"/>
      <c r="H3" s="718"/>
      <c r="I3" s="718"/>
      <c r="J3" s="72"/>
      <c r="K3" s="718"/>
      <c r="L3" s="718"/>
      <c r="M3" s="718"/>
      <c r="N3" s="718"/>
      <c r="O3" s="718"/>
      <c r="P3" s="718"/>
      <c r="Q3" s="718"/>
      <c r="R3" s="718"/>
      <c r="S3" s="718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43009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716" t="s">
        <v>40</v>
      </c>
      <c r="G7" s="711" t="s">
        <v>18</v>
      </c>
      <c r="H7" s="716" t="s">
        <v>40</v>
      </c>
      <c r="I7" s="715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VLOOKUP(B10,'CC10'!$B$9:$AS$108,36,0)</f>
        <v>26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VLOOKUP(B11,'CC10'!$B$9:$AS$108,36,0)</f>
        <v>26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26</v>
      </c>
      <c r="K11" s="36">
        <f>G11+I11</f>
        <v>4056000</v>
      </c>
      <c r="L11" s="80">
        <f>+F11*15000</f>
        <v>390000</v>
      </c>
      <c r="M11" s="37">
        <f>K11+L11</f>
        <v>4446000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4020120</v>
      </c>
      <c r="R11" s="36">
        <f>VLOOKUP(B11,DS,23,0)</f>
        <v>0</v>
      </c>
      <c r="S11" s="38">
        <f>Q11-R11</f>
        <v>4020120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VLOOKUP(B12,'CC10'!$B$9:$AS$108,36,0)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6" si="0">VLOOKUP(B13,DS,2,0)</f>
        <v>Huỳnh Thị Hường</v>
      </c>
      <c r="D13" s="103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VLOOKUP(B13,'CC10'!$B$9:$AS$108,36,0)</f>
        <v>26</v>
      </c>
      <c r="G13" s="198">
        <f t="shared" ref="G13:G26" si="3">ROUND(E13/$U$2*F13,0)</f>
        <v>3552000</v>
      </c>
      <c r="H13" s="82">
        <f>(VLOOKUP(B13,'CC - 02'!$B$8:$AS$70,37,0)+VLOOKUP(B13,'CC - 02'!$B$8:$AS$70,38,0))</f>
        <v>0</v>
      </c>
      <c r="I13" s="198">
        <f t="shared" ref="I13:I26" si="4">ROUND(E13/$U$2*H13,0)</f>
        <v>0</v>
      </c>
      <c r="J13" s="199">
        <f t="shared" ref="J13:K26" si="5">F13+H13</f>
        <v>26</v>
      </c>
      <c r="K13" s="36">
        <f t="shared" si="5"/>
        <v>3552000</v>
      </c>
      <c r="L13" s="80">
        <f t="shared" ref="L13:L26" si="6">+F13*15000</f>
        <v>390000</v>
      </c>
      <c r="M13" s="37">
        <f t="shared" ref="M13:M26" si="7">K13+L13</f>
        <v>3942000</v>
      </c>
      <c r="N13" s="37">
        <f t="shared" ref="N13:N18" si="8">IF(VLOOKUP(B13,DS,10,0)="x",E13*$N$4,0)</f>
        <v>284160</v>
      </c>
      <c r="O13" s="37">
        <f t="shared" ref="O13:O18" si="9">IF(VLOOKUP(B13,DS,10,0)="x",E13*$O$4,0)</f>
        <v>53280</v>
      </c>
      <c r="P13" s="37">
        <f t="shared" ref="P13:P18" si="10">IF(VLOOKUP(B13,DS,10,0)="x",E13*$P$4,0)</f>
        <v>35520</v>
      </c>
      <c r="Q13" s="36">
        <f t="shared" ref="Q13:Q23" si="11">M13-SUM(N13:P13)</f>
        <v>3569040</v>
      </c>
      <c r="R13" s="36">
        <f t="shared" ref="R13:R26" si="12">VLOOKUP(B13,DS,23,0)</f>
        <v>0</v>
      </c>
      <c r="S13" s="38">
        <f t="shared" ref="S13:S26" si="13">Q13-R13</f>
        <v>3569040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VLOOKUP(B14,'CC10'!$B$9:$AS$108,36,0)</f>
        <v>26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26</v>
      </c>
      <c r="K14" s="36">
        <f t="shared" si="5"/>
        <v>3552000</v>
      </c>
      <c r="L14" s="80">
        <f t="shared" si="6"/>
        <v>390000</v>
      </c>
      <c r="M14" s="37">
        <f t="shared" si="7"/>
        <v>3942000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3569040</v>
      </c>
      <c r="R14" s="36">
        <f t="shared" si="12"/>
        <v>0</v>
      </c>
      <c r="S14" s="38">
        <f t="shared" si="13"/>
        <v>3569040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VLOOKUP(B15,'CC10'!$B$9:$AS$108,36,0)</f>
        <v>26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26</v>
      </c>
      <c r="K15" s="36">
        <f t="shared" si="5"/>
        <v>3552000</v>
      </c>
      <c r="L15" s="80">
        <f t="shared" si="6"/>
        <v>390000</v>
      </c>
      <c r="M15" s="37">
        <f t="shared" si="7"/>
        <v>3942000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3569040</v>
      </c>
      <c r="R15" s="36">
        <f t="shared" si="12"/>
        <v>0</v>
      </c>
      <c r="S15" s="38">
        <f t="shared" si="13"/>
        <v>3569040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VLOOKUP(B16,'CC10'!$B$9:$AS$108,36,0)</f>
        <v>26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26</v>
      </c>
      <c r="K16" s="36">
        <f t="shared" si="5"/>
        <v>3552000</v>
      </c>
      <c r="L16" s="80">
        <f t="shared" si="6"/>
        <v>390000</v>
      </c>
      <c r="M16" s="37">
        <f t="shared" si="7"/>
        <v>3942000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3569040</v>
      </c>
      <c r="R16" s="36">
        <f t="shared" si="12"/>
        <v>0</v>
      </c>
      <c r="S16" s="38">
        <f t="shared" si="13"/>
        <v>3569040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17" customFormat="1" ht="23.25" customHeight="1">
      <c r="A17" s="35">
        <v>7</v>
      </c>
      <c r="B17" s="302" t="s">
        <v>102</v>
      </c>
      <c r="C17" s="303" t="str">
        <f t="shared" si="0"/>
        <v>Sơn Thị Trường Sa</v>
      </c>
      <c r="D17" s="304" t="str">
        <f t="shared" si="1"/>
        <v>Công nhân</v>
      </c>
      <c r="E17" s="305">
        <f t="shared" si="2"/>
        <v>3552000</v>
      </c>
      <c r="F17" s="82">
        <f>VLOOKUP(B17,'CC10'!$B$9:$AS$108,36,0)</f>
        <v>26</v>
      </c>
      <c r="G17" s="307">
        <f t="shared" si="3"/>
        <v>3552000</v>
      </c>
      <c r="H17" s="306">
        <f>(VLOOKUP(B17,'CC - 02'!$B$8:$AS$70,37,0)+VLOOKUP(B17,'CC - 02'!$B$8:$AS$70,38,0))</f>
        <v>0</v>
      </c>
      <c r="I17" s="307">
        <f t="shared" si="4"/>
        <v>0</v>
      </c>
      <c r="J17" s="308">
        <f t="shared" si="5"/>
        <v>26</v>
      </c>
      <c r="K17" s="309">
        <f t="shared" si="5"/>
        <v>3552000</v>
      </c>
      <c r="L17" s="305">
        <f t="shared" si="6"/>
        <v>390000</v>
      </c>
      <c r="M17" s="310">
        <f t="shared" si="7"/>
        <v>3942000</v>
      </c>
      <c r="N17" s="310">
        <f t="shared" si="8"/>
        <v>284160</v>
      </c>
      <c r="O17" s="310">
        <f t="shared" si="9"/>
        <v>53280</v>
      </c>
      <c r="P17" s="310">
        <f t="shared" si="10"/>
        <v>35520</v>
      </c>
      <c r="Q17" s="309">
        <f t="shared" si="11"/>
        <v>3569040</v>
      </c>
      <c r="R17" s="309">
        <f t="shared" si="12"/>
        <v>0</v>
      </c>
      <c r="S17" s="311">
        <f t="shared" si="13"/>
        <v>3569040</v>
      </c>
      <c r="T17" s="309"/>
      <c r="U17" s="312"/>
      <c r="V17" s="313"/>
      <c r="W17" s="314"/>
      <c r="X17" s="315"/>
      <c r="Y17" s="315"/>
      <c r="Z17" s="315"/>
      <c r="AA17" s="316"/>
      <c r="AB17" s="316"/>
      <c r="AC17" s="316"/>
      <c r="AD17" s="316"/>
      <c r="AE17" s="316"/>
    </row>
    <row r="18" spans="1:31" s="33" customFormat="1" ht="23.25" customHeight="1">
      <c r="A18" s="35">
        <v>8</v>
      </c>
      <c r="B18" s="302" t="s">
        <v>103</v>
      </c>
      <c r="C18" s="79" t="str">
        <f t="shared" si="0"/>
        <v>Lý Thị Sà Kha</v>
      </c>
      <c r="D18" s="103" t="str">
        <f t="shared" si="1"/>
        <v>Công nhân</v>
      </c>
      <c r="E18" s="80">
        <f t="shared" si="2"/>
        <v>3552000</v>
      </c>
      <c r="F18" s="82">
        <f>VLOOKUP(B18,'CC10'!$B$9:$AS$108,36,0)</f>
        <v>26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26</v>
      </c>
      <c r="K18" s="36">
        <f t="shared" si="5"/>
        <v>3552000</v>
      </c>
      <c r="L18" s="80">
        <f t="shared" si="6"/>
        <v>390000</v>
      </c>
      <c r="M18" s="37">
        <f t="shared" si="7"/>
        <v>3942000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3569040</v>
      </c>
      <c r="R18" s="36">
        <f t="shared" si="12"/>
        <v>0</v>
      </c>
      <c r="S18" s="38">
        <f t="shared" si="13"/>
        <v>3569040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198</v>
      </c>
      <c r="C19" s="349" t="s">
        <v>197</v>
      </c>
      <c r="D19" s="103" t="str">
        <f t="shared" si="1"/>
        <v>Công nhân</v>
      </c>
      <c r="E19" s="80">
        <f t="shared" si="2"/>
        <v>3552000</v>
      </c>
      <c r="F19" s="82">
        <f>VLOOKUP(B19,'CC10'!$B$9:$AS$108,36,0)</f>
        <v>26</v>
      </c>
      <c r="G19" s="198">
        <f t="shared" si="3"/>
        <v>3552000</v>
      </c>
      <c r="H19" s="82">
        <f>(VLOOKUP(B19,'CC - 03'!$B$8:$AS$67,37,0)+VLOOKUP(B19,'CC - 03'!$B$8:$AS$67,38,0))</f>
        <v>0</v>
      </c>
      <c r="I19" s="198">
        <f t="shared" si="4"/>
        <v>0</v>
      </c>
      <c r="J19" s="199">
        <f t="shared" si="5"/>
        <v>26</v>
      </c>
      <c r="K19" s="36">
        <f t="shared" si="5"/>
        <v>3552000</v>
      </c>
      <c r="L19" s="80">
        <f t="shared" si="6"/>
        <v>390000</v>
      </c>
      <c r="M19" s="37">
        <f t="shared" si="7"/>
        <v>3942000</v>
      </c>
      <c r="N19" s="37">
        <f>E19*$N$4</f>
        <v>284160</v>
      </c>
      <c r="O19" s="37">
        <f>E19*$O$4</f>
        <v>53280</v>
      </c>
      <c r="P19" s="37">
        <f>E19*$P$4</f>
        <v>35520</v>
      </c>
      <c r="Q19" s="36">
        <f t="shared" ref="Q19:Q21" si="14">M19-SUM(N19:P19)</f>
        <v>3569040</v>
      </c>
      <c r="R19" s="36">
        <f t="shared" si="12"/>
        <v>0</v>
      </c>
      <c r="S19" s="38">
        <f t="shared" si="13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302" t="s">
        <v>203</v>
      </c>
      <c r="C20" s="79" t="str">
        <f t="shared" si="0"/>
        <v>Võ Văn Hữu Phước</v>
      </c>
      <c r="D20" s="103" t="str">
        <f t="shared" si="1"/>
        <v>Công nhân</v>
      </c>
      <c r="E20" s="80">
        <f t="shared" si="2"/>
        <v>3552000</v>
      </c>
      <c r="F20" s="82">
        <f>VLOOKUP(B20,'CC10'!$B$9:$AS$108,36,0)</f>
        <v>26</v>
      </c>
      <c r="G20" s="198">
        <f t="shared" si="3"/>
        <v>3552000</v>
      </c>
      <c r="H20" s="82">
        <f>(VLOOKUP(B20,'CC - 04'!$B$8:$AS$70,37,0)+VLOOKUP(B20,'CC - 04'!$B$8:$AS$70,38,0))</f>
        <v>0</v>
      </c>
      <c r="I20" s="198">
        <f t="shared" si="4"/>
        <v>0</v>
      </c>
      <c r="J20" s="199">
        <f t="shared" si="5"/>
        <v>26</v>
      </c>
      <c r="K20" s="36">
        <f t="shared" si="5"/>
        <v>3552000</v>
      </c>
      <c r="L20" s="80">
        <f t="shared" si="6"/>
        <v>390000</v>
      </c>
      <c r="M20" s="37">
        <f t="shared" si="7"/>
        <v>3942000</v>
      </c>
      <c r="N20" s="37">
        <v>284160</v>
      </c>
      <c r="O20" s="37">
        <v>53280</v>
      </c>
      <c r="P20" s="37">
        <v>35520</v>
      </c>
      <c r="Q20" s="36">
        <f t="shared" si="14"/>
        <v>3569040</v>
      </c>
      <c r="R20" s="36">
        <f t="shared" si="12"/>
        <v>0</v>
      </c>
      <c r="S20" s="38">
        <f t="shared" si="13"/>
        <v>3569040</v>
      </c>
      <c r="T20" s="378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202</v>
      </c>
      <c r="C21" s="79" t="str">
        <f t="shared" si="0"/>
        <v>Nguyễn Thị Diễm</v>
      </c>
      <c r="D21" s="103" t="str">
        <f t="shared" si="1"/>
        <v>Công nhân</v>
      </c>
      <c r="E21" s="80">
        <f t="shared" si="2"/>
        <v>3552000</v>
      </c>
      <c r="F21" s="82">
        <f>VLOOKUP(B21,'CC10'!$B$9:$AS$108,36,0)</f>
        <v>26</v>
      </c>
      <c r="G21" s="198">
        <f t="shared" si="3"/>
        <v>3552000</v>
      </c>
      <c r="H21" s="82">
        <f>(VLOOKUP(B21,'CC - 04'!$B$8:$AS$70,37,0)+VLOOKUP(B21,'CC - 04'!$B$8:$AS$70,38,0))</f>
        <v>0</v>
      </c>
      <c r="I21" s="198">
        <f t="shared" si="4"/>
        <v>0</v>
      </c>
      <c r="J21" s="199">
        <f t="shared" si="5"/>
        <v>26</v>
      </c>
      <c r="K21" s="36">
        <f t="shared" si="5"/>
        <v>3552000</v>
      </c>
      <c r="L21" s="80">
        <f t="shared" si="6"/>
        <v>390000</v>
      </c>
      <c r="M21" s="37">
        <f t="shared" si="7"/>
        <v>3942000</v>
      </c>
      <c r="N21" s="37">
        <v>284160</v>
      </c>
      <c r="O21" s="37">
        <v>53280</v>
      </c>
      <c r="P21" s="37">
        <v>35520</v>
      </c>
      <c r="Q21" s="36">
        <f t="shared" si="14"/>
        <v>3569040</v>
      </c>
      <c r="R21" s="36">
        <f t="shared" si="12"/>
        <v>0</v>
      </c>
      <c r="S21" s="38">
        <f t="shared" si="13"/>
        <v>3569040</v>
      </c>
      <c r="T21" s="378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180</v>
      </c>
      <c r="B22" s="941" t="s">
        <v>181</v>
      </c>
      <c r="C22" s="942"/>
      <c r="D22" s="274"/>
      <c r="E22" s="274"/>
      <c r="F22" s="82">
        <f>VLOOKUP(B22,'CC10'!$B$9:$AS$108,36,0)</f>
        <v>0</v>
      </c>
      <c r="G22" s="274"/>
      <c r="H22" s="274"/>
      <c r="I22" s="274"/>
      <c r="J22" s="274"/>
      <c r="K22" s="274"/>
      <c r="L22" s="274"/>
      <c r="M22" s="274"/>
      <c r="N22" s="37"/>
      <c r="O22" s="37"/>
      <c r="P22" s="37"/>
      <c r="Q22" s="274"/>
      <c r="R22" s="274"/>
      <c r="S22" s="274"/>
      <c r="T22" s="274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302" t="s">
        <v>107</v>
      </c>
      <c r="C23" s="79" t="str">
        <f t="shared" si="0"/>
        <v>Nguyễn Văn Bé Hai</v>
      </c>
      <c r="D23" s="103" t="str">
        <f t="shared" si="1"/>
        <v>Công nhân</v>
      </c>
      <c r="E23" s="80">
        <f t="shared" si="2"/>
        <v>3776000</v>
      </c>
      <c r="F23" s="82">
        <f>VLOOKUP(B23,'CC10'!$B$9:$AS$108,36,0)</f>
        <v>26</v>
      </c>
      <c r="G23" s="198">
        <f t="shared" si="3"/>
        <v>3776000</v>
      </c>
      <c r="H23" s="82">
        <f>(VLOOKUP(B23,'CC - 02'!$B$8:$AS$70,37,0)+VLOOKUP(B23,'CC - 02'!$B$8:$AS$70,38,0))</f>
        <v>0</v>
      </c>
      <c r="I23" s="198">
        <f t="shared" si="4"/>
        <v>0</v>
      </c>
      <c r="J23" s="199">
        <f t="shared" si="5"/>
        <v>26</v>
      </c>
      <c r="K23" s="36">
        <f t="shared" si="5"/>
        <v>3776000</v>
      </c>
      <c r="L23" s="80">
        <f t="shared" si="6"/>
        <v>390000</v>
      </c>
      <c r="M23" s="37">
        <f t="shared" si="7"/>
        <v>4166000</v>
      </c>
      <c r="N23" s="37">
        <f t="shared" ref="N23:N26" si="15">IF(VLOOKUP(B23,DS,10,0)="x",E23*$N$4,0)</f>
        <v>302080</v>
      </c>
      <c r="O23" s="37">
        <f t="shared" ref="O23:O26" si="16">IF(VLOOKUP(B23,DS,10,0)="x",E23*$O$4,0)</f>
        <v>56640</v>
      </c>
      <c r="P23" s="37">
        <f t="shared" ref="P23:P26" si="17">IF(VLOOKUP(B23,DS,10,0)="x",E23*$P$4,0)</f>
        <v>37760</v>
      </c>
      <c r="Q23" s="36">
        <f t="shared" si="11"/>
        <v>3769520</v>
      </c>
      <c r="R23" s="36">
        <f t="shared" si="12"/>
        <v>0</v>
      </c>
      <c r="S23" s="38">
        <f t="shared" si="13"/>
        <v>3769520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302" t="s">
        <v>112</v>
      </c>
      <c r="C24" s="79" t="str">
        <f t="shared" si="0"/>
        <v>Trần Nhiên</v>
      </c>
      <c r="D24" s="103" t="str">
        <f t="shared" si="1"/>
        <v>Công nhân</v>
      </c>
      <c r="E24" s="80">
        <f t="shared" si="2"/>
        <v>3552000</v>
      </c>
      <c r="F24" s="82">
        <f>VLOOKUP(B24,'CC10'!$B$9:$AS$108,36,0)</f>
        <v>26</v>
      </c>
      <c r="G24" s="198">
        <f t="shared" si="3"/>
        <v>3552000</v>
      </c>
      <c r="H24" s="82">
        <f>(VLOOKUP(B24,'CC - 02'!$B$8:$AS$70,37,0)+VLOOKUP(B24,'CC - 02'!$B$8:$AS$70,38,0))</f>
        <v>0</v>
      </c>
      <c r="I24" s="198">
        <f t="shared" si="4"/>
        <v>0</v>
      </c>
      <c r="J24" s="199">
        <f t="shared" si="5"/>
        <v>26</v>
      </c>
      <c r="K24" s="36">
        <f t="shared" si="5"/>
        <v>3552000</v>
      </c>
      <c r="L24" s="80">
        <f t="shared" si="6"/>
        <v>390000</v>
      </c>
      <c r="M24" s="37">
        <f t="shared" si="7"/>
        <v>3942000</v>
      </c>
      <c r="N24" s="37">
        <f t="shared" si="15"/>
        <v>284160</v>
      </c>
      <c r="O24" s="37">
        <f t="shared" si="16"/>
        <v>53280</v>
      </c>
      <c r="P24" s="37">
        <f t="shared" si="17"/>
        <v>35520</v>
      </c>
      <c r="Q24" s="36">
        <f t="shared" ref="Q24:Q26" si="18">M24-SUM(N24:P24)</f>
        <v>3569040</v>
      </c>
      <c r="R24" s="36">
        <f t="shared" si="12"/>
        <v>0</v>
      </c>
      <c r="S24" s="38">
        <f t="shared" si="13"/>
        <v>3569040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302" t="s">
        <v>113</v>
      </c>
      <c r="C25" s="79" t="str">
        <f t="shared" si="0"/>
        <v>Thạch Giang</v>
      </c>
      <c r="D25" s="103" t="str">
        <f t="shared" si="1"/>
        <v>Công nhân</v>
      </c>
      <c r="E25" s="80">
        <f t="shared" si="2"/>
        <v>3552000</v>
      </c>
      <c r="F25" s="82">
        <f>VLOOKUP(B25,'CC10'!$B$9:$AS$108,36,0)</f>
        <v>26</v>
      </c>
      <c r="G25" s="198">
        <f t="shared" si="3"/>
        <v>3552000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26</v>
      </c>
      <c r="K25" s="36">
        <f t="shared" si="5"/>
        <v>3552000</v>
      </c>
      <c r="L25" s="80">
        <f t="shared" si="6"/>
        <v>390000</v>
      </c>
      <c r="M25" s="37">
        <f t="shared" si="7"/>
        <v>3942000</v>
      </c>
      <c r="N25" s="37">
        <f t="shared" si="15"/>
        <v>284160</v>
      </c>
      <c r="O25" s="37">
        <f t="shared" si="16"/>
        <v>53280</v>
      </c>
      <c r="P25" s="37">
        <f t="shared" si="17"/>
        <v>35520</v>
      </c>
      <c r="Q25" s="36">
        <f t="shared" si="18"/>
        <v>3569040</v>
      </c>
      <c r="R25" s="36">
        <f t="shared" si="12"/>
        <v>0</v>
      </c>
      <c r="S25" s="38">
        <f t="shared" si="13"/>
        <v>3569040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37">
        <f>A25+1</f>
        <v>15</v>
      </c>
      <c r="B26" s="302" t="s">
        <v>116</v>
      </c>
      <c r="C26" s="79" t="str">
        <f t="shared" si="0"/>
        <v>Lâm Chanh Đa Ra</v>
      </c>
      <c r="D26" s="103" t="str">
        <f t="shared" si="1"/>
        <v>Công nhân</v>
      </c>
      <c r="E26" s="80">
        <f t="shared" si="2"/>
        <v>3552000</v>
      </c>
      <c r="F26" s="82">
        <f>VLOOKUP(B26,'CC10'!$B$9:$AS$108,36,0)</f>
        <v>26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26</v>
      </c>
      <c r="K26" s="36">
        <f t="shared" si="5"/>
        <v>3552000</v>
      </c>
      <c r="L26" s="80">
        <f t="shared" si="6"/>
        <v>390000</v>
      </c>
      <c r="M26" s="37">
        <f t="shared" si="7"/>
        <v>3942000</v>
      </c>
      <c r="N26" s="37">
        <f t="shared" si="15"/>
        <v>284160</v>
      </c>
      <c r="O26" s="37">
        <f t="shared" si="16"/>
        <v>53280</v>
      </c>
      <c r="P26" s="37">
        <f t="shared" si="17"/>
        <v>35520</v>
      </c>
      <c r="Q26" s="36">
        <f t="shared" si="18"/>
        <v>3569040</v>
      </c>
      <c r="R26" s="36">
        <f t="shared" si="12"/>
        <v>0</v>
      </c>
      <c r="S26" s="38">
        <f t="shared" si="13"/>
        <v>3569040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91" t="s">
        <v>25</v>
      </c>
      <c r="B27" s="891"/>
      <c r="C27" s="891"/>
      <c r="D27" s="891"/>
      <c r="E27" s="125">
        <f>SUM(E10:E26)</f>
        <v>54792000</v>
      </c>
      <c r="F27" s="125">
        <f>SUM(F10:F26)</f>
        <v>390</v>
      </c>
      <c r="G27" s="125">
        <f>SUM(G10:G26)</f>
        <v>54792000</v>
      </c>
      <c r="H27" s="125"/>
      <c r="I27" s="125">
        <f>SUM(I10:I26)</f>
        <v>0</v>
      </c>
      <c r="J27" s="25">
        <f>SUM(J10:J26)</f>
        <v>390</v>
      </c>
      <c r="K27" s="25">
        <f>SUM(K10:K26)</f>
        <v>54792000</v>
      </c>
      <c r="L27" s="25">
        <f t="shared" ref="L27:S27" si="19">SUM(L10:L26)</f>
        <v>5850000</v>
      </c>
      <c r="M27" s="25">
        <f t="shared" si="19"/>
        <v>60642000</v>
      </c>
      <c r="N27" s="25">
        <f t="shared" si="19"/>
        <v>4383360</v>
      </c>
      <c r="O27" s="25">
        <f t="shared" si="19"/>
        <v>821880</v>
      </c>
      <c r="P27" s="25">
        <f t="shared" si="19"/>
        <v>547920</v>
      </c>
      <c r="Q27" s="25">
        <f t="shared" si="19"/>
        <v>54888840</v>
      </c>
      <c r="R27" s="25">
        <f t="shared" si="19"/>
        <v>0</v>
      </c>
      <c r="S27" s="25">
        <f t="shared" si="19"/>
        <v>54888840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4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1.25" customHeight="1">
      <c r="A29" s="68"/>
      <c r="B29" s="68"/>
      <c r="C29" s="68"/>
      <c r="D29" s="118"/>
      <c r="E29" s="119"/>
      <c r="F29" s="68"/>
      <c r="G29" s="68"/>
      <c r="H29" s="68"/>
      <c r="I29" s="68"/>
      <c r="J29" s="120"/>
      <c r="K29" s="119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10   năm 2017</v>
      </c>
      <c r="T29" s="68"/>
      <c r="U29" s="121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22"/>
      <c r="E30" s="69"/>
      <c r="F30" s="121"/>
      <c r="G30" s="69"/>
      <c r="H30" s="69"/>
      <c r="I30" s="69"/>
      <c r="J30" s="123"/>
      <c r="K30" s="34"/>
      <c r="L30" s="28"/>
      <c r="M30" s="232"/>
      <c r="N30" s="19"/>
      <c r="O30" s="19"/>
      <c r="P30" s="19"/>
      <c r="Q30" s="19"/>
      <c r="S30" s="121" t="s">
        <v>22</v>
      </c>
      <c r="T30" s="121"/>
      <c r="U30" s="121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80"/>
      <c r="U46" s="94"/>
    </row>
    <row r="47" spans="3:26" ht="12">
      <c r="U47" s="94"/>
    </row>
    <row r="48" spans="3:26" s="379" customFormat="1" ht="12">
      <c r="D48" s="380"/>
      <c r="E48" s="381"/>
      <c r="F48" s="380"/>
      <c r="G48" s="381"/>
      <c r="H48" s="381"/>
      <c r="I48" s="381"/>
      <c r="J48" s="382"/>
      <c r="T48" s="383"/>
      <c r="U48" s="384"/>
      <c r="V48" s="383"/>
      <c r="W48" s="383"/>
      <c r="X48" s="383"/>
      <c r="Y48" s="383"/>
      <c r="Z48" s="383"/>
    </row>
    <row r="49" spans="1:31" ht="12">
      <c r="U49" s="94"/>
    </row>
    <row r="50" spans="1:31" ht="12">
      <c r="U50" s="94"/>
    </row>
    <row r="51" spans="1:31" s="157" customFormat="1" ht="29.25" customHeight="1">
      <c r="A51" s="124"/>
      <c r="B51" s="717"/>
      <c r="C51" s="717"/>
      <c r="D51" s="892" t="str">
        <f>D1</f>
        <v>BẢNG THANH TOÁN LƯƠNG THÁNG 10 / 2017</v>
      </c>
      <c r="E51" s="892"/>
      <c r="F51" s="892"/>
      <c r="G51" s="892"/>
      <c r="H51" s="892"/>
      <c r="I51" s="892"/>
      <c r="J51" s="892"/>
      <c r="K51" s="892"/>
      <c r="L51" s="892"/>
      <c r="M51" s="892"/>
      <c r="N51" s="892"/>
      <c r="O51" s="892"/>
      <c r="P51" s="892"/>
      <c r="Q51" s="893"/>
      <c r="R51" s="894" t="s">
        <v>106</v>
      </c>
      <c r="S51" s="895"/>
      <c r="T51" s="896"/>
      <c r="U51" s="94"/>
      <c r="V51" s="6"/>
      <c r="W51" s="179"/>
      <c r="X51" s="179"/>
      <c r="Y51" s="180"/>
      <c r="Z51" s="180"/>
    </row>
    <row r="52" spans="1:31" s="157" customFormat="1" ht="15" customHeight="1">
      <c r="A52" s="124" t="str">
        <f>TH!$A$1</f>
        <v>Công ty TNHH Hải sản An Lạc</v>
      </c>
      <c r="B52" s="717"/>
      <c r="C52" s="717"/>
      <c r="D52" s="717"/>
      <c r="E52" s="181"/>
      <c r="F52" s="717"/>
      <c r="G52" s="717"/>
      <c r="H52" s="717"/>
      <c r="I52" s="717"/>
      <c r="J52" s="182"/>
      <c r="K52" s="717"/>
      <c r="L52" s="717"/>
      <c r="M52" s="717"/>
      <c r="N52" s="717"/>
      <c r="O52" s="717"/>
      <c r="P52" s="717"/>
      <c r="Q52" s="717"/>
      <c r="R52" s="717"/>
      <c r="S52" s="717"/>
      <c r="T52" s="135"/>
      <c r="U52" s="94"/>
      <c r="V52" s="6"/>
      <c r="W52" s="179"/>
      <c r="X52" s="179"/>
      <c r="Y52" s="180"/>
      <c r="Z52" s="180"/>
    </row>
    <row r="53" spans="1:31" s="157" customFormat="1" ht="15" customHeight="1">
      <c r="A53" s="124" t="str">
        <f>TH!$A$2</f>
        <v>Địa chỉ: Lô A14, đường 4A, KCN Hải Sơn, Đức Hòa, Long An</v>
      </c>
      <c r="B53" s="717"/>
      <c r="C53" s="717"/>
      <c r="D53" s="717"/>
      <c r="E53" s="181"/>
      <c r="F53" s="717"/>
      <c r="G53" s="717"/>
      <c r="H53" s="717"/>
      <c r="I53" s="717"/>
      <c r="J53" s="182"/>
      <c r="K53" s="717"/>
      <c r="L53" s="717"/>
      <c r="M53" s="717"/>
      <c r="N53" s="717"/>
      <c r="O53" s="717"/>
      <c r="P53" s="717"/>
      <c r="Q53" s="717"/>
      <c r="R53" s="717"/>
      <c r="S53" s="717"/>
      <c r="T53" s="135"/>
      <c r="U53" s="94"/>
      <c r="V53" s="6"/>
      <c r="W53" s="179"/>
      <c r="X53" s="179"/>
      <c r="Y53" s="180"/>
      <c r="Z53" s="180"/>
    </row>
    <row r="54" spans="1:31" s="186" customFormat="1" ht="14.25" customHeight="1">
      <c r="A54" s="18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94"/>
      <c r="V54" s="6"/>
      <c r="W54" s="185"/>
      <c r="X54" s="185"/>
      <c r="Y54" s="185"/>
      <c r="Z54" s="185"/>
    </row>
    <row r="55" spans="1:31" s="188" customFormat="1" ht="24" customHeight="1">
      <c r="A55" s="886" t="s">
        <v>19</v>
      </c>
      <c r="B55" s="886" t="s">
        <v>20</v>
      </c>
      <c r="C55" s="888" t="s">
        <v>1</v>
      </c>
      <c r="D55" s="888" t="s">
        <v>2</v>
      </c>
      <c r="E55" s="890" t="s">
        <v>56</v>
      </c>
      <c r="F55" s="904" t="s">
        <v>26</v>
      </c>
      <c r="G55" s="910"/>
      <c r="H55" s="910"/>
      <c r="I55" s="910"/>
      <c r="J55" s="910"/>
      <c r="K55" s="905"/>
      <c r="L55" s="878" t="s">
        <v>57</v>
      </c>
      <c r="M55" s="878" t="s">
        <v>5</v>
      </c>
      <c r="N55" s="888" t="s">
        <v>6</v>
      </c>
      <c r="O55" s="888"/>
      <c r="P55" s="888"/>
      <c r="Q55" s="889" t="s">
        <v>7</v>
      </c>
      <c r="R55" s="889" t="s">
        <v>8</v>
      </c>
      <c r="S55" s="889" t="s">
        <v>9</v>
      </c>
      <c r="T55" s="902" t="s">
        <v>10</v>
      </c>
      <c r="U55" s="164"/>
      <c r="V55" s="187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188" customFormat="1" ht="33.75" customHeight="1">
      <c r="A56" s="887"/>
      <c r="B56" s="887"/>
      <c r="C56" s="888"/>
      <c r="D56" s="888"/>
      <c r="E56" s="890"/>
      <c r="F56" s="904" t="s">
        <v>59</v>
      </c>
      <c r="G56" s="905"/>
      <c r="H56" s="879" t="s">
        <v>182</v>
      </c>
      <c r="I56" s="880"/>
      <c r="J56" s="906" t="s">
        <v>27</v>
      </c>
      <c r="K56" s="889" t="s">
        <v>4</v>
      </c>
      <c r="L56" s="882"/>
      <c r="M56" s="882"/>
      <c r="N56" s="908" t="s">
        <v>12</v>
      </c>
      <c r="O56" s="889" t="s">
        <v>13</v>
      </c>
      <c r="P56" s="889" t="s">
        <v>34</v>
      </c>
      <c r="Q56" s="901"/>
      <c r="R56" s="901"/>
      <c r="S56" s="901"/>
      <c r="T56" s="903"/>
      <c r="U56" s="164"/>
      <c r="V56" s="187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188" customFormat="1" ht="35.25" customHeight="1">
      <c r="A57" s="887"/>
      <c r="B57" s="887"/>
      <c r="C57" s="889"/>
      <c r="D57" s="889"/>
      <c r="E57" s="890"/>
      <c r="F57" s="714" t="s">
        <v>40</v>
      </c>
      <c r="G57" s="715" t="s">
        <v>18</v>
      </c>
      <c r="H57" s="716" t="s">
        <v>40</v>
      </c>
      <c r="I57" s="715" t="s">
        <v>18</v>
      </c>
      <c r="J57" s="907"/>
      <c r="K57" s="901"/>
      <c r="L57" s="883"/>
      <c r="M57" s="883"/>
      <c r="N57" s="909"/>
      <c r="O57" s="901"/>
      <c r="P57" s="901"/>
      <c r="Q57" s="901"/>
      <c r="R57" s="901"/>
      <c r="S57" s="901"/>
      <c r="T57" s="903"/>
      <c r="U57" s="164"/>
      <c r="V57" s="187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193" customFormat="1" ht="12.75" customHeight="1">
      <c r="A58" s="189">
        <v>1</v>
      </c>
      <c r="B58" s="189">
        <v>2</v>
      </c>
      <c r="C58" s="189">
        <v>3</v>
      </c>
      <c r="D58" s="189">
        <v>4</v>
      </c>
      <c r="E58" s="189">
        <v>5</v>
      </c>
      <c r="F58" s="189">
        <v>7</v>
      </c>
      <c r="G58" s="189">
        <v>8</v>
      </c>
      <c r="H58" s="189">
        <v>9</v>
      </c>
      <c r="I58" s="189">
        <v>10</v>
      </c>
      <c r="J58" s="189">
        <v>13</v>
      </c>
      <c r="K58" s="189">
        <v>14</v>
      </c>
      <c r="L58" s="189">
        <v>16</v>
      </c>
      <c r="M58" s="74">
        <v>17</v>
      </c>
      <c r="N58" s="189">
        <v>24</v>
      </c>
      <c r="O58" s="189">
        <v>25</v>
      </c>
      <c r="P58" s="189">
        <v>26</v>
      </c>
      <c r="Q58" s="189">
        <v>29</v>
      </c>
      <c r="R58" s="189">
        <v>30</v>
      </c>
      <c r="S58" s="189">
        <v>31</v>
      </c>
      <c r="T58" s="189">
        <v>32</v>
      </c>
      <c r="U58" s="164"/>
      <c r="V58" s="190"/>
      <c r="W58" s="190"/>
      <c r="X58" s="191"/>
      <c r="Y58" s="191"/>
      <c r="Z58" s="191"/>
      <c r="AA58" s="192"/>
      <c r="AB58" s="192"/>
      <c r="AC58" s="192"/>
      <c r="AD58" s="192"/>
      <c r="AE58" s="192"/>
    </row>
    <row r="59" spans="1:31" s="203" customFormat="1" ht="23.25" customHeight="1">
      <c r="A59" s="194">
        <v>1</v>
      </c>
      <c r="B59" s="194" t="s">
        <v>68</v>
      </c>
      <c r="C59" s="195" t="str">
        <f t="shared" ref="C59:C65" si="20">VLOOKUP(B59,DS,2,0)</f>
        <v>Nguyễn Thiện Duy</v>
      </c>
      <c r="D59" s="196" t="str">
        <f t="shared" ref="D59:D66" si="21">VLOOKUP(B59,DS,3,0)</f>
        <v>Giám đốc</v>
      </c>
      <c r="E59" s="197">
        <f>VLOOKUP(B59,TH!$C$11:$F$56,4,0)</f>
        <v>10851000</v>
      </c>
      <c r="F59" s="82">
        <f>VLOOKUP(B59,'CC10'!$B$9:$AS$110,36,0)</f>
        <v>23</v>
      </c>
      <c r="G59" s="198">
        <f t="shared" ref="G59:G66" si="22">ROUND(E59/$U$2*F59,0)</f>
        <v>9598962</v>
      </c>
      <c r="H59" s="82">
        <f>(VLOOKUP($B59,'CC - 02'!$B$9:$AN$97,37,0)+(VLOOKUP($B59,'CC - 02'!$B$9:$AN$97,38,0)))</f>
        <v>0</v>
      </c>
      <c r="I59" s="198">
        <f t="shared" ref="I59:I66" si="23">ROUND(E59/$U$2*H59,0)</f>
        <v>0</v>
      </c>
      <c r="J59" s="199">
        <f t="shared" ref="J59:K66" si="24">F59+H59</f>
        <v>23</v>
      </c>
      <c r="K59" s="36">
        <f t="shared" si="24"/>
        <v>9598962</v>
      </c>
      <c r="L59" s="80">
        <f>+F59*15000</f>
        <v>345000</v>
      </c>
      <c r="M59" s="200">
        <f t="shared" ref="M59:M66" si="25">K59+SUM(L59:L59)</f>
        <v>9943962</v>
      </c>
      <c r="N59" s="37">
        <f t="shared" ref="N59:N65" si="26">IF(VLOOKUP(B59,DS,10,0)="x",E59*$N$4,0)</f>
        <v>868080</v>
      </c>
      <c r="O59" s="37">
        <f t="shared" ref="O59:O65" si="27">IF(VLOOKUP(B59,DS,10,0)="x",E59*$O$4,0)</f>
        <v>162765</v>
      </c>
      <c r="P59" s="37">
        <f t="shared" ref="P59:P65" si="28">IF(VLOOKUP(B59,DS,10,0)="x",E59*$P$4,0)</f>
        <v>108510</v>
      </c>
      <c r="Q59" s="198">
        <f t="shared" ref="Q59:Q65" si="29">M59-SUM(N59:P59)</f>
        <v>8804607</v>
      </c>
      <c r="R59" s="198">
        <f t="shared" ref="R59:R66" si="30">VLOOKUP(B59,DS,23,0)</f>
        <v>0</v>
      </c>
      <c r="S59" s="201">
        <f>Q59-R59</f>
        <v>8804607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2</v>
      </c>
      <c r="B60" s="194" t="s">
        <v>70</v>
      </c>
      <c r="C60" s="195" t="str">
        <f t="shared" si="20"/>
        <v>Nguyễn Văn Sẽ</v>
      </c>
      <c r="D60" s="196" t="str">
        <f t="shared" si="21"/>
        <v>Kỹ Thuật</v>
      </c>
      <c r="E60" s="197">
        <f>VLOOKUP(B60,TH!$C$11:$F$56,4,0)</f>
        <v>4895000</v>
      </c>
      <c r="F60" s="82">
        <f>VLOOKUP(B60,'CC10'!$B$9:$AS$110,36,0)</f>
        <v>26</v>
      </c>
      <c r="G60" s="198">
        <f t="shared" si="22"/>
        <v>4895000</v>
      </c>
      <c r="H60" s="82">
        <f>(VLOOKUP($B60,'CC - 02'!$B$9:$AN$97,37,0)+(VLOOKUP($B60,'CC - 02'!$B$9:$AN$97,38,0)))</f>
        <v>0</v>
      </c>
      <c r="I60" s="198">
        <f t="shared" si="23"/>
        <v>0</v>
      </c>
      <c r="J60" s="199">
        <f t="shared" si="24"/>
        <v>26</v>
      </c>
      <c r="K60" s="36">
        <f t="shared" si="24"/>
        <v>4895000</v>
      </c>
      <c r="L60" s="80">
        <f t="shared" ref="L60:L66" si="31">+F60*15000</f>
        <v>390000</v>
      </c>
      <c r="M60" s="200">
        <f t="shared" si="25"/>
        <v>5285000</v>
      </c>
      <c r="N60" s="37">
        <f t="shared" si="26"/>
        <v>391600</v>
      </c>
      <c r="O60" s="37">
        <f t="shared" si="27"/>
        <v>73425</v>
      </c>
      <c r="P60" s="37">
        <f t="shared" si="28"/>
        <v>48950</v>
      </c>
      <c r="Q60" s="198">
        <f t="shared" si="29"/>
        <v>4771025</v>
      </c>
      <c r="R60" s="198">
        <f t="shared" si="30"/>
        <v>0</v>
      </c>
      <c r="S60" s="201">
        <f t="shared" ref="S60:S66" si="32">Q60-R60</f>
        <v>4771025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3" customFormat="1" ht="23.25" customHeight="1">
      <c r="A61" s="194">
        <v>3</v>
      </c>
      <c r="B61" s="194" t="s">
        <v>72</v>
      </c>
      <c r="C61" s="195" t="str">
        <f t="shared" si="20"/>
        <v>Võ Uyên Phương</v>
      </c>
      <c r="D61" s="196" t="str">
        <f t="shared" si="21"/>
        <v>Kế toán</v>
      </c>
      <c r="E61" s="197">
        <f>VLOOKUP(B61,TH!$C$11:$F$56,4,0)</f>
        <v>4895000</v>
      </c>
      <c r="F61" s="82">
        <f>VLOOKUP(B61,'CC10'!$B$9:$AS$110,36,0)</f>
        <v>26</v>
      </c>
      <c r="G61" s="198">
        <f t="shared" si="22"/>
        <v>4895000</v>
      </c>
      <c r="H61" s="82">
        <f>(VLOOKUP($B61,'CC - 02'!$B$9:$AN$97,37,0)+(VLOOKUP($B61,'CC - 02'!$B$9:$AN$97,38,0)))</f>
        <v>0</v>
      </c>
      <c r="I61" s="198">
        <f t="shared" si="23"/>
        <v>0</v>
      </c>
      <c r="J61" s="199">
        <f t="shared" si="24"/>
        <v>26</v>
      </c>
      <c r="K61" s="36">
        <f t="shared" si="24"/>
        <v>4895000</v>
      </c>
      <c r="L61" s="80">
        <f t="shared" si="31"/>
        <v>390000</v>
      </c>
      <c r="M61" s="200">
        <f t="shared" si="25"/>
        <v>5285000</v>
      </c>
      <c r="N61" s="37">
        <f t="shared" si="26"/>
        <v>391600</v>
      </c>
      <c r="O61" s="37">
        <f t="shared" si="27"/>
        <v>73425</v>
      </c>
      <c r="P61" s="37">
        <f t="shared" si="28"/>
        <v>48950</v>
      </c>
      <c r="Q61" s="198">
        <f t="shared" si="29"/>
        <v>4771025</v>
      </c>
      <c r="R61" s="198">
        <f t="shared" si="30"/>
        <v>0</v>
      </c>
      <c r="S61" s="201">
        <f t="shared" si="32"/>
        <v>4771025</v>
      </c>
      <c r="T61" s="198"/>
      <c r="U61" s="164"/>
      <c r="V61" s="202"/>
      <c r="W61" s="187"/>
      <c r="X61" s="180"/>
      <c r="Y61" s="180"/>
      <c r="Z61" s="180"/>
      <c r="AA61" s="157"/>
      <c r="AB61" s="157"/>
      <c r="AC61" s="157"/>
      <c r="AD61" s="157"/>
      <c r="AE61" s="157"/>
    </row>
    <row r="62" spans="1:31" s="203" customFormat="1" ht="23.25" customHeight="1">
      <c r="A62" s="194">
        <v>4</v>
      </c>
      <c r="B62" s="194" t="s">
        <v>75</v>
      </c>
      <c r="C62" s="195" t="str">
        <f t="shared" si="20"/>
        <v>Lê Nguyễn Huy Cường</v>
      </c>
      <c r="D62" s="196" t="str">
        <f t="shared" si="21"/>
        <v>XNK</v>
      </c>
      <c r="E62" s="197">
        <f>VLOOKUP(B62,TH!$C$11:$F$56,4,0)</f>
        <v>4336000</v>
      </c>
      <c r="F62" s="82">
        <f>VLOOKUP(B62,'CC10'!$B$9:$AS$110,36,0)</f>
        <v>26</v>
      </c>
      <c r="G62" s="198">
        <f t="shared" si="22"/>
        <v>4336000</v>
      </c>
      <c r="H62" s="82">
        <f>(VLOOKUP($B62,'CC - 02'!$B$9:$AN$97,37,0)+(VLOOKUP($B62,'CC - 02'!$B$9:$AN$97,38,0)))</f>
        <v>0</v>
      </c>
      <c r="I62" s="198">
        <f t="shared" si="23"/>
        <v>0</v>
      </c>
      <c r="J62" s="199">
        <f t="shared" si="24"/>
        <v>26</v>
      </c>
      <c r="K62" s="36">
        <f t="shared" si="24"/>
        <v>4336000</v>
      </c>
      <c r="L62" s="80">
        <f t="shared" si="31"/>
        <v>390000</v>
      </c>
      <c r="M62" s="200">
        <f t="shared" si="25"/>
        <v>4726000</v>
      </c>
      <c r="N62" s="37">
        <f t="shared" si="26"/>
        <v>346880</v>
      </c>
      <c r="O62" s="37">
        <f t="shared" si="27"/>
        <v>65040</v>
      </c>
      <c r="P62" s="37">
        <f t="shared" si="28"/>
        <v>43360</v>
      </c>
      <c r="Q62" s="198">
        <f t="shared" si="29"/>
        <v>4270720</v>
      </c>
      <c r="R62" s="198">
        <f t="shared" si="30"/>
        <v>0</v>
      </c>
      <c r="S62" s="201">
        <f t="shared" si="32"/>
        <v>4270720</v>
      </c>
      <c r="T62" s="198"/>
      <c r="U62" s="164"/>
      <c r="V62" s="202"/>
      <c r="W62" s="187"/>
      <c r="X62" s="180"/>
      <c r="Y62" s="180"/>
      <c r="Z62" s="180"/>
      <c r="AA62" s="157"/>
      <c r="AB62" s="157"/>
      <c r="AC62" s="157"/>
      <c r="AD62" s="157"/>
      <c r="AE62" s="157"/>
    </row>
    <row r="63" spans="1:31" s="203" customFormat="1" ht="23.25" customHeight="1">
      <c r="A63" s="194">
        <v>5</v>
      </c>
      <c r="B63" s="194" t="s">
        <v>77</v>
      </c>
      <c r="C63" s="195" t="str">
        <f t="shared" si="20"/>
        <v>Nguyễn Văn Bé Tư</v>
      </c>
      <c r="D63" s="196" t="str">
        <f t="shared" si="21"/>
        <v>Tài xế</v>
      </c>
      <c r="E63" s="197">
        <f>VLOOKUP(B63,TH!$C$11:$F$56,4,0)</f>
        <v>3776000</v>
      </c>
      <c r="F63" s="82">
        <f>VLOOKUP(B63,'CC10'!$B$9:$AS$110,36,0)</f>
        <v>26</v>
      </c>
      <c r="G63" s="198">
        <f t="shared" si="22"/>
        <v>3776000</v>
      </c>
      <c r="H63" s="82">
        <f>(VLOOKUP($B63,'CC - 02'!$B$9:$AN$97,37,0)+(VLOOKUP($B63,'CC - 02'!$B$9:$AN$97,38,0)))</f>
        <v>0</v>
      </c>
      <c r="I63" s="198">
        <f t="shared" si="23"/>
        <v>0</v>
      </c>
      <c r="J63" s="199">
        <f t="shared" si="24"/>
        <v>26</v>
      </c>
      <c r="K63" s="36">
        <f t="shared" si="24"/>
        <v>3776000</v>
      </c>
      <c r="L63" s="80">
        <f t="shared" si="31"/>
        <v>390000</v>
      </c>
      <c r="M63" s="200">
        <f t="shared" si="25"/>
        <v>4166000</v>
      </c>
      <c r="N63" s="37">
        <f t="shared" si="26"/>
        <v>302080</v>
      </c>
      <c r="O63" s="37">
        <f t="shared" si="27"/>
        <v>56640</v>
      </c>
      <c r="P63" s="37">
        <f t="shared" si="28"/>
        <v>37760</v>
      </c>
      <c r="Q63" s="198">
        <f t="shared" si="29"/>
        <v>3769520</v>
      </c>
      <c r="R63" s="198">
        <f t="shared" si="30"/>
        <v>0</v>
      </c>
      <c r="S63" s="201">
        <f t="shared" si="32"/>
        <v>3769520</v>
      </c>
      <c r="T63" s="198"/>
      <c r="U63" s="164"/>
      <c r="V63" s="202"/>
      <c r="W63" s="187"/>
      <c r="X63" s="180"/>
      <c r="Y63" s="180"/>
      <c r="Z63" s="180"/>
      <c r="AA63" s="157"/>
      <c r="AB63" s="157"/>
      <c r="AC63" s="157"/>
      <c r="AD63" s="157"/>
      <c r="AE63" s="157"/>
    </row>
    <row r="64" spans="1:31" s="203" customFormat="1" ht="23.25" customHeight="1">
      <c r="A64" s="194">
        <v>6</v>
      </c>
      <c r="B64" s="194" t="s">
        <v>78</v>
      </c>
      <c r="C64" s="195" t="str">
        <f t="shared" si="20"/>
        <v>Dương Thanh Tuấn</v>
      </c>
      <c r="D64" s="196" t="str">
        <f t="shared" si="21"/>
        <v>Nhân sự</v>
      </c>
      <c r="E64" s="197">
        <f>VLOOKUP(B64,TH!$C$11:$F$56,4,0)</f>
        <v>4056000</v>
      </c>
      <c r="F64" s="82">
        <f>VLOOKUP(B64,'CC10'!$B$9:$AS$110,36,0)</f>
        <v>26</v>
      </c>
      <c r="G64" s="198">
        <f t="shared" si="22"/>
        <v>4056000</v>
      </c>
      <c r="H64" s="82">
        <f>(VLOOKUP($B64,'CC - 02'!$B$9:$AN$97,37,0)+(VLOOKUP($B64,'CC - 02'!$B$9:$AN$97,38,0)))</f>
        <v>0</v>
      </c>
      <c r="I64" s="198">
        <f t="shared" si="23"/>
        <v>0</v>
      </c>
      <c r="J64" s="199">
        <f t="shared" si="24"/>
        <v>26</v>
      </c>
      <c r="K64" s="36">
        <f t="shared" si="24"/>
        <v>4056000</v>
      </c>
      <c r="L64" s="80">
        <f t="shared" si="31"/>
        <v>390000</v>
      </c>
      <c r="M64" s="200">
        <f t="shared" si="25"/>
        <v>4446000</v>
      </c>
      <c r="N64" s="37">
        <f t="shared" si="26"/>
        <v>324480</v>
      </c>
      <c r="O64" s="37">
        <f t="shared" si="27"/>
        <v>60840</v>
      </c>
      <c r="P64" s="37">
        <f t="shared" si="28"/>
        <v>40560</v>
      </c>
      <c r="Q64" s="198">
        <f t="shared" si="29"/>
        <v>4020120</v>
      </c>
      <c r="R64" s="198">
        <f t="shared" si="30"/>
        <v>0</v>
      </c>
      <c r="S64" s="201">
        <f t="shared" si="32"/>
        <v>4020120</v>
      </c>
      <c r="T64" s="198"/>
      <c r="U64" s="164"/>
      <c r="V64" s="202"/>
      <c r="W64" s="187"/>
      <c r="X64" s="180"/>
      <c r="Y64" s="180"/>
      <c r="Z64" s="180"/>
      <c r="AA64" s="157"/>
      <c r="AB64" s="157"/>
      <c r="AC64" s="157"/>
      <c r="AD64" s="157"/>
      <c r="AE64" s="157"/>
    </row>
    <row r="65" spans="1:31" s="203" customFormat="1" ht="23.25" customHeight="1">
      <c r="A65" s="194">
        <v>7</v>
      </c>
      <c r="B65" s="194" t="s">
        <v>81</v>
      </c>
      <c r="C65" s="195" t="str">
        <f t="shared" si="20"/>
        <v>Nguyễn Thiện Duyệt</v>
      </c>
      <c r="D65" s="196" t="str">
        <f t="shared" si="21"/>
        <v>XNK</v>
      </c>
      <c r="E65" s="197">
        <f>VLOOKUP(B65,TH!$C$11:$F$56,4,0)</f>
        <v>4840000</v>
      </c>
      <c r="F65" s="82">
        <f>VLOOKUP(B65,'CC10'!$B$9:$AS$110,36,0)</f>
        <v>26</v>
      </c>
      <c r="G65" s="198">
        <f t="shared" si="22"/>
        <v>4840000</v>
      </c>
      <c r="H65" s="82">
        <f>(VLOOKUP($B65,'CC - 02'!$B$9:$AN$97,37,0)+(VLOOKUP($B65,'CC - 02'!$B$9:$AN$97,38,0)))</f>
        <v>0</v>
      </c>
      <c r="I65" s="198">
        <f t="shared" si="23"/>
        <v>0</v>
      </c>
      <c r="J65" s="199">
        <f t="shared" si="24"/>
        <v>26</v>
      </c>
      <c r="K65" s="36">
        <f t="shared" si="24"/>
        <v>4840000</v>
      </c>
      <c r="L65" s="80">
        <f t="shared" si="31"/>
        <v>390000</v>
      </c>
      <c r="M65" s="200">
        <f t="shared" si="25"/>
        <v>5230000</v>
      </c>
      <c r="N65" s="37">
        <f t="shared" si="26"/>
        <v>387200</v>
      </c>
      <c r="O65" s="37">
        <f t="shared" si="27"/>
        <v>72600</v>
      </c>
      <c r="P65" s="37">
        <f t="shared" si="28"/>
        <v>48400</v>
      </c>
      <c r="Q65" s="198">
        <f t="shared" si="29"/>
        <v>4721800</v>
      </c>
      <c r="R65" s="198">
        <f t="shared" si="30"/>
        <v>0</v>
      </c>
      <c r="S65" s="201">
        <f t="shared" si="32"/>
        <v>4721800</v>
      </c>
      <c r="T65" s="198"/>
      <c r="U65" s="164"/>
      <c r="V65" s="202"/>
      <c r="W65" s="187"/>
      <c r="X65" s="180"/>
      <c r="Y65" s="180"/>
      <c r="Z65" s="180"/>
      <c r="AA65" s="157"/>
      <c r="AB65" s="157"/>
      <c r="AC65" s="157"/>
      <c r="AD65" s="157"/>
      <c r="AE65" s="157"/>
    </row>
    <row r="66" spans="1:31" s="203" customFormat="1" ht="23.25" customHeight="1">
      <c r="A66" s="194">
        <v>8</v>
      </c>
      <c r="B66" s="194" t="s">
        <v>199</v>
      </c>
      <c r="C66" s="392" t="s">
        <v>196</v>
      </c>
      <c r="D66" s="196" t="str">
        <f t="shared" si="21"/>
        <v>Kế toán</v>
      </c>
      <c r="E66" s="197">
        <f>VLOOKUP(B66,TH!$C$11:$F$56,4,0)</f>
        <v>4362000</v>
      </c>
      <c r="F66" s="82">
        <f>VLOOKUP(B66,'CC10'!$B$9:$AS$110,36,0)</f>
        <v>26</v>
      </c>
      <c r="G66" s="198">
        <f t="shared" si="22"/>
        <v>4362000</v>
      </c>
      <c r="H66" s="82">
        <f>(VLOOKUP($B66,'CC - 03'!$B$9:$AN$94,37,0)+(VLOOKUP($B66,'CC - 03'!$B$9:$AN$94,38,0)))</f>
        <v>0</v>
      </c>
      <c r="I66" s="198">
        <f t="shared" si="23"/>
        <v>0</v>
      </c>
      <c r="J66" s="199">
        <f t="shared" si="24"/>
        <v>26</v>
      </c>
      <c r="K66" s="36">
        <f t="shared" si="24"/>
        <v>4362000</v>
      </c>
      <c r="L66" s="80">
        <f t="shared" si="31"/>
        <v>390000</v>
      </c>
      <c r="M66" s="200">
        <f t="shared" si="25"/>
        <v>4752000</v>
      </c>
      <c r="N66" s="37">
        <f>E66*$N$4</f>
        <v>348960</v>
      </c>
      <c r="O66" s="37">
        <f>E66*$O$4</f>
        <v>65430</v>
      </c>
      <c r="P66" s="37">
        <f>E66*$P$4</f>
        <v>43620</v>
      </c>
      <c r="Q66" s="198">
        <f t="shared" ref="Q66" si="33">M66-SUM(N66:P66)</f>
        <v>4293990</v>
      </c>
      <c r="R66" s="198">
        <f t="shared" si="30"/>
        <v>0</v>
      </c>
      <c r="S66" s="201">
        <f t="shared" si="32"/>
        <v>4293990</v>
      </c>
      <c r="T66" s="198"/>
      <c r="U66" s="164"/>
      <c r="V66" s="202"/>
      <c r="W66" s="187"/>
      <c r="X66" s="180"/>
      <c r="Y66" s="180"/>
      <c r="Z66" s="180"/>
      <c r="AA66" s="157"/>
      <c r="AB66" s="157"/>
      <c r="AC66" s="157"/>
      <c r="AD66" s="157"/>
      <c r="AE66" s="157"/>
    </row>
    <row r="67" spans="1:31" s="208" customFormat="1" ht="21" customHeight="1">
      <c r="A67" s="899" t="s">
        <v>25</v>
      </c>
      <c r="B67" s="900"/>
      <c r="C67" s="900"/>
      <c r="D67" s="900"/>
      <c r="E67" s="205">
        <f>SUM(E59:E66)</f>
        <v>42011000</v>
      </c>
      <c r="F67" s="205"/>
      <c r="G67" s="205">
        <f t="shared" ref="G67:S67" si="34">SUM(G59:G66)</f>
        <v>40758962</v>
      </c>
      <c r="H67" s="205">
        <f t="shared" si="34"/>
        <v>0</v>
      </c>
      <c r="I67" s="205">
        <f t="shared" si="34"/>
        <v>0</v>
      </c>
      <c r="J67" s="205">
        <f t="shared" si="34"/>
        <v>205</v>
      </c>
      <c r="K67" s="206">
        <f t="shared" si="34"/>
        <v>40758962</v>
      </c>
      <c r="L67" s="206">
        <f t="shared" si="34"/>
        <v>3075000</v>
      </c>
      <c r="M67" s="206">
        <f t="shared" si="34"/>
        <v>43833962</v>
      </c>
      <c r="N67" s="206">
        <f t="shared" si="34"/>
        <v>3360880</v>
      </c>
      <c r="O67" s="206">
        <f t="shared" si="34"/>
        <v>630165</v>
      </c>
      <c r="P67" s="206">
        <f t="shared" si="34"/>
        <v>420110</v>
      </c>
      <c r="Q67" s="206">
        <f t="shared" si="34"/>
        <v>39422807</v>
      </c>
      <c r="R67" s="206">
        <f t="shared" si="34"/>
        <v>0</v>
      </c>
      <c r="S67" s="206">
        <f t="shared" si="34"/>
        <v>39422807</v>
      </c>
      <c r="T67" s="206"/>
      <c r="U67" s="164"/>
      <c r="V67" s="207"/>
      <c r="W67" s="207"/>
      <c r="X67" s="207"/>
      <c r="Y67" s="207"/>
      <c r="Z67" s="207"/>
    </row>
    <row r="68" spans="1:31" s="216" customFormat="1" ht="13.5" customHeight="1">
      <c r="A68" s="209"/>
      <c r="B68" s="209"/>
      <c r="C68" s="210"/>
      <c r="D68" s="211"/>
      <c r="E68" s="212"/>
      <c r="F68" s="210"/>
      <c r="G68" s="210"/>
      <c r="H68" s="210"/>
      <c r="I68" s="210"/>
      <c r="J68" s="213"/>
      <c r="K68" s="210"/>
      <c r="L68" s="210"/>
      <c r="M68" s="214"/>
      <c r="N68" s="210"/>
      <c r="O68" s="210"/>
      <c r="P68" s="210"/>
      <c r="Q68" s="210"/>
      <c r="R68" s="210"/>
      <c r="S68" s="210"/>
      <c r="T68" s="210"/>
      <c r="U68" s="164"/>
      <c r="V68" s="215"/>
      <c r="W68" s="215"/>
      <c r="X68" s="215"/>
      <c r="Y68" s="215"/>
      <c r="Z68" s="215"/>
    </row>
    <row r="69" spans="1:31" s="203" customFormat="1" ht="17.25" customHeight="1">
      <c r="A69" s="217"/>
      <c r="B69" s="217"/>
      <c r="C69" s="217"/>
      <c r="D69" s="218"/>
      <c r="E69" s="708">
        <f>E67+E27</f>
        <v>96803000</v>
      </c>
      <c r="F69" s="709">
        <f>E69-TH!T57</f>
        <v>0</v>
      </c>
      <c r="G69" s="217"/>
      <c r="H69" s="217"/>
      <c r="I69" s="217"/>
      <c r="J69" s="220"/>
      <c r="K69" s="219"/>
      <c r="L69" s="217"/>
      <c r="M69" s="217"/>
      <c r="N69" s="217"/>
      <c r="O69" s="217"/>
      <c r="P69" s="217"/>
      <c r="Q69" s="217"/>
      <c r="R69" s="217"/>
      <c r="S69" s="221" t="str">
        <f>$S$29</f>
        <v>Long An, ngày  31   tháng   10   năm 2017</v>
      </c>
      <c r="T69" s="217"/>
      <c r="U69" s="222"/>
      <c r="V69" s="202"/>
      <c r="W69" s="202"/>
      <c r="X69" s="202"/>
      <c r="Y69" s="202"/>
      <c r="Z69" s="202"/>
    </row>
    <row r="70" spans="1:31" s="203" customFormat="1" ht="12.75">
      <c r="A70" s="223"/>
      <c r="B70" s="223"/>
      <c r="C70" s="222" t="s">
        <v>60</v>
      </c>
      <c r="D70" s="224"/>
      <c r="E70" s="183">
        <f>E67+E27</f>
        <v>96803000</v>
      </c>
      <c r="F70" s="222"/>
      <c r="G70" s="183"/>
      <c r="H70" s="183"/>
      <c r="I70" s="183"/>
      <c r="J70" s="225"/>
      <c r="K70" s="202"/>
      <c r="L70" s="226"/>
      <c r="M70" s="233"/>
      <c r="N70" s="227"/>
      <c r="O70" s="227"/>
      <c r="P70" s="227"/>
      <c r="Q70" s="227"/>
      <c r="S70" s="227" t="s">
        <v>22</v>
      </c>
      <c r="T70" s="222"/>
      <c r="U70" s="222"/>
      <c r="V70" s="202"/>
      <c r="W70" s="202"/>
      <c r="X70" s="202"/>
      <c r="Y70" s="202"/>
      <c r="Z70" s="202"/>
    </row>
    <row r="71" spans="1:31" s="216" customFormat="1" ht="12">
      <c r="A71" s="209"/>
      <c r="B71" s="209"/>
      <c r="C71" s="228"/>
      <c r="D71" s="228"/>
      <c r="E71" s="229"/>
      <c r="F71" s="167"/>
      <c r="G71" s="229"/>
      <c r="H71" s="229"/>
      <c r="I71" s="229"/>
      <c r="J71" s="213"/>
      <c r="K71" s="215"/>
      <c r="L71" s="230"/>
      <c r="N71" s="231"/>
      <c r="O71" s="231"/>
      <c r="P71" s="231"/>
      <c r="Q71" s="231"/>
      <c r="S71" s="231"/>
      <c r="T71" s="167"/>
      <c r="U71" s="164"/>
      <c r="V71" s="215"/>
      <c r="W71" s="215"/>
      <c r="X71" s="215"/>
      <c r="Y71" s="215"/>
      <c r="Z71" s="215"/>
    </row>
    <row r="72" spans="1:31">
      <c r="E72" s="15">
        <f>3552000</f>
        <v>3552000</v>
      </c>
    </row>
    <row r="73" spans="1:31" s="15" customFormat="1">
      <c r="A73" s="5"/>
      <c r="B73" s="5"/>
      <c r="C73" s="5"/>
      <c r="D73" s="14"/>
      <c r="E73" s="15">
        <v>4362000</v>
      </c>
      <c r="F73" s="280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>
        <f>E70+E72+E73</f>
        <v>104717000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  <mergeCell ref="B55:B57"/>
    <mergeCell ref="C55:C57"/>
    <mergeCell ref="D55:D57"/>
    <mergeCell ref="E55:E57"/>
    <mergeCell ref="F55:K55"/>
    <mergeCell ref="B22:C22"/>
    <mergeCell ref="A27:D27"/>
    <mergeCell ref="D51:Q51"/>
    <mergeCell ref="F6:G6"/>
    <mergeCell ref="H6:I6"/>
    <mergeCell ref="J6:J7"/>
    <mergeCell ref="K6:K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ageMargins left="0.2" right="0.2" top="0" bottom="0.25" header="0.3" footer="0.3"/>
  <pageSetup scale="6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M118"/>
  <sheetViews>
    <sheetView workbookViewId="0">
      <selection sqref="A1:XFD1048576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720" customWidth="1"/>
    <col min="5" max="5" width="11.28515625" style="2" bestFit="1" customWidth="1"/>
    <col min="6" max="6" width="3.42578125" style="110" customWidth="1"/>
    <col min="7" max="7" width="3.28515625" style="110" customWidth="1"/>
    <col min="8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55" width="3.7109375" style="2"/>
    <col min="56" max="56" width="7.85546875" style="2" bestFit="1" customWidth="1"/>
    <col min="57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11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707">
        <v>43040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43040</v>
      </c>
      <c r="G5" s="105">
        <f t="shared" ref="G5:AG5" si="0">F5+1</f>
        <v>43041</v>
      </c>
      <c r="H5" s="105">
        <f t="shared" si="0"/>
        <v>43042</v>
      </c>
      <c r="I5" s="105">
        <f t="shared" si="0"/>
        <v>43043</v>
      </c>
      <c r="J5" s="105">
        <f t="shared" si="0"/>
        <v>43044</v>
      </c>
      <c r="K5" s="105">
        <f t="shared" si="0"/>
        <v>43045</v>
      </c>
      <c r="L5" s="105">
        <f t="shared" si="0"/>
        <v>43046</v>
      </c>
      <c r="M5" s="105">
        <f t="shared" si="0"/>
        <v>43047</v>
      </c>
      <c r="N5" s="105">
        <f t="shared" si="0"/>
        <v>43048</v>
      </c>
      <c r="O5" s="105">
        <f t="shared" si="0"/>
        <v>43049</v>
      </c>
      <c r="P5" s="105">
        <f t="shared" si="0"/>
        <v>43050</v>
      </c>
      <c r="Q5" s="105">
        <f t="shared" si="0"/>
        <v>43051</v>
      </c>
      <c r="R5" s="105">
        <f t="shared" si="0"/>
        <v>43052</v>
      </c>
      <c r="S5" s="105">
        <f t="shared" si="0"/>
        <v>43053</v>
      </c>
      <c r="T5" s="105">
        <f t="shared" si="0"/>
        <v>43054</v>
      </c>
      <c r="U5" s="105">
        <f t="shared" si="0"/>
        <v>43055</v>
      </c>
      <c r="V5" s="105">
        <f t="shared" si="0"/>
        <v>43056</v>
      </c>
      <c r="W5" s="105">
        <f t="shared" si="0"/>
        <v>43057</v>
      </c>
      <c r="X5" s="105">
        <f t="shared" si="0"/>
        <v>43058</v>
      </c>
      <c r="Y5" s="105">
        <f t="shared" si="0"/>
        <v>43059</v>
      </c>
      <c r="Z5" s="105">
        <f t="shared" si="0"/>
        <v>43060</v>
      </c>
      <c r="AA5" s="105">
        <f t="shared" si="0"/>
        <v>43061</v>
      </c>
      <c r="AB5" s="105">
        <f t="shared" si="0"/>
        <v>43062</v>
      </c>
      <c r="AC5" s="105">
        <f t="shared" si="0"/>
        <v>43063</v>
      </c>
      <c r="AD5" s="105">
        <f t="shared" si="0"/>
        <v>43064</v>
      </c>
      <c r="AE5" s="105">
        <f t="shared" si="0"/>
        <v>43065</v>
      </c>
      <c r="AF5" s="105">
        <f t="shared" si="0"/>
        <v>43066</v>
      </c>
      <c r="AG5" s="105">
        <f t="shared" si="0"/>
        <v>43067</v>
      </c>
      <c r="AH5" s="105">
        <f>AG5+1</f>
        <v>43068</v>
      </c>
      <c r="AI5" s="105">
        <f>AH5+1</f>
        <v>43069</v>
      </c>
      <c r="AJ5" s="105">
        <f>AI5+1</f>
        <v>43070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T.Tư</v>
      </c>
      <c r="G6" s="263" t="str">
        <f t="shared" ref="G6:AJ6" si="1">CHOOSE(WEEKDAY(G5),"C.Nhật","T.Hai","T.Ba","T.Tư","T.Năm","T.Sáu","T.Bảy")</f>
        <v>T.Năm</v>
      </c>
      <c r="H6" s="263" t="str">
        <f t="shared" si="1"/>
        <v>T.Sáu</v>
      </c>
      <c r="I6" s="263" t="str">
        <f t="shared" si="1"/>
        <v>T.Bảy</v>
      </c>
      <c r="J6" s="263" t="str">
        <f t="shared" si="1"/>
        <v>C.Nhật</v>
      </c>
      <c r="K6" s="263" t="str">
        <f t="shared" si="1"/>
        <v>T.Hai</v>
      </c>
      <c r="L6" s="263" t="str">
        <f t="shared" si="1"/>
        <v>T.Ba</v>
      </c>
      <c r="M6" s="263" t="str">
        <f t="shared" si="1"/>
        <v>T.Tư</v>
      </c>
      <c r="N6" s="263" t="str">
        <f t="shared" si="1"/>
        <v>T.Năm</v>
      </c>
      <c r="O6" s="263" t="str">
        <f t="shared" si="1"/>
        <v>T.Sáu</v>
      </c>
      <c r="P6" s="263" t="str">
        <f t="shared" si="1"/>
        <v>T.Bảy</v>
      </c>
      <c r="Q6" s="263" t="str">
        <f t="shared" si="1"/>
        <v>C.Nhật</v>
      </c>
      <c r="R6" s="263" t="str">
        <f t="shared" si="1"/>
        <v>T.Hai</v>
      </c>
      <c r="S6" s="263" t="str">
        <f t="shared" si="1"/>
        <v>T.Ba</v>
      </c>
      <c r="T6" s="263" t="str">
        <f t="shared" si="1"/>
        <v>T.Tư</v>
      </c>
      <c r="U6" s="263" t="str">
        <f t="shared" si="1"/>
        <v>T.Năm</v>
      </c>
      <c r="V6" s="263" t="str">
        <f t="shared" si="1"/>
        <v>T.Sáu</v>
      </c>
      <c r="W6" s="263" t="str">
        <f t="shared" si="1"/>
        <v>T.Bảy</v>
      </c>
      <c r="X6" s="263" t="str">
        <f t="shared" si="1"/>
        <v>C.Nhật</v>
      </c>
      <c r="Y6" s="263" t="str">
        <f t="shared" si="1"/>
        <v>T.Hai</v>
      </c>
      <c r="Z6" s="263" t="str">
        <f t="shared" si="1"/>
        <v>T.Ba</v>
      </c>
      <c r="AA6" s="263" t="str">
        <f t="shared" si="1"/>
        <v>T.Tư</v>
      </c>
      <c r="AB6" s="263" t="str">
        <f t="shared" si="1"/>
        <v>T.Năm</v>
      </c>
      <c r="AC6" s="263" t="str">
        <f t="shared" si="1"/>
        <v>T.Sáu</v>
      </c>
      <c r="AD6" s="263" t="str">
        <f t="shared" si="1"/>
        <v>T.Bảy</v>
      </c>
      <c r="AE6" s="263" t="str">
        <f t="shared" si="1"/>
        <v>C.Nhật</v>
      </c>
      <c r="AF6" s="263" t="str">
        <f t="shared" si="1"/>
        <v>T.Hai</v>
      </c>
      <c r="AG6" s="263" t="str">
        <f t="shared" si="1"/>
        <v>T.Ba</v>
      </c>
      <c r="AH6" s="263" t="str">
        <f t="shared" si="1"/>
        <v>T.Tư</v>
      </c>
      <c r="AI6" s="263" t="str">
        <f t="shared" si="1"/>
        <v>T.Năm</v>
      </c>
      <c r="AJ6" s="263" t="str">
        <f t="shared" si="1"/>
        <v>T.Sáu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72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>
        <v>8</v>
      </c>
      <c r="G9" s="153">
        <v>8</v>
      </c>
      <c r="H9" s="153">
        <v>8</v>
      </c>
      <c r="I9" s="153">
        <v>8</v>
      </c>
      <c r="J9" s="153"/>
      <c r="K9" s="153">
        <v>8</v>
      </c>
      <c r="L9" s="153">
        <v>8</v>
      </c>
      <c r="M9" s="153">
        <v>8</v>
      </c>
      <c r="N9" s="153">
        <v>8</v>
      </c>
      <c r="O9" s="153">
        <v>8</v>
      </c>
      <c r="P9" s="153">
        <v>8</v>
      </c>
      <c r="Q9" s="153"/>
      <c r="R9" s="153">
        <v>8</v>
      </c>
      <c r="S9" s="153">
        <v>8</v>
      </c>
      <c r="T9" s="153">
        <v>8</v>
      </c>
      <c r="U9" s="153">
        <v>8</v>
      </c>
      <c r="V9" s="153">
        <v>8</v>
      </c>
      <c r="W9" s="153">
        <v>8</v>
      </c>
      <c r="X9" s="153"/>
      <c r="Y9" s="153">
        <v>8</v>
      </c>
      <c r="Z9" s="153">
        <v>8</v>
      </c>
      <c r="AA9" s="153">
        <v>8</v>
      </c>
      <c r="AB9" s="153">
        <v>8</v>
      </c>
      <c r="AC9" s="153">
        <v>8</v>
      </c>
      <c r="AD9" s="153">
        <v>8</v>
      </c>
      <c r="AE9" s="153"/>
      <c r="AF9" s="153">
        <v>8</v>
      </c>
      <c r="AG9" s="153">
        <v>8</v>
      </c>
      <c r="AH9" s="153">
        <v>8</v>
      </c>
      <c r="AI9" s="153">
        <v>8</v>
      </c>
      <c r="AJ9" s="153"/>
      <c r="AK9" s="822">
        <f>((SUM(F9:AJ9))/8)-(SUMIF($F$6:$AJ$6,"C.Nhật",F9:AJ9)/8)</f>
        <v>26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26</v>
      </c>
      <c r="AO9" s="826">
        <v>0</v>
      </c>
      <c r="AP9" s="813"/>
      <c r="AQ9" s="813"/>
      <c r="AR9" s="813"/>
      <c r="AS9" s="815"/>
      <c r="AT9" s="72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72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>
        <v>8</v>
      </c>
      <c r="G11" s="153">
        <v>8</v>
      </c>
      <c r="H11" s="153">
        <v>8</v>
      </c>
      <c r="I11" s="153">
        <v>8</v>
      </c>
      <c r="J11" s="153"/>
      <c r="K11" s="153">
        <v>8</v>
      </c>
      <c r="L11" s="153">
        <v>8</v>
      </c>
      <c r="M11" s="153">
        <v>8</v>
      </c>
      <c r="N11" s="153">
        <v>8</v>
      </c>
      <c r="O11" s="153">
        <v>8</v>
      </c>
      <c r="P11" s="153">
        <v>8</v>
      </c>
      <c r="Q11" s="153"/>
      <c r="R11" s="153">
        <v>8</v>
      </c>
      <c r="S11" s="153">
        <v>8</v>
      </c>
      <c r="T11" s="153">
        <v>8</v>
      </c>
      <c r="U11" s="153">
        <v>8</v>
      </c>
      <c r="V11" s="153">
        <v>8</v>
      </c>
      <c r="W11" s="153">
        <v>8</v>
      </c>
      <c r="X11" s="153"/>
      <c r="Y11" s="153">
        <v>8</v>
      </c>
      <c r="Z11" s="153">
        <v>8</v>
      </c>
      <c r="AA11" s="153">
        <v>8</v>
      </c>
      <c r="AB11" s="153">
        <v>8</v>
      </c>
      <c r="AC11" s="153">
        <v>8</v>
      </c>
      <c r="AD11" s="153">
        <v>8</v>
      </c>
      <c r="AE11" s="153"/>
      <c r="AF11" s="153">
        <v>8</v>
      </c>
      <c r="AG11" s="153">
        <v>8</v>
      </c>
      <c r="AH11" s="153">
        <v>8</v>
      </c>
      <c r="AI11" s="153">
        <v>8</v>
      </c>
      <c r="AJ11" s="153"/>
      <c r="AK11" s="822">
        <f>((SUM(F11:AJ11))/8)-(SUMIF($F$6:$AJ$6,"C.Nhật",F11:AJ11)/8)</f>
        <v>26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26</v>
      </c>
      <c r="AO11" s="826">
        <v>0</v>
      </c>
      <c r="AP11" s="813"/>
      <c r="AQ11" s="813"/>
      <c r="AR11" s="813"/>
      <c r="AS11" s="815"/>
      <c r="AT11" s="72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72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>
        <v>8</v>
      </c>
      <c r="G14" s="153">
        <v>8</v>
      </c>
      <c r="H14" s="153">
        <v>8</v>
      </c>
      <c r="I14" s="153">
        <v>8</v>
      </c>
      <c r="J14" s="153"/>
      <c r="K14" s="153">
        <v>8</v>
      </c>
      <c r="L14" s="153">
        <v>8</v>
      </c>
      <c r="M14" s="153">
        <v>8</v>
      </c>
      <c r="N14" s="153">
        <v>8</v>
      </c>
      <c r="O14" s="153">
        <v>8</v>
      </c>
      <c r="P14" s="153">
        <v>8</v>
      </c>
      <c r="Q14" s="153"/>
      <c r="R14" s="153">
        <v>8</v>
      </c>
      <c r="S14" s="153">
        <v>8</v>
      </c>
      <c r="T14" s="153">
        <v>8</v>
      </c>
      <c r="U14" s="153">
        <v>8</v>
      </c>
      <c r="V14" s="153">
        <v>8</v>
      </c>
      <c r="W14" s="153">
        <v>8</v>
      </c>
      <c r="X14" s="153"/>
      <c r="Y14" s="153">
        <v>8</v>
      </c>
      <c r="Z14" s="153">
        <v>8</v>
      </c>
      <c r="AA14" s="153">
        <v>8</v>
      </c>
      <c r="AB14" s="153">
        <v>8</v>
      </c>
      <c r="AC14" s="153">
        <v>8</v>
      </c>
      <c r="AD14" s="153">
        <v>8</v>
      </c>
      <c r="AE14" s="153"/>
      <c r="AF14" s="153">
        <v>8</v>
      </c>
      <c r="AG14" s="153">
        <v>8</v>
      </c>
      <c r="AH14" s="153">
        <v>8</v>
      </c>
      <c r="AI14" s="153">
        <v>8</v>
      </c>
      <c r="AJ14" s="153"/>
      <c r="AK14" s="822">
        <f>((SUM(F14:AJ14))/8)-(SUMIF($F$6:$AJ$6,"C.Nhật",F14:AJ14)/8)</f>
        <v>26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26</v>
      </c>
      <c r="AO14" s="826">
        <v>0</v>
      </c>
      <c r="AP14" s="813"/>
      <c r="AQ14" s="813"/>
      <c r="AR14" s="813"/>
      <c r="AS14" s="815"/>
      <c r="AT14" s="72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72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>
        <v>8</v>
      </c>
      <c r="G16" s="153">
        <v>8</v>
      </c>
      <c r="H16" s="153">
        <v>8</v>
      </c>
      <c r="I16" s="153">
        <v>8</v>
      </c>
      <c r="J16" s="153"/>
      <c r="K16" s="153">
        <v>8</v>
      </c>
      <c r="L16" s="153">
        <v>8</v>
      </c>
      <c r="M16" s="153">
        <v>8</v>
      </c>
      <c r="N16" s="153">
        <v>8</v>
      </c>
      <c r="O16" s="153">
        <v>8</v>
      </c>
      <c r="P16" s="153">
        <v>8</v>
      </c>
      <c r="Q16" s="153"/>
      <c r="R16" s="153">
        <v>8</v>
      </c>
      <c r="S16" s="153">
        <v>8</v>
      </c>
      <c r="T16" s="153">
        <v>8</v>
      </c>
      <c r="U16" s="153">
        <v>8</v>
      </c>
      <c r="V16" s="153">
        <v>8</v>
      </c>
      <c r="W16" s="153">
        <v>8</v>
      </c>
      <c r="X16" s="153"/>
      <c r="Y16" s="153">
        <v>8</v>
      </c>
      <c r="Z16" s="153">
        <v>8</v>
      </c>
      <c r="AA16" s="153">
        <v>8</v>
      </c>
      <c r="AB16" s="153">
        <v>8</v>
      </c>
      <c r="AC16" s="153">
        <v>8</v>
      </c>
      <c r="AD16" s="153">
        <v>8</v>
      </c>
      <c r="AE16" s="153"/>
      <c r="AF16" s="153">
        <v>8</v>
      </c>
      <c r="AG16" s="153">
        <v>8</v>
      </c>
      <c r="AH16" s="153">
        <v>8</v>
      </c>
      <c r="AI16" s="153">
        <v>8</v>
      </c>
      <c r="AJ16" s="153"/>
      <c r="AK16" s="822">
        <f>((SUM(F16:AJ16))/8)-(SUMIF($F$6:$AJ$6,"C.Nhật",F16:AJ16)/8)</f>
        <v>26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26</v>
      </c>
      <c r="AO16" s="826">
        <v>0</v>
      </c>
      <c r="AP16" s="813"/>
      <c r="AQ16" s="813"/>
      <c r="AR16" s="813"/>
      <c r="AS16" s="815"/>
      <c r="AT16" s="72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72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>
        <v>8</v>
      </c>
      <c r="G18" s="153">
        <v>8</v>
      </c>
      <c r="H18" s="153">
        <v>8</v>
      </c>
      <c r="I18" s="153">
        <v>8</v>
      </c>
      <c r="J18" s="153"/>
      <c r="K18" s="153">
        <v>8</v>
      </c>
      <c r="L18" s="153">
        <v>8</v>
      </c>
      <c r="M18" s="153">
        <v>8</v>
      </c>
      <c r="N18" s="153">
        <v>8</v>
      </c>
      <c r="O18" s="153">
        <v>8</v>
      </c>
      <c r="P18" s="153">
        <v>8</v>
      </c>
      <c r="Q18" s="153"/>
      <c r="R18" s="153">
        <v>8</v>
      </c>
      <c r="S18" s="153">
        <v>8</v>
      </c>
      <c r="T18" s="153">
        <v>8</v>
      </c>
      <c r="U18" s="153">
        <v>8</v>
      </c>
      <c r="V18" s="153">
        <v>8</v>
      </c>
      <c r="W18" s="153">
        <v>8</v>
      </c>
      <c r="X18" s="153"/>
      <c r="Y18" s="153">
        <v>8</v>
      </c>
      <c r="Z18" s="153">
        <v>8</v>
      </c>
      <c r="AA18" s="153">
        <v>8</v>
      </c>
      <c r="AB18" s="153">
        <v>8</v>
      </c>
      <c r="AC18" s="153">
        <v>8</v>
      </c>
      <c r="AD18" s="153">
        <v>8</v>
      </c>
      <c r="AE18" s="153"/>
      <c r="AF18" s="153">
        <v>8</v>
      </c>
      <c r="AG18" s="153">
        <v>8</v>
      </c>
      <c r="AH18" s="153">
        <v>8</v>
      </c>
      <c r="AI18" s="153">
        <v>8</v>
      </c>
      <c r="AJ18" s="153"/>
      <c r="AK18" s="822">
        <f>((SUM(F18:AJ18))/8)-(SUMIF($F$6:$AJ$6,"C.Nhật",F18:AJ18)/8)</f>
        <v>26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26</v>
      </c>
      <c r="AO18" s="826">
        <v>0</v>
      </c>
      <c r="AP18" s="813"/>
      <c r="AQ18" s="813"/>
      <c r="AR18" s="813"/>
      <c r="AS18" s="815"/>
      <c r="AT18" s="72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72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>
        <v>8</v>
      </c>
      <c r="G20" s="153">
        <v>8</v>
      </c>
      <c r="H20" s="153">
        <v>8</v>
      </c>
      <c r="I20" s="153">
        <v>8</v>
      </c>
      <c r="J20" s="153"/>
      <c r="K20" s="153">
        <v>8</v>
      </c>
      <c r="L20" s="153">
        <v>8</v>
      </c>
      <c r="M20" s="153">
        <v>8</v>
      </c>
      <c r="N20" s="153">
        <v>8</v>
      </c>
      <c r="O20" s="153">
        <v>8</v>
      </c>
      <c r="P20" s="153">
        <v>8</v>
      </c>
      <c r="Q20" s="153"/>
      <c r="R20" s="153">
        <v>8</v>
      </c>
      <c r="S20" s="153">
        <v>8</v>
      </c>
      <c r="T20" s="153">
        <v>8</v>
      </c>
      <c r="U20" s="153">
        <v>8</v>
      </c>
      <c r="V20" s="153">
        <v>8</v>
      </c>
      <c r="W20" s="153">
        <v>8</v>
      </c>
      <c r="X20" s="153"/>
      <c r="Y20" s="153">
        <v>8</v>
      </c>
      <c r="Z20" s="153">
        <v>8</v>
      </c>
      <c r="AA20" s="153">
        <v>8</v>
      </c>
      <c r="AB20" s="153">
        <v>8</v>
      </c>
      <c r="AC20" s="153">
        <v>8</v>
      </c>
      <c r="AD20" s="153">
        <v>8</v>
      </c>
      <c r="AE20" s="153"/>
      <c r="AF20" s="153">
        <v>8</v>
      </c>
      <c r="AG20" s="153">
        <v>8</v>
      </c>
      <c r="AH20" s="153">
        <v>8</v>
      </c>
      <c r="AI20" s="153">
        <v>8</v>
      </c>
      <c r="AJ20" s="153"/>
      <c r="AK20" s="822">
        <f>((SUM(F20:AJ20))/8)-(SUMIF($F$6:$AJ$6,"C.Nhật",F20:AJ20)/8)</f>
        <v>26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26</v>
      </c>
      <c r="AO20" s="826">
        <v>0</v>
      </c>
      <c r="AP20" s="813"/>
      <c r="AQ20" s="813"/>
      <c r="AR20" s="813"/>
      <c r="AS20" s="815"/>
      <c r="AT20" s="72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72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911">
        <v>7</v>
      </c>
      <c r="B22" s="911" t="s">
        <v>102</v>
      </c>
      <c r="C22" s="850" t="str">
        <f>VLOOKUP(B22,DS,2,0)</f>
        <v>Sơn Thị Trường Sa</v>
      </c>
      <c r="D22" s="852" t="str">
        <f>VLOOKUP(B22,DS,3,0)</f>
        <v>Công nhân</v>
      </c>
      <c r="E22" s="58" t="s">
        <v>32</v>
      </c>
      <c r="F22" s="153">
        <v>8</v>
      </c>
      <c r="G22" s="153">
        <v>8</v>
      </c>
      <c r="H22" s="153">
        <v>8</v>
      </c>
      <c r="I22" s="153">
        <v>8</v>
      </c>
      <c r="J22" s="153"/>
      <c r="K22" s="153">
        <v>8</v>
      </c>
      <c r="L22" s="153">
        <v>8</v>
      </c>
      <c r="M22" s="153">
        <v>8</v>
      </c>
      <c r="N22" s="153">
        <v>8</v>
      </c>
      <c r="O22" s="153">
        <v>8</v>
      </c>
      <c r="P22" s="153">
        <v>8</v>
      </c>
      <c r="Q22" s="153"/>
      <c r="R22" s="153">
        <v>8</v>
      </c>
      <c r="S22" s="153">
        <v>8</v>
      </c>
      <c r="T22" s="153">
        <v>8</v>
      </c>
      <c r="U22" s="153">
        <v>8</v>
      </c>
      <c r="V22" s="153">
        <v>8</v>
      </c>
      <c r="W22" s="153">
        <v>8</v>
      </c>
      <c r="X22" s="153"/>
      <c r="Y22" s="153">
        <v>8</v>
      </c>
      <c r="Z22" s="153">
        <v>8</v>
      </c>
      <c r="AA22" s="153">
        <v>8</v>
      </c>
      <c r="AB22" s="153">
        <v>8</v>
      </c>
      <c r="AC22" s="153">
        <v>8</v>
      </c>
      <c r="AD22" s="153">
        <v>8</v>
      </c>
      <c r="AE22" s="153"/>
      <c r="AF22" s="153">
        <v>8</v>
      </c>
      <c r="AG22" s="153">
        <v>8</v>
      </c>
      <c r="AH22" s="153">
        <v>8</v>
      </c>
      <c r="AI22" s="153">
        <v>8</v>
      </c>
      <c r="AJ22" s="153"/>
      <c r="AK22" s="822">
        <f>((SUM(F22:AJ22))/8)-(SUMIF($F$6:$AJ$6,"C.Nhật",F22:AJ22)/8)</f>
        <v>26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26</v>
      </c>
      <c r="AO22" s="826">
        <v>0</v>
      </c>
      <c r="AP22" s="813"/>
      <c r="AQ22" s="813"/>
      <c r="AR22" s="813"/>
      <c r="AS22" s="815"/>
      <c r="AT22" s="72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72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911">
        <f t="shared" ref="A24" si="4">A22+1</f>
        <v>8</v>
      </c>
      <c r="B24" s="911" t="s">
        <v>103</v>
      </c>
      <c r="C24" s="850" t="str">
        <f>VLOOKUP(B24,DS,2,0)</f>
        <v>Lý Thị Sà Kha</v>
      </c>
      <c r="D24" s="852" t="str">
        <f>VLOOKUP(B24,DS,3,0)</f>
        <v>Công nhân</v>
      </c>
      <c r="E24" s="58" t="s">
        <v>32</v>
      </c>
      <c r="F24" s="153">
        <v>8</v>
      </c>
      <c r="G24" s="153">
        <v>8</v>
      </c>
      <c r="H24" s="153">
        <v>8</v>
      </c>
      <c r="I24" s="153">
        <v>8</v>
      </c>
      <c r="J24" s="153"/>
      <c r="K24" s="153">
        <v>8</v>
      </c>
      <c r="L24" s="153">
        <v>8</v>
      </c>
      <c r="M24" s="153">
        <v>8</v>
      </c>
      <c r="N24" s="153">
        <v>8</v>
      </c>
      <c r="O24" s="153">
        <v>8</v>
      </c>
      <c r="P24" s="153">
        <v>8</v>
      </c>
      <c r="Q24" s="153"/>
      <c r="R24" s="153">
        <v>8</v>
      </c>
      <c r="S24" s="153">
        <v>8</v>
      </c>
      <c r="T24" s="153">
        <v>8</v>
      </c>
      <c r="U24" s="153">
        <v>8</v>
      </c>
      <c r="V24" s="153">
        <v>8</v>
      </c>
      <c r="W24" s="153">
        <v>8</v>
      </c>
      <c r="X24" s="153"/>
      <c r="Y24" s="153">
        <v>8</v>
      </c>
      <c r="Z24" s="153">
        <v>8</v>
      </c>
      <c r="AA24" s="153">
        <v>8</v>
      </c>
      <c r="AB24" s="153">
        <v>8</v>
      </c>
      <c r="AC24" s="153">
        <v>8</v>
      </c>
      <c r="AD24" s="153">
        <v>8</v>
      </c>
      <c r="AE24" s="153"/>
      <c r="AF24" s="153">
        <v>8</v>
      </c>
      <c r="AG24" s="153">
        <v>8</v>
      </c>
      <c r="AH24" s="153">
        <v>8</v>
      </c>
      <c r="AI24" s="153">
        <v>8</v>
      </c>
      <c r="AJ24" s="153"/>
      <c r="AK24" s="822">
        <f>((SUM(F24:AJ24))/8)-(SUMIF($F$6:$AJ$6,"C.Nhật",F24:AJ24)/8)</f>
        <v>26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26</v>
      </c>
      <c r="AO24" s="826">
        <v>0</v>
      </c>
      <c r="AP24" s="813"/>
      <c r="AQ24" s="813"/>
      <c r="AR24" s="813"/>
      <c r="AS24" s="815"/>
      <c r="AT24" s="72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72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911">
        <v>9</v>
      </c>
      <c r="B26" s="913" t="s">
        <v>202</v>
      </c>
      <c r="C26" s="850" t="str">
        <f>VLOOKUP(B26,DS,2,0)</f>
        <v>Nguyễn Thị Diễm</v>
      </c>
      <c r="D26" s="852" t="str">
        <f>VLOOKUP(B26,DS,3,0)</f>
        <v>Công nhân</v>
      </c>
      <c r="E26" s="58" t="s">
        <v>32</v>
      </c>
      <c r="F26" s="153">
        <v>8</v>
      </c>
      <c r="G26" s="153">
        <v>8</v>
      </c>
      <c r="H26" s="153">
        <v>8</v>
      </c>
      <c r="I26" s="153">
        <v>8</v>
      </c>
      <c r="J26" s="153"/>
      <c r="K26" s="153">
        <v>8</v>
      </c>
      <c r="L26" s="153">
        <v>8</v>
      </c>
      <c r="M26" s="153">
        <v>8</v>
      </c>
      <c r="N26" s="153">
        <v>8</v>
      </c>
      <c r="O26" s="153">
        <v>8</v>
      </c>
      <c r="P26" s="153">
        <v>8</v>
      </c>
      <c r="Q26" s="153"/>
      <c r="R26" s="153">
        <v>8</v>
      </c>
      <c r="S26" s="153">
        <v>8</v>
      </c>
      <c r="T26" s="153">
        <v>8</v>
      </c>
      <c r="U26" s="153">
        <v>8</v>
      </c>
      <c r="V26" s="153">
        <v>8</v>
      </c>
      <c r="W26" s="153">
        <v>8</v>
      </c>
      <c r="X26" s="153"/>
      <c r="Y26" s="153">
        <v>8</v>
      </c>
      <c r="Z26" s="153">
        <v>8</v>
      </c>
      <c r="AA26" s="153">
        <v>8</v>
      </c>
      <c r="AB26" s="153">
        <v>8</v>
      </c>
      <c r="AC26" s="153">
        <v>8</v>
      </c>
      <c r="AD26" s="153">
        <v>8</v>
      </c>
      <c r="AE26" s="153"/>
      <c r="AF26" s="153">
        <v>8</v>
      </c>
      <c r="AG26" s="153">
        <v>8</v>
      </c>
      <c r="AH26" s="153">
        <v>8</v>
      </c>
      <c r="AI26" s="153">
        <v>8</v>
      </c>
      <c r="AJ26" s="153"/>
      <c r="AK26" s="822">
        <f>((SUM(F26:AJ26))/8)-(SUMIF($F$6:$AJ$6,"C.Nhật",F26:AJ26)/8)</f>
        <v>26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26</v>
      </c>
      <c r="AO26" s="376"/>
      <c r="AP26" s="375"/>
      <c r="AQ26" s="375"/>
      <c r="AR26" s="813"/>
      <c r="AS26" s="377"/>
      <c r="AT26" s="72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912"/>
      <c r="B27" s="914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376"/>
      <c r="AP27" s="375"/>
      <c r="AQ27" s="375"/>
      <c r="AR27" s="814"/>
      <c r="AS27" s="377"/>
      <c r="AT27" s="72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911">
        <f t="shared" ref="A28" si="5">A26+1</f>
        <v>10</v>
      </c>
      <c r="B28" s="943" t="s">
        <v>203</v>
      </c>
      <c r="C28" s="850" t="str">
        <f>VLOOKUP(B28,DS,2,0)</f>
        <v>Võ Văn Hữu Phước</v>
      </c>
      <c r="D28" s="852" t="str">
        <f>VLOOKUP(B28,DS,3,0)</f>
        <v>Công nhân</v>
      </c>
      <c r="E28" s="58" t="s">
        <v>32</v>
      </c>
      <c r="F28" s="153">
        <v>8</v>
      </c>
      <c r="G28" s="153">
        <v>8</v>
      </c>
      <c r="H28" s="153">
        <v>8</v>
      </c>
      <c r="I28" s="153">
        <v>8</v>
      </c>
      <c r="J28" s="153"/>
      <c r="K28" s="153">
        <v>8</v>
      </c>
      <c r="L28" s="153">
        <v>8</v>
      </c>
      <c r="M28" s="153">
        <v>8</v>
      </c>
      <c r="N28" s="153">
        <v>8</v>
      </c>
      <c r="O28" s="153">
        <v>8</v>
      </c>
      <c r="P28" s="153">
        <v>8</v>
      </c>
      <c r="Q28" s="153"/>
      <c r="R28" s="153">
        <v>8</v>
      </c>
      <c r="S28" s="153">
        <v>8</v>
      </c>
      <c r="T28" s="153">
        <v>8</v>
      </c>
      <c r="U28" s="153">
        <v>8</v>
      </c>
      <c r="V28" s="153">
        <v>8</v>
      </c>
      <c r="W28" s="153">
        <v>8</v>
      </c>
      <c r="X28" s="153"/>
      <c r="Y28" s="153">
        <v>8</v>
      </c>
      <c r="Z28" s="153">
        <v>8</v>
      </c>
      <c r="AA28" s="153">
        <v>8</v>
      </c>
      <c r="AB28" s="153">
        <v>8</v>
      </c>
      <c r="AC28" s="153">
        <v>8</v>
      </c>
      <c r="AD28" s="153">
        <v>8</v>
      </c>
      <c r="AE28" s="153"/>
      <c r="AF28" s="153">
        <v>8</v>
      </c>
      <c r="AG28" s="153">
        <v>8</v>
      </c>
      <c r="AH28" s="153">
        <v>8</v>
      </c>
      <c r="AI28" s="153">
        <v>8</v>
      </c>
      <c r="AJ28" s="153"/>
      <c r="AK28" s="822">
        <f>((SUM(F28:AJ28))/8)-(SUMIF($F$6:$AJ$6,"C.Nhật",F28:AJ28)/8)</f>
        <v>26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26</v>
      </c>
      <c r="AO28" s="376"/>
      <c r="AP28" s="375"/>
      <c r="AQ28" s="375"/>
      <c r="AR28" s="813"/>
      <c r="AS28" s="385"/>
      <c r="AT28" s="72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912"/>
      <c r="B29" s="944"/>
      <c r="C29" s="851"/>
      <c r="D29" s="853"/>
      <c r="E29" s="59" t="s">
        <v>31</v>
      </c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823"/>
      <c r="AL29" s="823"/>
      <c r="AM29" s="825"/>
      <c r="AN29" s="814"/>
      <c r="AO29" s="376"/>
      <c r="AP29" s="375"/>
      <c r="AQ29" s="375"/>
      <c r="AR29" s="814"/>
      <c r="AS29" s="153"/>
      <c r="AT29" s="72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69" customFormat="1" ht="14.25">
      <c r="A30" s="267" t="s">
        <v>180</v>
      </c>
      <c r="B30" s="270" t="s">
        <v>181</v>
      </c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2"/>
      <c r="AT30" s="268"/>
    </row>
    <row r="31" spans="1:90" s="57" customFormat="1" ht="12.75">
      <c r="A31" s="911">
        <f>A28+1</f>
        <v>11</v>
      </c>
      <c r="B31" s="911" t="s">
        <v>107</v>
      </c>
      <c r="C31" s="850" t="str">
        <f>VLOOKUP(B31,DS,2,0)</f>
        <v>Nguyễn Văn Bé Hai</v>
      </c>
      <c r="D31" s="852" t="str">
        <f>VLOOKUP(B31,DS,3,0)</f>
        <v>Công nhân</v>
      </c>
      <c r="E31" s="58" t="s">
        <v>32</v>
      </c>
      <c r="F31" s="153">
        <v>8</v>
      </c>
      <c r="G31" s="153">
        <v>8</v>
      </c>
      <c r="H31" s="153">
        <v>8</v>
      </c>
      <c r="I31" s="153">
        <v>8</v>
      </c>
      <c r="J31" s="153"/>
      <c r="K31" s="153">
        <v>8</v>
      </c>
      <c r="L31" s="153">
        <v>8</v>
      </c>
      <c r="M31" s="153">
        <v>8</v>
      </c>
      <c r="N31" s="153">
        <v>8</v>
      </c>
      <c r="O31" s="153">
        <v>8</v>
      </c>
      <c r="P31" s="153">
        <v>8</v>
      </c>
      <c r="Q31" s="153"/>
      <c r="R31" s="153">
        <v>8</v>
      </c>
      <c r="S31" s="153">
        <v>8</v>
      </c>
      <c r="T31" s="153">
        <v>8</v>
      </c>
      <c r="U31" s="153">
        <v>8</v>
      </c>
      <c r="V31" s="153">
        <v>8</v>
      </c>
      <c r="W31" s="153">
        <v>8</v>
      </c>
      <c r="X31" s="153"/>
      <c r="Y31" s="153">
        <v>8</v>
      </c>
      <c r="Z31" s="153">
        <v>8</v>
      </c>
      <c r="AA31" s="153">
        <v>8</v>
      </c>
      <c r="AB31" s="153">
        <v>8</v>
      </c>
      <c r="AC31" s="153">
        <v>8</v>
      </c>
      <c r="AD31" s="153">
        <v>8</v>
      </c>
      <c r="AE31" s="153"/>
      <c r="AF31" s="153">
        <v>8</v>
      </c>
      <c r="AG31" s="153">
        <v>8</v>
      </c>
      <c r="AH31" s="153">
        <v>8</v>
      </c>
      <c r="AI31" s="153">
        <v>8</v>
      </c>
      <c r="AJ31" s="153"/>
      <c r="AK31" s="822">
        <f>((SUM(F31:AJ31))/8)-(SUMIF($F$6:$AJ$6,"C.Nhật",F31:AJ31)/8)</f>
        <v>26</v>
      </c>
      <c r="AL31" s="822">
        <f>SUM(F32:AI32)/8*1.5</f>
        <v>0</v>
      </c>
      <c r="AM31" s="824">
        <f>SUMIF($F$6:$AI$6,"C.Nhật",$F31:$AI32)/8*2</f>
        <v>0</v>
      </c>
      <c r="AN31" s="813">
        <f>SUM(AK31:AM32)</f>
        <v>26</v>
      </c>
      <c r="AO31" s="826">
        <v>0</v>
      </c>
      <c r="AP31" s="813"/>
      <c r="AQ31" s="813"/>
      <c r="AR31" s="813"/>
      <c r="AS31" s="815"/>
      <c r="AT31" s="72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912"/>
      <c r="B32" s="912"/>
      <c r="C32" s="851"/>
      <c r="D32" s="853"/>
      <c r="E32" s="59" t="s">
        <v>31</v>
      </c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823"/>
      <c r="AL32" s="823"/>
      <c r="AM32" s="825"/>
      <c r="AN32" s="814"/>
      <c r="AO32" s="827"/>
      <c r="AP32" s="814"/>
      <c r="AQ32" s="814"/>
      <c r="AR32" s="814"/>
      <c r="AS32" s="816"/>
      <c r="AT32" s="72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336" customFormat="1" ht="18" customHeight="1">
      <c r="A33" s="915">
        <f>A31+1</f>
        <v>12</v>
      </c>
      <c r="B33" s="915" t="s">
        <v>198</v>
      </c>
      <c r="C33" s="917" t="s">
        <v>197</v>
      </c>
      <c r="D33" s="919" t="str">
        <f>VLOOKUP(B33,DS,3,0)</f>
        <v>Công nhân</v>
      </c>
      <c r="E33" s="326" t="s">
        <v>32</v>
      </c>
      <c r="F33" s="153">
        <v>8</v>
      </c>
      <c r="G33" s="153">
        <v>8</v>
      </c>
      <c r="H33" s="153">
        <v>8</v>
      </c>
      <c r="I33" s="153">
        <v>8</v>
      </c>
      <c r="J33" s="153"/>
      <c r="K33" s="153">
        <v>8</v>
      </c>
      <c r="L33" s="153">
        <v>8</v>
      </c>
      <c r="M33" s="153">
        <v>8</v>
      </c>
      <c r="N33" s="153">
        <v>8</v>
      </c>
      <c r="O33" s="153">
        <v>8</v>
      </c>
      <c r="P33" s="153">
        <v>8</v>
      </c>
      <c r="Q33" s="153"/>
      <c r="R33" s="153">
        <v>8</v>
      </c>
      <c r="S33" s="153">
        <v>8</v>
      </c>
      <c r="T33" s="153">
        <v>8</v>
      </c>
      <c r="U33" s="153">
        <v>8</v>
      </c>
      <c r="V33" s="153">
        <v>8</v>
      </c>
      <c r="W33" s="153">
        <v>8</v>
      </c>
      <c r="X33" s="153"/>
      <c r="Y33" s="153">
        <v>8</v>
      </c>
      <c r="Z33" s="153">
        <v>8</v>
      </c>
      <c r="AA33" s="153">
        <v>8</v>
      </c>
      <c r="AB33" s="153">
        <v>8</v>
      </c>
      <c r="AC33" s="153">
        <v>8</v>
      </c>
      <c r="AD33" s="153">
        <v>8</v>
      </c>
      <c r="AE33" s="153"/>
      <c r="AF33" s="153">
        <v>8</v>
      </c>
      <c r="AG33" s="153">
        <v>8</v>
      </c>
      <c r="AH33" s="153">
        <v>8</v>
      </c>
      <c r="AI33" s="153">
        <v>8</v>
      </c>
      <c r="AJ33" s="153"/>
      <c r="AK33" s="921">
        <f>((SUM(F33:AJ33))/8)-(SUMIF($F$6:$AJ$6,"C.Nhật",F33:AJ33)/8)</f>
        <v>26</v>
      </c>
      <c r="AL33" s="921">
        <f>SUM(F34:AI34)/8*1.5</f>
        <v>0</v>
      </c>
      <c r="AM33" s="923">
        <f>SUMIF($F$6:$AI$6,"C.Nhật",$F33:$AI34)/8*2</f>
        <v>0</v>
      </c>
      <c r="AN33" s="925">
        <f>SUM(AK33:AM34)</f>
        <v>26</v>
      </c>
      <c r="AO33" s="927">
        <v>0</v>
      </c>
      <c r="AP33" s="925"/>
      <c r="AQ33" s="925"/>
      <c r="AR33" s="925"/>
      <c r="AS33" s="929"/>
      <c r="AT33" s="334"/>
      <c r="AU33" s="335"/>
      <c r="AV33" s="335"/>
      <c r="AW33" s="335"/>
      <c r="AX33" s="335"/>
      <c r="AY33" s="335"/>
      <c r="AZ33" s="335"/>
      <c r="BA33" s="335"/>
      <c r="BB33" s="335"/>
      <c r="BC33" s="335"/>
      <c r="BD33" s="335"/>
      <c r="BE33" s="335"/>
      <c r="BF33" s="335"/>
      <c r="BG33" s="335"/>
      <c r="BH33" s="335"/>
      <c r="BI33" s="335"/>
      <c r="BJ33" s="335"/>
      <c r="BK33" s="335"/>
      <c r="BL33" s="335"/>
      <c r="BM33" s="335"/>
      <c r="BN33" s="335"/>
      <c r="BO33" s="335"/>
      <c r="BP33" s="335"/>
      <c r="BQ33" s="335"/>
      <c r="BR33" s="335"/>
      <c r="BS33" s="335"/>
      <c r="BT33" s="335"/>
      <c r="BU33" s="335"/>
      <c r="BV33" s="335"/>
      <c r="BW33" s="335"/>
      <c r="BX33" s="335"/>
      <c r="BY33" s="335"/>
      <c r="BZ33" s="335"/>
      <c r="CA33" s="335"/>
      <c r="CB33" s="335"/>
      <c r="CC33" s="335"/>
      <c r="CD33" s="335"/>
      <c r="CE33" s="335"/>
      <c r="CF33" s="335"/>
      <c r="CG33" s="335"/>
      <c r="CH33" s="335"/>
      <c r="CI33" s="335"/>
      <c r="CJ33" s="335"/>
      <c r="CK33" s="335"/>
      <c r="CL33" s="335"/>
    </row>
    <row r="34" spans="1:91" s="336" customFormat="1" ht="18" customHeight="1">
      <c r="A34" s="916"/>
      <c r="B34" s="916"/>
      <c r="C34" s="918"/>
      <c r="D34" s="920"/>
      <c r="E34" s="332" t="s">
        <v>31</v>
      </c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33"/>
      <c r="AB34" s="333"/>
      <c r="AC34" s="333"/>
      <c r="AD34" s="333"/>
      <c r="AE34" s="333"/>
      <c r="AF34" s="333"/>
      <c r="AG34" s="333"/>
      <c r="AH34" s="333"/>
      <c r="AI34" s="333"/>
      <c r="AJ34" s="333"/>
      <c r="AK34" s="922"/>
      <c r="AL34" s="922"/>
      <c r="AM34" s="924"/>
      <c r="AN34" s="926"/>
      <c r="AO34" s="928"/>
      <c r="AP34" s="926"/>
      <c r="AQ34" s="926"/>
      <c r="AR34" s="926"/>
      <c r="AS34" s="930"/>
      <c r="AT34" s="334"/>
      <c r="AU34" s="335"/>
      <c r="AV34" s="335"/>
      <c r="AW34" s="335"/>
      <c r="AX34" s="335"/>
      <c r="AY34" s="335"/>
      <c r="AZ34" s="335"/>
      <c r="BA34" s="335"/>
      <c r="BB34" s="335"/>
      <c r="BC34" s="335"/>
      <c r="BD34" s="335"/>
      <c r="BE34" s="335"/>
      <c r="BF34" s="335"/>
      <c r="BG34" s="335"/>
      <c r="BH34" s="335"/>
      <c r="BI34" s="335"/>
      <c r="BJ34" s="335"/>
      <c r="BK34" s="335"/>
      <c r="BL34" s="335"/>
      <c r="BM34" s="335"/>
      <c r="BN34" s="335"/>
      <c r="BO34" s="335"/>
      <c r="BP34" s="335"/>
      <c r="BQ34" s="335"/>
      <c r="BR34" s="335"/>
      <c r="BS34" s="335"/>
      <c r="BT34" s="335"/>
      <c r="BU34" s="335"/>
      <c r="BV34" s="335"/>
      <c r="BW34" s="335"/>
      <c r="BX34" s="335"/>
      <c r="BY34" s="335"/>
      <c r="BZ34" s="335"/>
      <c r="CA34" s="335"/>
      <c r="CB34" s="335"/>
      <c r="CC34" s="335"/>
      <c r="CD34" s="335"/>
      <c r="CE34" s="335"/>
      <c r="CF34" s="335"/>
      <c r="CG34" s="335"/>
      <c r="CH34" s="335"/>
      <c r="CI34" s="335"/>
      <c r="CJ34" s="335"/>
      <c r="CK34" s="335"/>
      <c r="CL34" s="335"/>
    </row>
    <row r="35" spans="1:91" s="428" customFormat="1" ht="18" customHeight="1">
      <c r="A35" s="911">
        <f>A33+1</f>
        <v>13</v>
      </c>
      <c r="B35" s="911" t="s">
        <v>112</v>
      </c>
      <c r="C35" s="850" t="str">
        <f>VLOOKUP(B35,DS,2,0)</f>
        <v>Trần Nhiên</v>
      </c>
      <c r="D35" s="852" t="str">
        <f>VLOOKUP(B35,DS,3,0)</f>
        <v>Công nhân</v>
      </c>
      <c r="E35" s="326" t="s">
        <v>32</v>
      </c>
      <c r="F35" s="153">
        <v>8</v>
      </c>
      <c r="G35" s="153">
        <v>8</v>
      </c>
      <c r="H35" s="153">
        <v>8</v>
      </c>
      <c r="I35" s="153">
        <v>8</v>
      </c>
      <c r="J35" s="153"/>
      <c r="K35" s="153">
        <v>8</v>
      </c>
      <c r="L35" s="153">
        <v>8</v>
      </c>
      <c r="M35" s="153">
        <v>8</v>
      </c>
      <c r="N35" s="153">
        <v>8</v>
      </c>
      <c r="O35" s="153">
        <v>8</v>
      </c>
      <c r="P35" s="153">
        <v>8</v>
      </c>
      <c r="Q35" s="153"/>
      <c r="R35" s="153">
        <v>8</v>
      </c>
      <c r="S35" s="153">
        <v>8</v>
      </c>
      <c r="T35" s="153">
        <v>8</v>
      </c>
      <c r="U35" s="153">
        <v>8</v>
      </c>
      <c r="V35" s="153">
        <v>8</v>
      </c>
      <c r="W35" s="153">
        <v>8</v>
      </c>
      <c r="X35" s="153"/>
      <c r="Y35" s="153">
        <v>8</v>
      </c>
      <c r="Z35" s="153">
        <v>8</v>
      </c>
      <c r="AA35" s="153">
        <v>8</v>
      </c>
      <c r="AB35" s="153">
        <v>8</v>
      </c>
      <c r="AC35" s="153">
        <v>8</v>
      </c>
      <c r="AD35" s="153">
        <v>8</v>
      </c>
      <c r="AE35" s="153"/>
      <c r="AF35" s="153">
        <v>8</v>
      </c>
      <c r="AG35" s="153">
        <v>8</v>
      </c>
      <c r="AH35" s="153">
        <v>8</v>
      </c>
      <c r="AI35" s="153">
        <v>8</v>
      </c>
      <c r="AJ35" s="153"/>
      <c r="AK35" s="822">
        <f>((SUM(F35:AJ35))/8)-(SUMIF($F$6:$AJ$6,"C.Nhật",F35:AJ35)/8)</f>
        <v>26</v>
      </c>
      <c r="AL35" s="822">
        <f>SUM(F36:AI36)/8*1.5</f>
        <v>0</v>
      </c>
      <c r="AM35" s="824">
        <f>SUMIF($F$6:$AI$6,"C.Nhật",$F35:$AI36)/8*2</f>
        <v>0</v>
      </c>
      <c r="AN35" s="813">
        <f>SUM(AK35:AM36)</f>
        <v>26</v>
      </c>
      <c r="AO35" s="826">
        <v>0</v>
      </c>
      <c r="AP35" s="813"/>
      <c r="AQ35" s="813"/>
      <c r="AR35" s="813"/>
      <c r="AS35" s="815"/>
      <c r="AT35" s="426"/>
      <c r="AU35" s="427"/>
      <c r="AV35" s="427"/>
      <c r="AW35" s="427"/>
      <c r="AX35" s="427"/>
      <c r="AY35" s="427"/>
      <c r="AZ35" s="427"/>
      <c r="BA35" s="427"/>
      <c r="BB35" s="427"/>
      <c r="BC35" s="427"/>
      <c r="BD35" s="427"/>
      <c r="BE35" s="427"/>
      <c r="BF35" s="427"/>
      <c r="BG35" s="427"/>
      <c r="BH35" s="427"/>
      <c r="BI35" s="427"/>
      <c r="BJ35" s="427"/>
      <c r="BK35" s="427"/>
      <c r="BL35" s="427"/>
      <c r="BM35" s="427"/>
      <c r="BN35" s="427"/>
      <c r="BO35" s="427"/>
      <c r="BP35" s="427"/>
      <c r="BQ35" s="427"/>
      <c r="BR35" s="427"/>
      <c r="BS35" s="427"/>
      <c r="BT35" s="427"/>
      <c r="BU35" s="427"/>
      <c r="BV35" s="427"/>
      <c r="BW35" s="427"/>
      <c r="BX35" s="427"/>
      <c r="BY35" s="427"/>
      <c r="BZ35" s="427"/>
      <c r="CA35" s="427"/>
      <c r="CB35" s="427"/>
      <c r="CC35" s="427"/>
      <c r="CD35" s="427"/>
      <c r="CE35" s="427"/>
      <c r="CF35" s="427"/>
      <c r="CG35" s="427"/>
      <c r="CH35" s="427"/>
      <c r="CI35" s="427"/>
      <c r="CJ35" s="427"/>
      <c r="CK35" s="427"/>
      <c r="CL35" s="427"/>
    </row>
    <row r="36" spans="1:91" s="57" customFormat="1" ht="18" customHeight="1">
      <c r="A36" s="912"/>
      <c r="B36" s="912"/>
      <c r="C36" s="851"/>
      <c r="D36" s="85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823"/>
      <c r="AL36" s="823"/>
      <c r="AM36" s="825"/>
      <c r="AN36" s="814"/>
      <c r="AO36" s="827"/>
      <c r="AP36" s="814"/>
      <c r="AQ36" s="814"/>
      <c r="AR36" s="814"/>
      <c r="AS36" s="816"/>
      <c r="AT36" s="72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911">
        <f>A35+1</f>
        <v>14</v>
      </c>
      <c r="B37" s="911" t="s">
        <v>113</v>
      </c>
      <c r="C37" s="850" t="str">
        <f>VLOOKUP(B37,DS,2,0)</f>
        <v>Thạch Giang</v>
      </c>
      <c r="D37" s="852" t="str">
        <f>VLOOKUP(B37,DS,3,0)</f>
        <v>Công nhân</v>
      </c>
      <c r="E37" s="58" t="s">
        <v>32</v>
      </c>
      <c r="F37" s="153">
        <v>8</v>
      </c>
      <c r="G37" s="153">
        <v>8</v>
      </c>
      <c r="H37" s="153">
        <v>8</v>
      </c>
      <c r="I37" s="153">
        <v>8</v>
      </c>
      <c r="J37" s="153"/>
      <c r="K37" s="153">
        <v>8</v>
      </c>
      <c r="L37" s="153">
        <v>8</v>
      </c>
      <c r="M37" s="153">
        <v>8</v>
      </c>
      <c r="N37" s="153">
        <v>8</v>
      </c>
      <c r="O37" s="153">
        <v>8</v>
      </c>
      <c r="P37" s="153">
        <v>8</v>
      </c>
      <c r="Q37" s="153"/>
      <c r="R37" s="153">
        <v>8</v>
      </c>
      <c r="S37" s="153">
        <v>8</v>
      </c>
      <c r="T37" s="153">
        <v>8</v>
      </c>
      <c r="U37" s="153">
        <v>8</v>
      </c>
      <c r="V37" s="153">
        <v>8</v>
      </c>
      <c r="W37" s="153">
        <v>8</v>
      </c>
      <c r="X37" s="153"/>
      <c r="Y37" s="153">
        <v>8</v>
      </c>
      <c r="Z37" s="153">
        <v>8</v>
      </c>
      <c r="AA37" s="153">
        <v>8</v>
      </c>
      <c r="AB37" s="153">
        <v>8</v>
      </c>
      <c r="AC37" s="153">
        <v>8</v>
      </c>
      <c r="AD37" s="153">
        <v>8</v>
      </c>
      <c r="AE37" s="153"/>
      <c r="AF37" s="153">
        <v>8</v>
      </c>
      <c r="AG37" s="153">
        <v>8</v>
      </c>
      <c r="AH37" s="153">
        <v>8</v>
      </c>
      <c r="AI37" s="153">
        <v>8</v>
      </c>
      <c r="AJ37" s="153"/>
      <c r="AK37" s="822">
        <f>((SUM(F37:AJ37))/8)-(SUMIF($F$6:$AJ$6,"C.Nhật",F37:AJ37)/8)</f>
        <v>26</v>
      </c>
      <c r="AL37" s="822">
        <f>SUM(F38:AI38)/8*1.5</f>
        <v>0</v>
      </c>
      <c r="AM37" s="824">
        <f>SUMIF($F$6:$AI$6,"C.Nhật",$F37:$AI38)/8*2</f>
        <v>0</v>
      </c>
      <c r="AN37" s="813">
        <f>SUM(AK37:AM38)</f>
        <v>26</v>
      </c>
      <c r="AO37" s="826">
        <v>0</v>
      </c>
      <c r="AP37" s="813"/>
      <c r="AQ37" s="813"/>
      <c r="AR37" s="813"/>
      <c r="AS37" s="815"/>
      <c r="AT37" s="72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912"/>
      <c r="B38" s="912"/>
      <c r="C38" s="851"/>
      <c r="D38" s="853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823"/>
      <c r="AL38" s="823"/>
      <c r="AM38" s="825"/>
      <c r="AN38" s="814"/>
      <c r="AO38" s="827"/>
      <c r="AP38" s="814"/>
      <c r="AQ38" s="814"/>
      <c r="AR38" s="814"/>
      <c r="AS38" s="816"/>
      <c r="AT38" s="72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911">
        <f>A37+1</f>
        <v>15</v>
      </c>
      <c r="B39" s="911" t="s">
        <v>116</v>
      </c>
      <c r="C39" s="850" t="str">
        <f>VLOOKUP(B39,DS,2,0)</f>
        <v>Lâm Chanh Đa Ra</v>
      </c>
      <c r="D39" s="852" t="str">
        <f>VLOOKUP(B39,DS,3,0)</f>
        <v>Công nhân</v>
      </c>
      <c r="E39" s="58" t="s">
        <v>32</v>
      </c>
      <c r="F39" s="153">
        <v>8</v>
      </c>
      <c r="G39" s="153">
        <v>8</v>
      </c>
      <c r="H39" s="153">
        <v>8</v>
      </c>
      <c r="I39" s="153">
        <v>8</v>
      </c>
      <c r="J39" s="153"/>
      <c r="K39" s="153">
        <v>8</v>
      </c>
      <c r="L39" s="153">
        <v>8</v>
      </c>
      <c r="M39" s="153">
        <v>8</v>
      </c>
      <c r="N39" s="153">
        <v>8</v>
      </c>
      <c r="O39" s="153">
        <v>8</v>
      </c>
      <c r="P39" s="153">
        <v>8</v>
      </c>
      <c r="Q39" s="153"/>
      <c r="R39" s="153">
        <v>8</v>
      </c>
      <c r="S39" s="153">
        <v>8</v>
      </c>
      <c r="T39" s="153">
        <v>8</v>
      </c>
      <c r="U39" s="153">
        <v>8</v>
      </c>
      <c r="V39" s="153">
        <v>8</v>
      </c>
      <c r="W39" s="153">
        <v>8</v>
      </c>
      <c r="X39" s="153"/>
      <c r="Y39" s="153">
        <v>8</v>
      </c>
      <c r="Z39" s="153">
        <v>8</v>
      </c>
      <c r="AA39" s="153">
        <v>8</v>
      </c>
      <c r="AB39" s="153">
        <v>8</v>
      </c>
      <c r="AC39" s="153">
        <v>8</v>
      </c>
      <c r="AD39" s="153">
        <v>8</v>
      </c>
      <c r="AE39" s="153"/>
      <c r="AF39" s="153">
        <v>8</v>
      </c>
      <c r="AG39" s="153">
        <v>8</v>
      </c>
      <c r="AH39" s="153">
        <v>8</v>
      </c>
      <c r="AI39" s="153">
        <v>8</v>
      </c>
      <c r="AJ39" s="153"/>
      <c r="AK39" s="822">
        <f>((SUM(F39:AJ39))/8)-(SUMIF($F$6:$AJ$6,"C.Nhật",F39:AJ39)/8)</f>
        <v>26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26</v>
      </c>
      <c r="AO39" s="826">
        <v>0</v>
      </c>
      <c r="AP39" s="813"/>
      <c r="AQ39" s="813"/>
      <c r="AR39" s="813"/>
      <c r="AS39" s="815"/>
      <c r="AT39" s="72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72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1"/>
      <c r="E41" s="3"/>
      <c r="F41" s="65"/>
      <c r="G41" s="65"/>
      <c r="H41" s="108"/>
      <c r="I41" s="108"/>
      <c r="J41" s="108"/>
      <c r="K41" s="65"/>
      <c r="L41" s="108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8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2"/>
      <c r="E42" s="67"/>
      <c r="F42" s="107"/>
      <c r="G42" s="109"/>
      <c r="H42" s="62"/>
      <c r="I42" s="62"/>
      <c r="J42" s="62"/>
      <c r="K42" s="109"/>
      <c r="L42" s="62"/>
      <c r="M42" s="109"/>
      <c r="N42" s="109"/>
      <c r="O42" s="109"/>
      <c r="P42" s="109"/>
      <c r="Q42" s="62"/>
      <c r="R42" s="107"/>
      <c r="S42" s="109"/>
      <c r="T42" s="109"/>
      <c r="U42" s="62"/>
      <c r="V42" s="109"/>
      <c r="W42" s="109"/>
      <c r="X42" s="62"/>
      <c r="Y42" s="109"/>
      <c r="Z42" s="109"/>
      <c r="AA42" s="109"/>
      <c r="AB42" s="109"/>
      <c r="AC42" s="109"/>
      <c r="AD42" s="62"/>
      <c r="AE42" s="109"/>
      <c r="AF42" s="109"/>
      <c r="AG42" s="109"/>
      <c r="AH42" s="109"/>
      <c r="AI42" s="109"/>
      <c r="AJ42" s="109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720"/>
      <c r="E43" s="2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1"/>
      <c r="AI43" s="111"/>
      <c r="AJ43" s="111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720"/>
      <c r="E44" s="2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1"/>
      <c r="AI44" s="111"/>
      <c r="AJ44" s="111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720" customFormat="1" ht="18" customHeight="1">
      <c r="A45" s="2"/>
      <c r="B45" s="2"/>
      <c r="C45" s="2" t="s">
        <v>47</v>
      </c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720" customFormat="1" ht="18" customHeight="1">
      <c r="A46" s="2"/>
      <c r="B46" s="2"/>
      <c r="C46" s="2" t="s">
        <v>48</v>
      </c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720" customFormat="1" ht="18" customHeight="1">
      <c r="A47" s="2"/>
      <c r="B47" s="2"/>
      <c r="C47" s="2" t="s">
        <v>49</v>
      </c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720" customFormat="1" ht="18" customHeight="1">
      <c r="A48" s="2"/>
      <c r="B48" s="2"/>
      <c r="C48" s="2" t="s">
        <v>50</v>
      </c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720" customFormat="1" ht="18" customHeight="1">
      <c r="A49" s="2"/>
      <c r="B49" s="2"/>
      <c r="C49" s="2" t="s">
        <v>51</v>
      </c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720" customFormat="1" ht="18" customHeight="1">
      <c r="A50" s="2"/>
      <c r="B50" s="2"/>
      <c r="C50" s="2" t="s">
        <v>52</v>
      </c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720" customFormat="1" ht="18" customHeight="1">
      <c r="A51" s="2"/>
      <c r="B51" s="2"/>
      <c r="C51" s="2" t="s">
        <v>53</v>
      </c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720" customFormat="1" ht="15" customHeight="1">
      <c r="A52" s="2"/>
      <c r="B52" s="2"/>
      <c r="C52" s="2" t="s">
        <v>54</v>
      </c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3" customFormat="1" ht="20.25">
      <c r="A63" s="124"/>
      <c r="B63" s="127"/>
      <c r="C63" s="127"/>
      <c r="D63" s="128"/>
      <c r="E63" s="127"/>
      <c r="F63" s="128"/>
      <c r="G63" s="128"/>
      <c r="H63" s="128"/>
      <c r="I63" s="128"/>
      <c r="J63" s="128"/>
      <c r="K63" s="129"/>
      <c r="L63" s="129"/>
      <c r="M63" s="129"/>
      <c r="N63" s="129"/>
      <c r="O63" s="129"/>
      <c r="P63" s="129"/>
      <c r="Q63" s="129"/>
      <c r="R63" s="129"/>
      <c r="S63" s="130" t="str">
        <f>S1</f>
        <v>BẢNG CHẤM CÔNG THÁNG 11 NĂM 2017</v>
      </c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31"/>
      <c r="AL63" s="131"/>
      <c r="AM63" s="841" t="s">
        <v>106</v>
      </c>
      <c r="AN63" s="842"/>
      <c r="AO63" s="842"/>
      <c r="AP63" s="842"/>
      <c r="AQ63" s="842"/>
      <c r="AR63" s="842"/>
      <c r="AS63" s="843"/>
      <c r="AT63" s="132"/>
    </row>
    <row r="64" spans="1:91" s="133" customFormat="1" ht="20.25">
      <c r="A64" s="124" t="str">
        <f>$A$2</f>
        <v>Công ty TNHH Hải sản An Lạc</v>
      </c>
      <c r="B64" s="128"/>
      <c r="C64" s="128"/>
      <c r="D64" s="128"/>
      <c r="E64" s="128"/>
      <c r="F64" s="128"/>
      <c r="G64" s="128"/>
      <c r="H64" s="128"/>
      <c r="I64" s="128"/>
      <c r="J64" s="128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31"/>
      <c r="AL64" s="131"/>
      <c r="AM64" s="134"/>
      <c r="AN64" s="135"/>
      <c r="AO64" s="135"/>
      <c r="AP64" s="135"/>
      <c r="AQ64" s="135"/>
      <c r="AR64" s="135"/>
      <c r="AS64" s="136"/>
      <c r="AT64" s="136"/>
    </row>
    <row r="65" spans="1:91" s="133" customFormat="1" ht="21" customHeight="1">
      <c r="A65" s="124" t="str">
        <f>$A$3</f>
        <v>Địa chỉ: Lô A14, đường 4A, KCN Hải Sơn, Đức Hòa, Long An</v>
      </c>
      <c r="B65" s="137"/>
      <c r="C65" s="137"/>
      <c r="D65" s="138"/>
      <c r="E65" s="138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134"/>
      <c r="AN65" s="132"/>
      <c r="AO65" s="132"/>
      <c r="AP65" s="132"/>
      <c r="AQ65" s="132"/>
      <c r="AR65" s="132"/>
      <c r="AS65" s="139"/>
      <c r="AT65" s="139"/>
    </row>
    <row r="66" spans="1:91" s="133" customFormat="1" ht="14.25" customHeight="1">
      <c r="A66" s="140"/>
      <c r="B66" s="140"/>
      <c r="C66" s="141"/>
      <c r="D66" s="142"/>
      <c r="E66" s="143">
        <f>$E$4</f>
        <v>43040</v>
      </c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5"/>
      <c r="AI66" s="145"/>
      <c r="AJ66" s="145"/>
      <c r="AK66" s="140"/>
      <c r="AL66" s="140"/>
      <c r="AM66" s="146"/>
      <c r="AN66" s="140"/>
      <c r="AO66" s="140"/>
      <c r="AP66" s="140"/>
      <c r="AQ66" s="140"/>
      <c r="AR66" s="140"/>
      <c r="AS66" s="140"/>
      <c r="AT66" s="147"/>
    </row>
    <row r="67" spans="1:91" s="149" customFormat="1" ht="18.75" customHeight="1">
      <c r="A67" s="844" t="s">
        <v>28</v>
      </c>
      <c r="B67" s="844" t="s">
        <v>3</v>
      </c>
      <c r="C67" s="844" t="s">
        <v>1</v>
      </c>
      <c r="D67" s="846" t="s">
        <v>29</v>
      </c>
      <c r="E67" s="844" t="s">
        <v>30</v>
      </c>
      <c r="F67" s="148">
        <f>+E66</f>
        <v>43040</v>
      </c>
      <c r="G67" s="148">
        <f>F67+1</f>
        <v>43041</v>
      </c>
      <c r="H67" s="148">
        <f t="shared" ref="H67:AJ67" si="6">G67+1</f>
        <v>43042</v>
      </c>
      <c r="I67" s="148">
        <f t="shared" si="6"/>
        <v>43043</v>
      </c>
      <c r="J67" s="148">
        <f t="shared" si="6"/>
        <v>43044</v>
      </c>
      <c r="K67" s="148">
        <f t="shared" si="6"/>
        <v>43045</v>
      </c>
      <c r="L67" s="148">
        <f t="shared" si="6"/>
        <v>43046</v>
      </c>
      <c r="M67" s="148">
        <f t="shared" si="6"/>
        <v>43047</v>
      </c>
      <c r="N67" s="148">
        <f t="shared" si="6"/>
        <v>43048</v>
      </c>
      <c r="O67" s="148">
        <f t="shared" si="6"/>
        <v>43049</v>
      </c>
      <c r="P67" s="148">
        <f t="shared" si="6"/>
        <v>43050</v>
      </c>
      <c r="Q67" s="148">
        <f t="shared" si="6"/>
        <v>43051</v>
      </c>
      <c r="R67" s="148">
        <f t="shared" si="6"/>
        <v>43052</v>
      </c>
      <c r="S67" s="148">
        <f t="shared" si="6"/>
        <v>43053</v>
      </c>
      <c r="T67" s="148">
        <f t="shared" si="6"/>
        <v>43054</v>
      </c>
      <c r="U67" s="148">
        <f t="shared" si="6"/>
        <v>43055</v>
      </c>
      <c r="V67" s="148">
        <f t="shared" si="6"/>
        <v>43056</v>
      </c>
      <c r="W67" s="148">
        <f t="shared" si="6"/>
        <v>43057</v>
      </c>
      <c r="X67" s="148">
        <f t="shared" si="6"/>
        <v>43058</v>
      </c>
      <c r="Y67" s="148">
        <f t="shared" si="6"/>
        <v>43059</v>
      </c>
      <c r="Z67" s="148">
        <f t="shared" si="6"/>
        <v>43060</v>
      </c>
      <c r="AA67" s="148">
        <f t="shared" si="6"/>
        <v>43061</v>
      </c>
      <c r="AB67" s="148">
        <f t="shared" si="6"/>
        <v>43062</v>
      </c>
      <c r="AC67" s="148">
        <f t="shared" si="6"/>
        <v>43063</v>
      </c>
      <c r="AD67" s="148">
        <f t="shared" si="6"/>
        <v>43064</v>
      </c>
      <c r="AE67" s="148">
        <f t="shared" si="6"/>
        <v>43065</v>
      </c>
      <c r="AF67" s="148">
        <f t="shared" si="6"/>
        <v>43066</v>
      </c>
      <c r="AG67" s="148">
        <f t="shared" si="6"/>
        <v>43067</v>
      </c>
      <c r="AH67" s="148">
        <f t="shared" si="6"/>
        <v>43068</v>
      </c>
      <c r="AI67" s="148">
        <f t="shared" si="6"/>
        <v>43069</v>
      </c>
      <c r="AJ67" s="148">
        <f t="shared" si="6"/>
        <v>43070</v>
      </c>
      <c r="AK67" s="854" t="s">
        <v>15</v>
      </c>
      <c r="AL67" s="855"/>
      <c r="AM67" s="856"/>
      <c r="AN67" s="857" t="s">
        <v>45</v>
      </c>
      <c r="AO67" s="857" t="s">
        <v>41</v>
      </c>
      <c r="AP67" s="857" t="s">
        <v>42</v>
      </c>
      <c r="AQ67" s="857" t="s">
        <v>43</v>
      </c>
      <c r="AR67" s="857" t="s">
        <v>44</v>
      </c>
      <c r="AS67" s="846" t="s">
        <v>0</v>
      </c>
      <c r="AT67" s="847"/>
      <c r="AV67" s="133"/>
      <c r="AW67" s="133"/>
      <c r="AX67" s="133"/>
      <c r="AY67" s="133"/>
      <c r="AZ67" s="133"/>
      <c r="BA67" s="133"/>
      <c r="BB67" s="133"/>
      <c r="BC67" s="133"/>
      <c r="BD67" s="133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</row>
    <row r="68" spans="1:91" s="149" customFormat="1" ht="53.25" customHeight="1">
      <c r="A68" s="845"/>
      <c r="B68" s="845"/>
      <c r="C68" s="845"/>
      <c r="D68" s="845"/>
      <c r="E68" s="845"/>
      <c r="F68" s="278" t="str">
        <f>CHOOSE(WEEKDAY(F67),"C.Nhật","T.Hai","T.Ba","T.Tư","T.Năm","T.Sáu","T.Bảy")</f>
        <v>T.Tư</v>
      </c>
      <c r="G68" s="278" t="str">
        <f t="shared" ref="G68:AI68" si="7">CHOOSE(WEEKDAY(G67),"C.Nhật","T.Hai","T.Ba","T.Tư","T.Năm","T.Sáu","T.Bảy")</f>
        <v>T.Năm</v>
      </c>
      <c r="H68" s="278" t="str">
        <f t="shared" si="7"/>
        <v>T.Sáu</v>
      </c>
      <c r="I68" s="278" t="str">
        <f t="shared" si="7"/>
        <v>T.Bảy</v>
      </c>
      <c r="J68" s="278" t="str">
        <f t="shared" si="7"/>
        <v>C.Nhật</v>
      </c>
      <c r="K68" s="150" t="str">
        <f t="shared" si="7"/>
        <v>T.Hai</v>
      </c>
      <c r="L68" s="150" t="str">
        <f t="shared" si="7"/>
        <v>T.Ba</v>
      </c>
      <c r="M68" s="150" t="str">
        <f t="shared" si="7"/>
        <v>T.Tư</v>
      </c>
      <c r="N68" s="150" t="str">
        <f t="shared" si="7"/>
        <v>T.Năm</v>
      </c>
      <c r="O68" s="150"/>
      <c r="P68" s="150" t="str">
        <f t="shared" si="7"/>
        <v>T.Bảy</v>
      </c>
      <c r="Q68" s="150" t="str">
        <f t="shared" si="7"/>
        <v>C.Nhật</v>
      </c>
      <c r="R68" s="150" t="str">
        <f t="shared" si="7"/>
        <v>T.Hai</v>
      </c>
      <c r="S68" s="150" t="str">
        <f t="shared" si="7"/>
        <v>T.Ba</v>
      </c>
      <c r="T68" s="150" t="str">
        <f t="shared" si="7"/>
        <v>T.Tư</v>
      </c>
      <c r="U68" s="150" t="str">
        <f t="shared" si="7"/>
        <v>T.Năm</v>
      </c>
      <c r="V68" s="150"/>
      <c r="W68" s="150" t="str">
        <f t="shared" si="7"/>
        <v>T.Bảy</v>
      </c>
      <c r="X68" s="150" t="str">
        <f t="shared" si="7"/>
        <v>C.Nhật</v>
      </c>
      <c r="Y68" s="150" t="str">
        <f t="shared" si="7"/>
        <v>T.Hai</v>
      </c>
      <c r="Z68" s="150" t="str">
        <f t="shared" si="7"/>
        <v>T.Ba</v>
      </c>
      <c r="AA68" s="150" t="str">
        <f t="shared" si="7"/>
        <v>T.Tư</v>
      </c>
      <c r="AB68" s="150" t="str">
        <f t="shared" si="7"/>
        <v>T.Năm</v>
      </c>
      <c r="AC68" s="150"/>
      <c r="AD68" s="150" t="str">
        <f t="shared" si="7"/>
        <v>T.Bảy</v>
      </c>
      <c r="AE68" s="150" t="str">
        <f t="shared" si="7"/>
        <v>C.Nhật</v>
      </c>
      <c r="AF68" s="150" t="str">
        <f t="shared" si="7"/>
        <v>T.Hai</v>
      </c>
      <c r="AG68" s="150" t="str">
        <f t="shared" si="7"/>
        <v>T.Ba</v>
      </c>
      <c r="AH68" s="150" t="str">
        <f t="shared" si="7"/>
        <v>T.Tư</v>
      </c>
      <c r="AI68" s="150" t="str">
        <f t="shared" si="7"/>
        <v>T.Năm</v>
      </c>
      <c r="AJ68" s="150"/>
      <c r="AK68" s="151" t="s">
        <v>16</v>
      </c>
      <c r="AL68" s="151" t="s">
        <v>31</v>
      </c>
      <c r="AM68" s="152" t="s">
        <v>17</v>
      </c>
      <c r="AN68" s="858"/>
      <c r="AO68" s="858"/>
      <c r="AP68" s="858"/>
      <c r="AQ68" s="858"/>
      <c r="AR68" s="858"/>
      <c r="AS68" s="845"/>
      <c r="AT68" s="847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</row>
    <row r="69" spans="1:91" s="149" customFormat="1" ht="12.75" customHeight="1">
      <c r="A69" s="279">
        <v>1</v>
      </c>
      <c r="B69" s="279">
        <v>2</v>
      </c>
      <c r="C69" s="279">
        <v>3</v>
      </c>
      <c r="D69" s="279">
        <v>4</v>
      </c>
      <c r="E69" s="279">
        <v>5</v>
      </c>
      <c r="F69" s="279">
        <v>6</v>
      </c>
      <c r="G69" s="279">
        <v>7</v>
      </c>
      <c r="H69" s="279"/>
      <c r="I69" s="279">
        <v>9</v>
      </c>
      <c r="J69" s="279">
        <v>10</v>
      </c>
      <c r="K69" s="279">
        <v>11</v>
      </c>
      <c r="L69" s="279">
        <v>12</v>
      </c>
      <c r="M69" s="279">
        <v>13</v>
      </c>
      <c r="N69" s="279">
        <v>14</v>
      </c>
      <c r="O69" s="279"/>
      <c r="P69" s="279">
        <v>16</v>
      </c>
      <c r="Q69" s="279">
        <v>17</v>
      </c>
      <c r="R69" s="279">
        <v>18</v>
      </c>
      <c r="S69" s="279">
        <v>19</v>
      </c>
      <c r="T69" s="279">
        <v>20</v>
      </c>
      <c r="U69" s="279">
        <v>21</v>
      </c>
      <c r="V69" s="279"/>
      <c r="W69" s="279">
        <v>23</v>
      </c>
      <c r="X69" s="279">
        <v>24</v>
      </c>
      <c r="Y69" s="279">
        <v>25</v>
      </c>
      <c r="Z69" s="279">
        <v>26</v>
      </c>
      <c r="AA69" s="279">
        <v>27</v>
      </c>
      <c r="AB69" s="279">
        <v>28</v>
      </c>
      <c r="AC69" s="279"/>
      <c r="AD69" s="279">
        <v>30</v>
      </c>
      <c r="AE69" s="279">
        <v>31</v>
      </c>
      <c r="AF69" s="279">
        <v>32</v>
      </c>
      <c r="AG69" s="279">
        <v>33</v>
      </c>
      <c r="AH69" s="279">
        <v>34</v>
      </c>
      <c r="AI69" s="279">
        <v>35</v>
      </c>
      <c r="AJ69" s="279">
        <v>36</v>
      </c>
      <c r="AK69" s="279">
        <v>37</v>
      </c>
      <c r="AL69" s="279">
        <v>38</v>
      </c>
      <c r="AM69" s="279">
        <v>39</v>
      </c>
      <c r="AN69" s="279">
        <v>40</v>
      </c>
      <c r="AO69" s="279">
        <v>41</v>
      </c>
      <c r="AP69" s="279">
        <v>42</v>
      </c>
      <c r="AQ69" s="279">
        <v>43</v>
      </c>
      <c r="AR69" s="279">
        <v>44</v>
      </c>
      <c r="AS69" s="279">
        <v>45</v>
      </c>
      <c r="AT69" s="723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18" customHeight="1">
      <c r="A70" s="848">
        <v>1</v>
      </c>
      <c r="B70" s="848" t="s">
        <v>68</v>
      </c>
      <c r="C70" s="850" t="str">
        <f>VLOOKUP(B70,DS,2,0)</f>
        <v>Nguyễn Thiện Duy</v>
      </c>
      <c r="D70" s="852" t="str">
        <f>VLOOKUP(B70,DS,3,0)</f>
        <v>Giám đốc</v>
      </c>
      <c r="E70" s="58" t="s">
        <v>32</v>
      </c>
      <c r="F70" s="153">
        <v>8</v>
      </c>
      <c r="G70" s="153">
        <v>8</v>
      </c>
      <c r="H70" s="153">
        <v>8</v>
      </c>
      <c r="I70" s="153"/>
      <c r="J70" s="153"/>
      <c r="K70" s="153">
        <v>8</v>
      </c>
      <c r="L70" s="153">
        <v>8</v>
      </c>
      <c r="M70" s="153">
        <v>8</v>
      </c>
      <c r="N70" s="153">
        <v>8</v>
      </c>
      <c r="O70" s="153"/>
      <c r="P70" s="153">
        <v>8</v>
      </c>
      <c r="Q70" s="153"/>
      <c r="R70" s="153">
        <v>8</v>
      </c>
      <c r="S70" s="153">
        <v>8</v>
      </c>
      <c r="T70" s="153"/>
      <c r="U70" s="153">
        <v>8</v>
      </c>
      <c r="V70" s="153">
        <v>8</v>
      </c>
      <c r="W70" s="153">
        <v>8</v>
      </c>
      <c r="X70" s="153"/>
      <c r="Y70" s="153">
        <v>8</v>
      </c>
      <c r="Z70" s="153">
        <v>8</v>
      </c>
      <c r="AA70" s="153">
        <v>8</v>
      </c>
      <c r="AB70" s="153"/>
      <c r="AC70" s="153">
        <v>8</v>
      </c>
      <c r="AD70" s="153">
        <v>8</v>
      </c>
      <c r="AE70" s="153"/>
      <c r="AF70" s="153">
        <v>8</v>
      </c>
      <c r="AG70" s="153">
        <v>8</v>
      </c>
      <c r="AH70" s="153">
        <v>8</v>
      </c>
      <c r="AI70" s="153">
        <v>8</v>
      </c>
      <c r="AJ70" s="153"/>
      <c r="AK70" s="822">
        <f>((SUM(F70:AJ70))/8)-(SUMIF($F$6:$AJ$6,"C.Nhật",F70:AJ70)/8)</f>
        <v>22</v>
      </c>
      <c r="AL70" s="822">
        <f>SUM(F71:AI71)/8*1.5</f>
        <v>0</v>
      </c>
      <c r="AM70" s="824">
        <f>SUMIF($F$6:$AI$6,"C.Nhật",$F70:$AI71)/8*2</f>
        <v>0</v>
      </c>
      <c r="AN70" s="813">
        <f>SUM(AK70:AM71)</f>
        <v>22</v>
      </c>
      <c r="AO70" s="859">
        <v>0</v>
      </c>
      <c r="AP70" s="861"/>
      <c r="AQ70" s="861"/>
      <c r="AR70" s="861"/>
      <c r="AS70" s="863"/>
      <c r="AT70" s="723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8" customHeight="1">
      <c r="A71" s="849"/>
      <c r="B71" s="849"/>
      <c r="C71" s="851"/>
      <c r="D71" s="853"/>
      <c r="E71" s="59" t="s">
        <v>31</v>
      </c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823"/>
      <c r="AL71" s="823"/>
      <c r="AM71" s="825"/>
      <c r="AN71" s="814"/>
      <c r="AO71" s="860"/>
      <c r="AP71" s="862"/>
      <c r="AQ71" s="862"/>
      <c r="AR71" s="862"/>
      <c r="AS71" s="864"/>
      <c r="AT71" s="723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848">
        <v>2</v>
      </c>
      <c r="B72" s="848" t="s">
        <v>70</v>
      </c>
      <c r="C72" s="850" t="str">
        <f>VLOOKUP(B72,DS,2,0)</f>
        <v>Nguyễn Văn Sẽ</v>
      </c>
      <c r="D72" s="852" t="str">
        <f>VLOOKUP(B72,DS,3,0)</f>
        <v>Kỹ Thuật</v>
      </c>
      <c r="E72" s="58" t="s">
        <v>32</v>
      </c>
      <c r="F72" s="153">
        <v>8</v>
      </c>
      <c r="G72" s="153">
        <v>8</v>
      </c>
      <c r="H72" s="153">
        <v>8</v>
      </c>
      <c r="I72" s="153">
        <v>8</v>
      </c>
      <c r="J72" s="153"/>
      <c r="K72" s="153">
        <v>8</v>
      </c>
      <c r="L72" s="153">
        <v>8</v>
      </c>
      <c r="M72" s="153">
        <v>8</v>
      </c>
      <c r="N72" s="153">
        <v>8</v>
      </c>
      <c r="O72" s="153">
        <v>8</v>
      </c>
      <c r="P72" s="153">
        <v>8</v>
      </c>
      <c r="Q72" s="153"/>
      <c r="R72" s="153">
        <v>8</v>
      </c>
      <c r="S72" s="153">
        <v>8</v>
      </c>
      <c r="T72" s="153">
        <v>8</v>
      </c>
      <c r="U72" s="153">
        <v>8</v>
      </c>
      <c r="V72" s="153">
        <v>8</v>
      </c>
      <c r="W72" s="153">
        <v>8</v>
      </c>
      <c r="X72" s="153"/>
      <c r="Y72" s="153">
        <v>8</v>
      </c>
      <c r="Z72" s="153">
        <v>8</v>
      </c>
      <c r="AA72" s="153">
        <v>8</v>
      </c>
      <c r="AB72" s="153">
        <v>8</v>
      </c>
      <c r="AC72" s="153">
        <v>8</v>
      </c>
      <c r="AD72" s="153">
        <v>8</v>
      </c>
      <c r="AE72" s="153"/>
      <c r="AF72" s="153">
        <v>8</v>
      </c>
      <c r="AG72" s="153">
        <v>8</v>
      </c>
      <c r="AH72" s="153">
        <v>8</v>
      </c>
      <c r="AI72" s="153">
        <v>8</v>
      </c>
      <c r="AJ72" s="153"/>
      <c r="AK72" s="822">
        <f>((SUM(F72:AJ72))/8)-(SUMIF($F$6:$AJ$6,"C.Nhật",F72:AJ72)/8)</f>
        <v>26</v>
      </c>
      <c r="AL72" s="822">
        <f>SUM(F73:AI73)/8*1.5</f>
        <v>0</v>
      </c>
      <c r="AM72" s="824">
        <f>SUMIF($F$6:$AI$6,"C.Nhật",$F72:$AI73)/8*2</f>
        <v>0</v>
      </c>
      <c r="AN72" s="813">
        <f>SUM(AK72:AM73)</f>
        <v>26</v>
      </c>
      <c r="AO72" s="859">
        <v>0</v>
      </c>
      <c r="AP72" s="861"/>
      <c r="AQ72" s="861"/>
      <c r="AR72" s="861"/>
      <c r="AS72" s="863"/>
      <c r="AT72" s="723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849"/>
      <c r="B73" s="849"/>
      <c r="C73" s="851"/>
      <c r="D73" s="853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823"/>
      <c r="AL73" s="823"/>
      <c r="AM73" s="825"/>
      <c r="AN73" s="814"/>
      <c r="AO73" s="860"/>
      <c r="AP73" s="862"/>
      <c r="AQ73" s="862"/>
      <c r="AR73" s="862"/>
      <c r="AS73" s="864"/>
      <c r="AT73" s="723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848">
        <v>3</v>
      </c>
      <c r="B74" s="848" t="s">
        <v>72</v>
      </c>
      <c r="C74" s="850" t="str">
        <f>VLOOKUP(B74,DS,2,0)</f>
        <v>Võ Uyên Phương</v>
      </c>
      <c r="D74" s="852" t="str">
        <f>VLOOKUP(B74,DS,3,0)</f>
        <v>Kế toán</v>
      </c>
      <c r="E74" s="58" t="s">
        <v>32</v>
      </c>
      <c r="F74" s="153">
        <v>8</v>
      </c>
      <c r="G74" s="153">
        <v>8</v>
      </c>
      <c r="H74" s="153">
        <v>8</v>
      </c>
      <c r="I74" s="153">
        <v>8</v>
      </c>
      <c r="J74" s="153"/>
      <c r="K74" s="153">
        <v>8</v>
      </c>
      <c r="L74" s="153">
        <v>8</v>
      </c>
      <c r="M74" s="153">
        <v>8</v>
      </c>
      <c r="N74" s="153">
        <v>8</v>
      </c>
      <c r="O74" s="153">
        <v>8</v>
      </c>
      <c r="P74" s="153">
        <v>8</v>
      </c>
      <c r="Q74" s="153"/>
      <c r="R74" s="153">
        <v>8</v>
      </c>
      <c r="S74" s="153">
        <v>8</v>
      </c>
      <c r="T74" s="153">
        <v>8</v>
      </c>
      <c r="U74" s="153">
        <v>8</v>
      </c>
      <c r="V74" s="153">
        <v>8</v>
      </c>
      <c r="W74" s="153">
        <v>8</v>
      </c>
      <c r="X74" s="153"/>
      <c r="Y74" s="153">
        <v>8</v>
      </c>
      <c r="Z74" s="153">
        <v>8</v>
      </c>
      <c r="AA74" s="153">
        <v>8</v>
      </c>
      <c r="AB74" s="153">
        <v>8</v>
      </c>
      <c r="AC74" s="153">
        <v>8</v>
      </c>
      <c r="AD74" s="153">
        <v>8</v>
      </c>
      <c r="AE74" s="153"/>
      <c r="AF74" s="153">
        <v>8</v>
      </c>
      <c r="AG74" s="153">
        <v>8</v>
      </c>
      <c r="AH74" s="153">
        <v>8</v>
      </c>
      <c r="AI74" s="153">
        <v>8</v>
      </c>
      <c r="AJ74" s="153"/>
      <c r="AK74" s="822">
        <f>((SUM(F74:AJ74))/8)-(SUMIF($F$6:$AJ$6,"C.Nhật",F74:AJ74)/8)</f>
        <v>26</v>
      </c>
      <c r="AL74" s="822">
        <f>SUM(F75:AI75)/8*1.5</f>
        <v>0</v>
      </c>
      <c r="AM74" s="824">
        <f>SUMIF($F$6:$AI$6,"C.Nhật",$F74:$AI75)/8*2</f>
        <v>0</v>
      </c>
      <c r="AN74" s="813">
        <f>SUM(AK74:AM75)</f>
        <v>26</v>
      </c>
      <c r="AO74" s="859">
        <v>0</v>
      </c>
      <c r="AP74" s="861"/>
      <c r="AQ74" s="861"/>
      <c r="AR74" s="861"/>
      <c r="AS74" s="863"/>
      <c r="AT74" s="723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849"/>
      <c r="B75" s="849"/>
      <c r="C75" s="851"/>
      <c r="D75" s="853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823"/>
      <c r="AL75" s="823"/>
      <c r="AM75" s="825"/>
      <c r="AN75" s="814"/>
      <c r="AO75" s="860"/>
      <c r="AP75" s="862"/>
      <c r="AQ75" s="862"/>
      <c r="AR75" s="862"/>
      <c r="AS75" s="864"/>
      <c r="AT75" s="723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48">
        <v>4</v>
      </c>
      <c r="B76" s="848" t="s">
        <v>75</v>
      </c>
      <c r="C76" s="850" t="str">
        <f>VLOOKUP(B76,DS,2,0)</f>
        <v>Lê Nguyễn Huy Cường</v>
      </c>
      <c r="D76" s="852" t="str">
        <f>VLOOKUP(B76,DS,3,0)</f>
        <v>XNK</v>
      </c>
      <c r="E76" s="58" t="s">
        <v>32</v>
      </c>
      <c r="F76" s="153">
        <v>8</v>
      </c>
      <c r="G76" s="153">
        <v>8</v>
      </c>
      <c r="H76" s="153">
        <v>8</v>
      </c>
      <c r="I76" s="153">
        <v>8</v>
      </c>
      <c r="J76" s="153"/>
      <c r="K76" s="153">
        <v>8</v>
      </c>
      <c r="L76" s="153">
        <v>8</v>
      </c>
      <c r="M76" s="153">
        <v>8</v>
      </c>
      <c r="N76" s="153">
        <v>8</v>
      </c>
      <c r="O76" s="153">
        <v>8</v>
      </c>
      <c r="P76" s="153">
        <v>8</v>
      </c>
      <c r="Q76" s="153"/>
      <c r="R76" s="153">
        <v>8</v>
      </c>
      <c r="S76" s="153">
        <v>8</v>
      </c>
      <c r="T76" s="153">
        <v>8</v>
      </c>
      <c r="U76" s="153">
        <v>8</v>
      </c>
      <c r="V76" s="153">
        <v>8</v>
      </c>
      <c r="W76" s="153">
        <v>8</v>
      </c>
      <c r="X76" s="153"/>
      <c r="Y76" s="153">
        <v>8</v>
      </c>
      <c r="Z76" s="153">
        <v>8</v>
      </c>
      <c r="AA76" s="153">
        <v>8</v>
      </c>
      <c r="AB76" s="153">
        <v>8</v>
      </c>
      <c r="AC76" s="153">
        <v>8</v>
      </c>
      <c r="AD76" s="153">
        <v>8</v>
      </c>
      <c r="AE76" s="153"/>
      <c r="AF76" s="153">
        <v>8</v>
      </c>
      <c r="AG76" s="153">
        <v>8</v>
      </c>
      <c r="AH76" s="153">
        <v>8</v>
      </c>
      <c r="AI76" s="153">
        <v>8</v>
      </c>
      <c r="AJ76" s="153"/>
      <c r="AK76" s="822">
        <f>((SUM(F76:AJ76))/8)-(SUMIF($F$6:$AJ$6,"C.Nhật",F76:AJ76)/8)</f>
        <v>26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26</v>
      </c>
      <c r="AO76" s="859">
        <v>0</v>
      </c>
      <c r="AP76" s="861"/>
      <c r="AQ76" s="861"/>
      <c r="AR76" s="861"/>
      <c r="AS76" s="863"/>
      <c r="AT76" s="723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49"/>
      <c r="B77" s="849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723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5</v>
      </c>
      <c r="B78" s="848" t="s">
        <v>77</v>
      </c>
      <c r="C78" s="850" t="str">
        <f>VLOOKUP(B78,DS,2,0)</f>
        <v>Nguyễn Văn Bé Tư</v>
      </c>
      <c r="D78" s="852" t="str">
        <f>VLOOKUP(B78,DS,3,0)</f>
        <v>Tài xế</v>
      </c>
      <c r="E78" s="58" t="s">
        <v>32</v>
      </c>
      <c r="F78" s="153">
        <v>8</v>
      </c>
      <c r="G78" s="153">
        <v>8</v>
      </c>
      <c r="H78" s="153">
        <v>8</v>
      </c>
      <c r="I78" s="153">
        <v>8</v>
      </c>
      <c r="J78" s="153"/>
      <c r="K78" s="153">
        <v>8</v>
      </c>
      <c r="L78" s="153">
        <v>8</v>
      </c>
      <c r="M78" s="153">
        <v>8</v>
      </c>
      <c r="N78" s="153">
        <v>8</v>
      </c>
      <c r="O78" s="153">
        <v>8</v>
      </c>
      <c r="P78" s="153">
        <v>8</v>
      </c>
      <c r="Q78" s="153"/>
      <c r="R78" s="153">
        <v>8</v>
      </c>
      <c r="S78" s="153">
        <v>8</v>
      </c>
      <c r="T78" s="153">
        <v>8</v>
      </c>
      <c r="U78" s="153">
        <v>8</v>
      </c>
      <c r="V78" s="153">
        <v>8</v>
      </c>
      <c r="W78" s="153">
        <v>8</v>
      </c>
      <c r="X78" s="153"/>
      <c r="Y78" s="153">
        <v>8</v>
      </c>
      <c r="Z78" s="153">
        <v>8</v>
      </c>
      <c r="AA78" s="153">
        <v>8</v>
      </c>
      <c r="AB78" s="153">
        <v>8</v>
      </c>
      <c r="AC78" s="153">
        <v>8</v>
      </c>
      <c r="AD78" s="153">
        <v>8</v>
      </c>
      <c r="AE78" s="153"/>
      <c r="AF78" s="153">
        <v>8</v>
      </c>
      <c r="AG78" s="153">
        <v>8</v>
      </c>
      <c r="AH78" s="153">
        <v>8</v>
      </c>
      <c r="AI78" s="153">
        <v>8</v>
      </c>
      <c r="AJ78" s="153"/>
      <c r="AK78" s="822">
        <f>((SUM(F78:AJ78))/8)-(SUMIF($F$6:$AJ$6,"C.Nhật",F78:AJ78)/8)</f>
        <v>26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26</v>
      </c>
      <c r="AO78" s="859">
        <v>0</v>
      </c>
      <c r="AP78" s="861"/>
      <c r="AQ78" s="861"/>
      <c r="AR78" s="861"/>
      <c r="AS78" s="863"/>
      <c r="AT78" s="723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723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6</v>
      </c>
      <c r="B80" s="848" t="s">
        <v>78</v>
      </c>
      <c r="C80" s="850" t="str">
        <f>VLOOKUP(B80,DS,2,0)</f>
        <v>Dương Thanh Tuấn</v>
      </c>
      <c r="D80" s="852" t="str">
        <f>VLOOKUP(B80,DS,3,0)</f>
        <v>Nhân sự</v>
      </c>
      <c r="E80" s="58" t="s">
        <v>32</v>
      </c>
      <c r="F80" s="153">
        <v>8</v>
      </c>
      <c r="G80" s="153">
        <v>8</v>
      </c>
      <c r="H80" s="153">
        <v>8</v>
      </c>
      <c r="I80" s="153">
        <v>8</v>
      </c>
      <c r="J80" s="153"/>
      <c r="K80" s="153">
        <v>8</v>
      </c>
      <c r="L80" s="153">
        <v>8</v>
      </c>
      <c r="M80" s="153">
        <v>8</v>
      </c>
      <c r="N80" s="153">
        <v>8</v>
      </c>
      <c r="O80" s="153">
        <v>8</v>
      </c>
      <c r="P80" s="153">
        <v>8</v>
      </c>
      <c r="Q80" s="153"/>
      <c r="R80" s="153">
        <v>8</v>
      </c>
      <c r="S80" s="153">
        <v>8</v>
      </c>
      <c r="T80" s="153">
        <v>8</v>
      </c>
      <c r="U80" s="153">
        <v>8</v>
      </c>
      <c r="V80" s="153">
        <v>8</v>
      </c>
      <c r="W80" s="153">
        <v>8</v>
      </c>
      <c r="X80" s="153"/>
      <c r="Y80" s="153">
        <v>8</v>
      </c>
      <c r="Z80" s="153">
        <v>8</v>
      </c>
      <c r="AA80" s="153">
        <v>8</v>
      </c>
      <c r="AB80" s="153">
        <v>8</v>
      </c>
      <c r="AC80" s="153">
        <v>8</v>
      </c>
      <c r="AD80" s="153">
        <v>8</v>
      </c>
      <c r="AE80" s="153"/>
      <c r="AF80" s="153">
        <v>8</v>
      </c>
      <c r="AG80" s="153">
        <v>8</v>
      </c>
      <c r="AH80" s="153">
        <v>8</v>
      </c>
      <c r="AI80" s="153">
        <v>8</v>
      </c>
      <c r="AJ80" s="153"/>
      <c r="AK80" s="822">
        <f>((SUM(F80:AJ80))/8)-(SUMIF($F$6:$AJ$6,"C.Nhật",F80:AJ80)/8)</f>
        <v>26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26</v>
      </c>
      <c r="AO80" s="859">
        <v>0</v>
      </c>
      <c r="AP80" s="861"/>
      <c r="AQ80" s="861"/>
      <c r="AR80" s="861"/>
      <c r="AS80" s="863"/>
      <c r="AT80" s="723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723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7</v>
      </c>
      <c r="B82" s="848" t="s">
        <v>81</v>
      </c>
      <c r="C82" s="850" t="str">
        <f>VLOOKUP(B82,DS,2,0)</f>
        <v>Nguyễn Thiện Duyệt</v>
      </c>
      <c r="D82" s="852" t="str">
        <f>VLOOKUP(B82,DS,3,0)</f>
        <v>XNK</v>
      </c>
      <c r="E82" s="58" t="s">
        <v>32</v>
      </c>
      <c r="F82" s="153">
        <v>8</v>
      </c>
      <c r="G82" s="153">
        <v>8</v>
      </c>
      <c r="H82" s="153">
        <v>8</v>
      </c>
      <c r="I82" s="153">
        <v>8</v>
      </c>
      <c r="J82" s="153"/>
      <c r="K82" s="153">
        <v>8</v>
      </c>
      <c r="L82" s="153">
        <v>8</v>
      </c>
      <c r="M82" s="153">
        <v>8</v>
      </c>
      <c r="N82" s="153">
        <v>8</v>
      </c>
      <c r="O82" s="153">
        <v>8</v>
      </c>
      <c r="P82" s="153">
        <v>8</v>
      </c>
      <c r="Q82" s="153"/>
      <c r="R82" s="153">
        <v>8</v>
      </c>
      <c r="S82" s="153">
        <v>8</v>
      </c>
      <c r="T82" s="153">
        <v>8</v>
      </c>
      <c r="U82" s="153">
        <v>8</v>
      </c>
      <c r="V82" s="153">
        <v>8</v>
      </c>
      <c r="W82" s="153">
        <v>8</v>
      </c>
      <c r="X82" s="153"/>
      <c r="Y82" s="153">
        <v>8</v>
      </c>
      <c r="Z82" s="153">
        <v>8</v>
      </c>
      <c r="AA82" s="153">
        <v>8</v>
      </c>
      <c r="AB82" s="153">
        <v>8</v>
      </c>
      <c r="AC82" s="153">
        <v>8</v>
      </c>
      <c r="AD82" s="153">
        <v>8</v>
      </c>
      <c r="AE82" s="153"/>
      <c r="AF82" s="153">
        <v>8</v>
      </c>
      <c r="AG82" s="153">
        <v>8</v>
      </c>
      <c r="AH82" s="153">
        <v>8</v>
      </c>
      <c r="AI82" s="153">
        <v>8</v>
      </c>
      <c r="AJ82" s="153"/>
      <c r="AK82" s="822">
        <f>((SUM(F82:AJ82))/8)-(SUMIF($F$6:$AJ$6,"C.Nhật",F82:AJ82)/8)</f>
        <v>26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26</v>
      </c>
      <c r="AO82" s="859">
        <v>0</v>
      </c>
      <c r="AP82" s="861"/>
      <c r="AQ82" s="861"/>
      <c r="AR82" s="861"/>
      <c r="AS82" s="863"/>
      <c r="AT82" s="723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723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8</v>
      </c>
      <c r="B84" s="848" t="s">
        <v>199</v>
      </c>
      <c r="C84" s="850" t="s">
        <v>196</v>
      </c>
      <c r="D84" s="852" t="str">
        <f>VLOOKUP(B84,DS,3,0)</f>
        <v>Kế toán</v>
      </c>
      <c r="E84" s="58" t="s">
        <v>32</v>
      </c>
      <c r="F84" s="153">
        <v>8</v>
      </c>
      <c r="G84" s="153">
        <v>8</v>
      </c>
      <c r="H84" s="153">
        <v>8</v>
      </c>
      <c r="I84" s="153">
        <v>8</v>
      </c>
      <c r="J84" s="153"/>
      <c r="K84" s="153">
        <v>8</v>
      </c>
      <c r="L84" s="153">
        <v>8</v>
      </c>
      <c r="M84" s="153">
        <v>8</v>
      </c>
      <c r="N84" s="153">
        <v>8</v>
      </c>
      <c r="O84" s="153">
        <v>8</v>
      </c>
      <c r="P84" s="153">
        <v>8</v>
      </c>
      <c r="Q84" s="153"/>
      <c r="R84" s="153">
        <v>8</v>
      </c>
      <c r="S84" s="153">
        <v>8</v>
      </c>
      <c r="T84" s="153">
        <v>8</v>
      </c>
      <c r="U84" s="153">
        <v>8</v>
      </c>
      <c r="V84" s="153">
        <v>8</v>
      </c>
      <c r="W84" s="153">
        <v>8</v>
      </c>
      <c r="X84" s="153"/>
      <c r="Y84" s="153">
        <v>8</v>
      </c>
      <c r="Z84" s="153">
        <v>8</v>
      </c>
      <c r="AA84" s="153">
        <v>8</v>
      </c>
      <c r="AB84" s="153">
        <v>8</v>
      </c>
      <c r="AC84" s="153">
        <v>8</v>
      </c>
      <c r="AD84" s="153">
        <v>8</v>
      </c>
      <c r="AE84" s="153"/>
      <c r="AF84" s="153">
        <v>8</v>
      </c>
      <c r="AG84" s="153">
        <v>8</v>
      </c>
      <c r="AH84" s="153">
        <v>8</v>
      </c>
      <c r="AI84" s="153">
        <v>8</v>
      </c>
      <c r="AJ84" s="153"/>
      <c r="AK84" s="822">
        <f>((SUM(F84:AJ84))/8)-(SUMIF($F$6:$AJ$6,"C.Nhật",F84:AJ84)/8)</f>
        <v>26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26</v>
      </c>
      <c r="AO84" s="859">
        <v>0</v>
      </c>
      <c r="AP84" s="861"/>
      <c r="AQ84" s="861"/>
      <c r="AR84" s="861"/>
      <c r="AS84" s="863"/>
      <c r="AT84" s="723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723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65" customFormat="1" ht="12.75">
      <c r="A86" s="155"/>
      <c r="B86" s="156"/>
      <c r="C86" s="157"/>
      <c r="D86" s="158"/>
      <c r="E86" s="157"/>
      <c r="F86" s="159"/>
      <c r="G86" s="159"/>
      <c r="H86" s="160"/>
      <c r="I86" s="160"/>
      <c r="J86" s="161"/>
      <c r="K86" s="159"/>
      <c r="L86" s="160"/>
      <c r="M86" s="159"/>
      <c r="N86" s="159"/>
      <c r="O86" s="159"/>
      <c r="P86" s="159"/>
      <c r="Q86" s="160"/>
      <c r="R86" s="159"/>
      <c r="S86" s="159"/>
      <c r="T86" s="161"/>
      <c r="U86" s="159"/>
      <c r="V86" s="159"/>
      <c r="W86" s="159"/>
      <c r="X86" s="156"/>
      <c r="Y86" s="159"/>
      <c r="Z86" s="159"/>
      <c r="AA86" s="159"/>
      <c r="AB86" s="159"/>
      <c r="AC86" s="159"/>
      <c r="AD86" s="160"/>
      <c r="AE86" s="159"/>
      <c r="AF86" s="159"/>
      <c r="AG86" s="159"/>
      <c r="AH86" s="159"/>
      <c r="AI86" s="159"/>
      <c r="AJ86" s="159"/>
      <c r="AK86" s="157"/>
      <c r="AL86" s="157"/>
      <c r="AM86" s="162"/>
      <c r="AN86" s="163"/>
      <c r="AO86" s="163"/>
      <c r="AP86" s="163"/>
      <c r="AQ86" s="163"/>
      <c r="AR86" s="163"/>
      <c r="AS86" s="157"/>
      <c r="AT86" s="164"/>
    </row>
    <row r="87" spans="1:91" s="165" customFormat="1" ht="12.75">
      <c r="A87" s="155"/>
      <c r="B87" s="156"/>
      <c r="C87" s="166" t="s">
        <v>14</v>
      </c>
      <c r="D87" s="158"/>
      <c r="E87" s="157"/>
      <c r="F87" s="159"/>
      <c r="G87" s="159"/>
      <c r="H87" s="160"/>
      <c r="I87" s="160"/>
      <c r="J87" s="161"/>
      <c r="K87" s="159"/>
      <c r="L87" s="160"/>
      <c r="M87" s="159"/>
      <c r="N87" s="159"/>
      <c r="O87" s="159"/>
      <c r="P87" s="159"/>
      <c r="Q87" s="160"/>
      <c r="R87" s="159"/>
      <c r="S87" s="159"/>
      <c r="T87" s="161"/>
      <c r="U87" s="159"/>
      <c r="V87" s="159"/>
      <c r="W87" s="159"/>
      <c r="X87" s="156"/>
      <c r="Y87" s="159"/>
      <c r="Z87" s="159"/>
      <c r="AA87" s="159"/>
      <c r="AB87" s="159"/>
      <c r="AC87" s="159"/>
      <c r="AD87" s="160"/>
      <c r="AE87" s="159"/>
      <c r="AF87" s="159"/>
      <c r="AG87" s="159"/>
      <c r="AH87" s="159"/>
      <c r="AI87" s="159"/>
      <c r="AJ87" s="159"/>
      <c r="AK87" s="157"/>
      <c r="AL87" s="157"/>
      <c r="AM87" s="162"/>
      <c r="AN87" s="163"/>
      <c r="AO87" s="163"/>
      <c r="AP87" s="163"/>
      <c r="AQ87" s="163"/>
      <c r="AR87" s="163"/>
      <c r="AS87" s="157"/>
      <c r="AT87" s="164"/>
    </row>
    <row r="88" spans="1:91" s="165" customFormat="1" ht="12.75">
      <c r="A88" s="167"/>
      <c r="B88" s="167"/>
      <c r="C88" s="157"/>
      <c r="D88" s="158"/>
      <c r="E88" s="157"/>
      <c r="F88" s="159"/>
      <c r="G88" s="159"/>
      <c r="H88" s="168"/>
      <c r="I88" s="168"/>
      <c r="J88" s="168"/>
      <c r="K88" s="159"/>
      <c r="L88" s="168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68"/>
      <c r="AE88" s="159"/>
      <c r="AF88" s="159"/>
      <c r="AG88" s="159"/>
      <c r="AH88" s="159"/>
      <c r="AI88" s="159"/>
      <c r="AJ88" s="159"/>
      <c r="AK88" s="157"/>
      <c r="AL88" s="157"/>
      <c r="AM88" s="162"/>
      <c r="AN88" s="169"/>
      <c r="AO88" s="169"/>
      <c r="AP88" s="169"/>
      <c r="AQ88" s="169"/>
      <c r="AR88" s="169"/>
      <c r="AS88" s="157"/>
      <c r="AT88" s="164"/>
    </row>
    <row r="89" spans="1:91" s="170" customFormat="1" ht="15" customHeight="1">
      <c r="A89" s="167"/>
      <c r="B89" s="167"/>
      <c r="C89" s="157"/>
      <c r="D89" s="158"/>
      <c r="E89" s="157"/>
      <c r="F89" s="159"/>
      <c r="G89" s="159"/>
      <c r="H89" s="168"/>
      <c r="I89" s="168"/>
      <c r="J89" s="168"/>
      <c r="K89" s="159"/>
      <c r="L89" s="168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8"/>
      <c r="AE89" s="159"/>
      <c r="AF89" s="159"/>
      <c r="AG89" s="159"/>
      <c r="AH89" s="159"/>
      <c r="AI89" s="159"/>
      <c r="AJ89" s="159"/>
      <c r="AK89" s="157"/>
      <c r="AL89" s="157"/>
      <c r="AM89" s="162"/>
      <c r="AN89" s="169"/>
      <c r="AO89" s="169"/>
      <c r="AP89" s="169"/>
      <c r="AQ89" s="169"/>
      <c r="AR89" s="169"/>
      <c r="AS89" s="157"/>
      <c r="AT89" s="157"/>
    </row>
    <row r="90" spans="1:91" s="170" customFormat="1" ht="11.25">
      <c r="A90" s="167"/>
      <c r="B90" s="157"/>
      <c r="C90" s="158"/>
      <c r="D90" s="157"/>
      <c r="E90" s="167"/>
      <c r="F90" s="159"/>
      <c r="G90" s="159"/>
      <c r="H90" s="168"/>
      <c r="I90" s="168"/>
      <c r="J90" s="168"/>
      <c r="K90" s="159"/>
      <c r="L90" s="168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68"/>
      <c r="AE90" s="159"/>
      <c r="AF90" s="159"/>
      <c r="AG90" s="159"/>
      <c r="AH90" s="159"/>
      <c r="AI90" s="159"/>
      <c r="AJ90" s="159"/>
      <c r="AK90" s="157"/>
      <c r="AL90" s="157"/>
      <c r="AM90" s="162"/>
      <c r="AN90" s="169"/>
      <c r="AO90" s="169"/>
      <c r="AP90" s="169"/>
      <c r="AQ90" s="169"/>
      <c r="AR90" s="169"/>
      <c r="AS90" s="157"/>
      <c r="AT90" s="157"/>
    </row>
    <row r="91" spans="1:91" s="170" customFormat="1" ht="11.25">
      <c r="A91" s="167"/>
      <c r="B91" s="157"/>
      <c r="C91" s="158"/>
      <c r="D91" s="157"/>
      <c r="E91" s="167"/>
      <c r="F91" s="159"/>
      <c r="G91" s="159"/>
      <c r="H91" s="168"/>
      <c r="I91" s="168"/>
      <c r="J91" s="168"/>
      <c r="K91" s="159"/>
      <c r="L91" s="16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8"/>
      <c r="AE91" s="159"/>
      <c r="AF91" s="159"/>
      <c r="AG91" s="159"/>
      <c r="AH91" s="159"/>
      <c r="AI91" s="159"/>
      <c r="AJ91" s="159"/>
      <c r="AK91" s="157"/>
      <c r="AL91" s="157"/>
      <c r="AM91" s="162"/>
      <c r="AN91" s="169"/>
      <c r="AO91" s="169"/>
      <c r="AP91" s="169"/>
      <c r="AQ91" s="169"/>
      <c r="AR91" s="169"/>
      <c r="AS91" s="157"/>
      <c r="AT91" s="157"/>
    </row>
    <row r="92" spans="1:91" s="170" customFormat="1" ht="11.25">
      <c r="A92" s="166"/>
      <c r="B92" s="166"/>
      <c r="C92" s="155"/>
      <c r="D92" s="171"/>
      <c r="E92" s="172"/>
      <c r="F92" s="161"/>
      <c r="G92" s="173"/>
      <c r="H92" s="160"/>
      <c r="I92" s="160"/>
      <c r="J92" s="160"/>
      <c r="K92" s="173"/>
      <c r="L92" s="160"/>
      <c r="M92" s="173"/>
      <c r="N92" s="173"/>
      <c r="O92" s="173"/>
      <c r="P92" s="173"/>
      <c r="Q92" s="160"/>
      <c r="R92" s="161"/>
      <c r="S92" s="173"/>
      <c r="T92" s="173"/>
      <c r="U92" s="160"/>
      <c r="V92" s="173"/>
      <c r="W92" s="173"/>
      <c r="X92" s="160"/>
      <c r="Y92" s="173"/>
      <c r="Z92" s="173"/>
      <c r="AA92" s="173"/>
      <c r="AB92" s="173"/>
      <c r="AC92" s="173"/>
      <c r="AD92" s="160"/>
      <c r="AE92" s="173"/>
      <c r="AF92" s="173"/>
      <c r="AG92" s="173"/>
      <c r="AH92" s="173"/>
      <c r="AI92" s="173"/>
      <c r="AJ92" s="173"/>
      <c r="AK92" s="172"/>
      <c r="AM92" s="174"/>
      <c r="AN92" s="166"/>
      <c r="AO92" s="166"/>
      <c r="AP92" s="166"/>
      <c r="AQ92" s="166"/>
      <c r="AR92" s="166"/>
      <c r="AS92" s="155"/>
      <c r="AT92" s="157"/>
    </row>
    <row r="93" spans="1:91" s="170" customFormat="1" ht="12.75">
      <c r="A93" s="133"/>
      <c r="B93" s="133" t="s">
        <v>0</v>
      </c>
      <c r="C93" s="133"/>
      <c r="D93" s="175"/>
      <c r="E93" s="133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7"/>
      <c r="AI93" s="177"/>
      <c r="AJ93" s="177"/>
      <c r="AK93" s="133"/>
      <c r="AL93" s="133"/>
      <c r="AM93" s="178"/>
      <c r="AN93" s="133"/>
      <c r="AO93" s="133"/>
      <c r="AP93" s="133"/>
      <c r="AQ93" s="133"/>
      <c r="AR93" s="133"/>
      <c r="AS93" s="133"/>
      <c r="AT93" s="157"/>
    </row>
    <row r="94" spans="1:91" s="170" customFormat="1" ht="12.75">
      <c r="A94" s="133"/>
      <c r="B94" s="133"/>
      <c r="C94" s="133" t="s">
        <v>46</v>
      </c>
      <c r="D94" s="175"/>
      <c r="E94" s="133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7"/>
      <c r="AI94" s="177"/>
      <c r="AJ94" s="177"/>
      <c r="AK94" s="133"/>
      <c r="AL94" s="133"/>
      <c r="AM94" s="178"/>
      <c r="AN94" s="133"/>
      <c r="AO94" s="133"/>
      <c r="AP94" s="133"/>
      <c r="AQ94" s="133"/>
      <c r="AR94" s="133"/>
      <c r="AS94" s="133"/>
      <c r="AT94" s="155"/>
    </row>
    <row r="95" spans="1:91" s="133" customFormat="1" ht="12.75">
      <c r="C95" s="133" t="s">
        <v>47</v>
      </c>
      <c r="D95" s="175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7"/>
      <c r="AI95" s="177"/>
      <c r="AJ95" s="177"/>
      <c r="AM95" s="178"/>
    </row>
    <row r="96" spans="1:91" s="133" customFormat="1" ht="12.75">
      <c r="C96" s="133" t="s">
        <v>48</v>
      </c>
      <c r="D96" s="175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7"/>
      <c r="AI96" s="177"/>
      <c r="AJ96" s="177"/>
      <c r="AM96" s="178"/>
    </row>
    <row r="97" spans="3:39" s="133" customFormat="1" ht="12.75">
      <c r="C97" s="133" t="s">
        <v>49</v>
      </c>
      <c r="D97" s="175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M97" s="178"/>
    </row>
    <row r="98" spans="3:39" s="133" customFormat="1" ht="12.75">
      <c r="C98" s="133" t="s">
        <v>50</v>
      </c>
      <c r="D98" s="175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M98" s="178"/>
    </row>
    <row r="99" spans="3:39" s="133" customFormat="1" ht="12.75">
      <c r="C99" s="133" t="s">
        <v>51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3:39" s="133" customFormat="1" ht="12.75">
      <c r="C100" s="133" t="s">
        <v>52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3:39" s="133" customFormat="1" ht="12.75">
      <c r="C101" s="133" t="s">
        <v>53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3:39" s="133" customFormat="1" ht="12.75">
      <c r="C102" s="133" t="s">
        <v>54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R28:AR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R26:AR27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N31:AN32"/>
    <mergeCell ref="AO31:AO32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L33:AL34"/>
    <mergeCell ref="AM33:AM34"/>
    <mergeCell ref="AN33:AN34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R33:AR34"/>
    <mergeCell ref="AS33:AS34"/>
    <mergeCell ref="AO33:AO34"/>
    <mergeCell ref="AP33:AP34"/>
    <mergeCell ref="AQ33:AQ34"/>
    <mergeCell ref="A31:A32"/>
    <mergeCell ref="B31:B32"/>
    <mergeCell ref="C31:C32"/>
    <mergeCell ref="D31:D32"/>
    <mergeCell ref="AK31:AK32"/>
    <mergeCell ref="AL31:AL32"/>
    <mergeCell ref="AM31:AM32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P70:AP71"/>
    <mergeCell ref="AQ70:AQ71"/>
    <mergeCell ref="AN74:AN75"/>
    <mergeCell ref="AO74:AO75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S72:AS73"/>
    <mergeCell ref="AM72:AM73"/>
    <mergeCell ref="AN72:AN73"/>
    <mergeCell ref="AO72:AO73"/>
    <mergeCell ref="AP72:AP73"/>
    <mergeCell ref="AQ72:AQ73"/>
    <mergeCell ref="AR72:AR73"/>
    <mergeCell ref="AP74:AP75"/>
    <mergeCell ref="AQ74:AQ75"/>
    <mergeCell ref="AR74:AR75"/>
    <mergeCell ref="AS74:AS75"/>
    <mergeCell ref="A74:A75"/>
    <mergeCell ref="B74:B75"/>
    <mergeCell ref="C74:C75"/>
    <mergeCell ref="B76:B77"/>
    <mergeCell ref="C76:C77"/>
    <mergeCell ref="D76:D77"/>
    <mergeCell ref="AK76:AK77"/>
    <mergeCell ref="AL76:AL77"/>
    <mergeCell ref="AS76:AS77"/>
    <mergeCell ref="AM76:AM77"/>
    <mergeCell ref="AN76:AN77"/>
    <mergeCell ref="AO76:AO77"/>
    <mergeCell ref="AP76:AP77"/>
    <mergeCell ref="AQ76:AQ77"/>
    <mergeCell ref="AR76:AR77"/>
    <mergeCell ref="D74:D75"/>
    <mergeCell ref="AK74:AK75"/>
    <mergeCell ref="AL74:AL75"/>
    <mergeCell ref="AM74:AM75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76:A77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S84:AS85"/>
    <mergeCell ref="AM84:AM85"/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</mergeCells>
  <conditionalFormatting sqref="F93:AJ94 F42:AJ61 F96:AJ109 AS29 F5:AJ6 F9:AJ12 F14:AJ40 F70:AJ85">
    <cfRule type="expression" dxfId="8643" priority="2415" stopIfTrue="1">
      <formula>IF(WEEKDAY(F$5)=1,TRUE,FALSE)</formula>
    </cfRule>
  </conditionalFormatting>
  <conditionalFormatting sqref="F5:AJ6 F9:AJ12 F67:AJ68">
    <cfRule type="expression" dxfId="8642" priority="2414" stopIfTrue="1">
      <formula>IF(WEEKDAY(F$5)=1,TRUE,FALSE)</formula>
    </cfRule>
  </conditionalFormatting>
  <conditionalFormatting sqref="K31:P31">
    <cfRule type="expression" dxfId="8641" priority="2413" stopIfTrue="1">
      <formula>IF(WEEKDAY(K$5)=1,TRUE,FALSE)</formula>
    </cfRule>
  </conditionalFormatting>
  <conditionalFormatting sqref="K33:P33">
    <cfRule type="expression" dxfId="8640" priority="2412" stopIfTrue="1">
      <formula>IF(WEEKDAY(K$5)=1,TRUE,FALSE)</formula>
    </cfRule>
  </conditionalFormatting>
  <conditionalFormatting sqref="K35:P35">
    <cfRule type="expression" dxfId="8639" priority="2411" stopIfTrue="1">
      <formula>IF(WEEKDAY(K$5)=1,TRUE,FALSE)</formula>
    </cfRule>
  </conditionalFormatting>
  <conditionalFormatting sqref="K37:P37">
    <cfRule type="expression" dxfId="8638" priority="2410" stopIfTrue="1">
      <formula>IF(WEEKDAY(K$5)=1,TRUE,FALSE)</formula>
    </cfRule>
  </conditionalFormatting>
  <conditionalFormatting sqref="K39:P39">
    <cfRule type="expression" dxfId="8637" priority="2409" stopIfTrue="1">
      <formula>IF(WEEKDAY(K$5)=1,TRUE,FALSE)</formula>
    </cfRule>
  </conditionalFormatting>
  <conditionalFormatting sqref="R39:W39">
    <cfRule type="expression" dxfId="8636" priority="2408" stopIfTrue="1">
      <formula>IF(WEEKDAY(R$5)=1,TRUE,FALSE)</formula>
    </cfRule>
  </conditionalFormatting>
  <conditionalFormatting sqref="R37:W37">
    <cfRule type="expression" dxfId="8635" priority="2407" stopIfTrue="1">
      <formula>IF(WEEKDAY(R$5)=1,TRUE,FALSE)</formula>
    </cfRule>
  </conditionalFormatting>
  <conditionalFormatting sqref="R35:W35">
    <cfRule type="expression" dxfId="8634" priority="2406" stopIfTrue="1">
      <formula>IF(WEEKDAY(R$5)=1,TRUE,FALSE)</formula>
    </cfRule>
  </conditionalFormatting>
  <conditionalFormatting sqref="R33:W33">
    <cfRule type="expression" dxfId="8633" priority="2405" stopIfTrue="1">
      <formula>IF(WEEKDAY(R$5)=1,TRUE,FALSE)</formula>
    </cfRule>
  </conditionalFormatting>
  <conditionalFormatting sqref="R31:W31">
    <cfRule type="expression" dxfId="8632" priority="2404" stopIfTrue="1">
      <formula>IF(WEEKDAY(R$5)=1,TRUE,FALSE)</formula>
    </cfRule>
  </conditionalFormatting>
  <conditionalFormatting sqref="Y31:AD31">
    <cfRule type="expression" dxfId="8631" priority="2403" stopIfTrue="1">
      <formula>IF(WEEKDAY(Y$5)=1,TRUE,FALSE)</formula>
    </cfRule>
  </conditionalFormatting>
  <conditionalFormatting sqref="Y33:AD33">
    <cfRule type="expression" dxfId="8630" priority="2402" stopIfTrue="1">
      <formula>IF(WEEKDAY(Y$5)=1,TRUE,FALSE)</formula>
    </cfRule>
  </conditionalFormatting>
  <conditionalFormatting sqref="Y35:AD35">
    <cfRule type="expression" dxfId="8629" priority="2401" stopIfTrue="1">
      <formula>IF(WEEKDAY(Y$5)=1,TRUE,FALSE)</formula>
    </cfRule>
  </conditionalFormatting>
  <conditionalFormatting sqref="Y37:AD37">
    <cfRule type="expression" dxfId="8628" priority="2400" stopIfTrue="1">
      <formula>IF(WEEKDAY(Y$5)=1,TRUE,FALSE)</formula>
    </cfRule>
  </conditionalFormatting>
  <conditionalFormatting sqref="Y39:AD39">
    <cfRule type="expression" dxfId="8627" priority="2399" stopIfTrue="1">
      <formula>IF(WEEKDAY(Y$5)=1,TRUE,FALSE)</formula>
    </cfRule>
  </conditionalFormatting>
  <conditionalFormatting sqref="F14:I14">
    <cfRule type="expression" dxfId="8626" priority="2398" stopIfTrue="1">
      <formula>IF(WEEKDAY(F$5)=1,TRUE,FALSE)</formula>
    </cfRule>
  </conditionalFormatting>
  <conditionalFormatting sqref="F16:I16">
    <cfRule type="expression" dxfId="8625" priority="2397" stopIfTrue="1">
      <formula>IF(WEEKDAY(F$5)=1,TRUE,FALSE)</formula>
    </cfRule>
  </conditionalFormatting>
  <conditionalFormatting sqref="F18:I18">
    <cfRule type="expression" dxfId="8624" priority="2396" stopIfTrue="1">
      <formula>IF(WEEKDAY(F$5)=1,TRUE,FALSE)</formula>
    </cfRule>
  </conditionalFormatting>
  <conditionalFormatting sqref="F20:I20">
    <cfRule type="expression" dxfId="8623" priority="2395" stopIfTrue="1">
      <formula>IF(WEEKDAY(F$5)=1,TRUE,FALSE)</formula>
    </cfRule>
  </conditionalFormatting>
  <conditionalFormatting sqref="F22:I22">
    <cfRule type="expression" dxfId="8622" priority="2394" stopIfTrue="1">
      <formula>IF(WEEKDAY(F$5)=1,TRUE,FALSE)</formula>
    </cfRule>
  </conditionalFormatting>
  <conditionalFormatting sqref="F24:I24">
    <cfRule type="expression" dxfId="8621" priority="2393" stopIfTrue="1">
      <formula>IF(WEEKDAY(F$5)=1,TRUE,FALSE)</formula>
    </cfRule>
  </conditionalFormatting>
  <conditionalFormatting sqref="F31:I31">
    <cfRule type="expression" dxfId="8620" priority="2392" stopIfTrue="1">
      <formula>IF(WEEKDAY(F$5)=1,TRUE,FALSE)</formula>
    </cfRule>
  </conditionalFormatting>
  <conditionalFormatting sqref="F33:I33">
    <cfRule type="expression" dxfId="8619" priority="2391" stopIfTrue="1">
      <formula>IF(WEEKDAY(F$5)=1,TRUE,FALSE)</formula>
    </cfRule>
  </conditionalFormatting>
  <conditionalFormatting sqref="F35:I35">
    <cfRule type="expression" dxfId="8618" priority="2390" stopIfTrue="1">
      <formula>IF(WEEKDAY(F$5)=1,TRUE,FALSE)</formula>
    </cfRule>
  </conditionalFormatting>
  <conditionalFormatting sqref="F37:I37">
    <cfRule type="expression" dxfId="8617" priority="2389" stopIfTrue="1">
      <formula>IF(WEEKDAY(F$5)=1,TRUE,FALSE)</formula>
    </cfRule>
  </conditionalFormatting>
  <conditionalFormatting sqref="F39:I39">
    <cfRule type="expression" dxfId="8616" priority="2388" stopIfTrue="1">
      <formula>IF(WEEKDAY(F$5)=1,TRUE,FALSE)</formula>
    </cfRule>
  </conditionalFormatting>
  <conditionalFormatting sqref="F70:I70">
    <cfRule type="expression" dxfId="8615" priority="2387" stopIfTrue="1">
      <formula>IF(WEEKDAY(F$5)=1,TRUE,FALSE)</formula>
    </cfRule>
  </conditionalFormatting>
  <conditionalFormatting sqref="F72:I72">
    <cfRule type="expression" dxfId="8614" priority="2386" stopIfTrue="1">
      <formula>IF(WEEKDAY(F$5)=1,TRUE,FALSE)</formula>
    </cfRule>
  </conditionalFormatting>
  <conditionalFormatting sqref="F74:I74">
    <cfRule type="expression" dxfId="8613" priority="2385" stopIfTrue="1">
      <formula>IF(WEEKDAY(F$5)=1,TRUE,FALSE)</formula>
    </cfRule>
  </conditionalFormatting>
  <conditionalFormatting sqref="F76:I76">
    <cfRule type="expression" dxfId="8612" priority="2384" stopIfTrue="1">
      <formula>IF(WEEKDAY(F$5)=1,TRUE,FALSE)</formula>
    </cfRule>
  </conditionalFormatting>
  <conditionalFormatting sqref="F78:I78">
    <cfRule type="expression" dxfId="8611" priority="2383" stopIfTrue="1">
      <formula>IF(WEEKDAY(F$5)=1,TRUE,FALSE)</formula>
    </cfRule>
  </conditionalFormatting>
  <conditionalFormatting sqref="F80:I80">
    <cfRule type="expression" dxfId="8610" priority="2382" stopIfTrue="1">
      <formula>IF(WEEKDAY(F$5)=1,TRUE,FALSE)</formula>
    </cfRule>
  </conditionalFormatting>
  <conditionalFormatting sqref="F82:I82">
    <cfRule type="expression" dxfId="8609" priority="2381" stopIfTrue="1">
      <formula>IF(WEEKDAY(F$5)=1,TRUE,FALSE)</formula>
    </cfRule>
  </conditionalFormatting>
  <conditionalFormatting sqref="F84:I84">
    <cfRule type="expression" dxfId="8608" priority="2380" stopIfTrue="1">
      <formula>IF(WEEKDAY(F$5)=1,TRUE,FALSE)</formula>
    </cfRule>
  </conditionalFormatting>
  <conditionalFormatting sqref="AF14:AJ14">
    <cfRule type="expression" dxfId="8607" priority="2379" stopIfTrue="1">
      <formula>IF(WEEKDAY(AF$5)=1,TRUE,FALSE)</formula>
    </cfRule>
  </conditionalFormatting>
  <conditionalFormatting sqref="AF16:AJ16">
    <cfRule type="expression" dxfId="8606" priority="2378" stopIfTrue="1">
      <formula>IF(WEEKDAY(AF$5)=1,TRUE,FALSE)</formula>
    </cfRule>
  </conditionalFormatting>
  <conditionalFormatting sqref="AF18:AJ18">
    <cfRule type="expression" dxfId="8605" priority="2377" stopIfTrue="1">
      <formula>IF(WEEKDAY(AF$5)=1,TRUE,FALSE)</formula>
    </cfRule>
  </conditionalFormatting>
  <conditionalFormatting sqref="AF20:AJ20">
    <cfRule type="expression" dxfId="8604" priority="2376" stopIfTrue="1">
      <formula>IF(WEEKDAY(AF$5)=1,TRUE,FALSE)</formula>
    </cfRule>
  </conditionalFormatting>
  <conditionalFormatting sqref="AF22:AJ22">
    <cfRule type="expression" dxfId="8603" priority="2375" stopIfTrue="1">
      <formula>IF(WEEKDAY(AF$5)=1,TRUE,FALSE)</formula>
    </cfRule>
  </conditionalFormatting>
  <conditionalFormatting sqref="AF24:AJ24">
    <cfRule type="expression" dxfId="8602" priority="2374" stopIfTrue="1">
      <formula>IF(WEEKDAY(AF$5)=1,TRUE,FALSE)</formula>
    </cfRule>
  </conditionalFormatting>
  <conditionalFormatting sqref="AF31:AJ31">
    <cfRule type="expression" dxfId="8601" priority="2373" stopIfTrue="1">
      <formula>IF(WEEKDAY(AF$5)=1,TRUE,FALSE)</formula>
    </cfRule>
  </conditionalFormatting>
  <conditionalFormatting sqref="AF35:AJ35">
    <cfRule type="expression" dxfId="8600" priority="2372" stopIfTrue="1">
      <formula>IF(WEEKDAY(AF$5)=1,TRUE,FALSE)</formula>
    </cfRule>
  </conditionalFormatting>
  <conditionalFormatting sqref="AF37:AJ37">
    <cfRule type="expression" dxfId="8599" priority="2371" stopIfTrue="1">
      <formula>IF(WEEKDAY(AF$5)=1,TRUE,FALSE)</formula>
    </cfRule>
  </conditionalFormatting>
  <conditionalFormatting sqref="AF39:AJ39">
    <cfRule type="expression" dxfId="8598" priority="2370" stopIfTrue="1">
      <formula>IF(WEEKDAY(AF$5)=1,TRUE,FALSE)</formula>
    </cfRule>
  </conditionalFormatting>
  <conditionalFormatting sqref="K33:P33">
    <cfRule type="expression" dxfId="8597" priority="2369" stopIfTrue="1">
      <formula>IF(WEEKDAY(K$5)=1,TRUE,FALSE)</formula>
    </cfRule>
  </conditionalFormatting>
  <conditionalFormatting sqref="R33:W33">
    <cfRule type="expression" dxfId="8596" priority="2368" stopIfTrue="1">
      <formula>IF(WEEKDAY(R$5)=1,TRUE,FALSE)</formula>
    </cfRule>
  </conditionalFormatting>
  <conditionalFormatting sqref="Y33:AD33">
    <cfRule type="expression" dxfId="8595" priority="2367" stopIfTrue="1">
      <formula>IF(WEEKDAY(Y$5)=1,TRUE,FALSE)</formula>
    </cfRule>
  </conditionalFormatting>
  <conditionalFormatting sqref="F33:I33">
    <cfRule type="expression" dxfId="8594" priority="2366" stopIfTrue="1">
      <formula>IF(WEEKDAY(F$5)=1,TRUE,FALSE)</formula>
    </cfRule>
  </conditionalFormatting>
  <conditionalFormatting sqref="AF33:AJ33">
    <cfRule type="expression" dxfId="8593" priority="2365" stopIfTrue="1">
      <formula>IF(WEEKDAY(AF$5)=1,TRUE,FALSE)</formula>
    </cfRule>
  </conditionalFormatting>
  <conditionalFormatting sqref="I26">
    <cfRule type="expression" dxfId="8592" priority="2364" stopIfTrue="1">
      <formula>IF(WEEKDAY(I$5)=1,TRUE,FALSE)</formula>
    </cfRule>
  </conditionalFormatting>
  <conditionalFormatting sqref="AF26:AJ26">
    <cfRule type="expression" dxfId="8591" priority="2363" stopIfTrue="1">
      <formula>IF(WEEKDAY(AF$5)=1,TRUE,FALSE)</formula>
    </cfRule>
  </conditionalFormatting>
  <conditionalFormatting sqref="I26">
    <cfRule type="expression" dxfId="8590" priority="2362" stopIfTrue="1">
      <formula>IF(WEEKDAY(I$5)=1,TRUE,FALSE)</formula>
    </cfRule>
  </conditionalFormatting>
  <conditionalFormatting sqref="AF26:AJ26">
    <cfRule type="expression" dxfId="8589" priority="2361" stopIfTrue="1">
      <formula>IF(WEEKDAY(AF$5)=1,TRUE,FALSE)</formula>
    </cfRule>
  </conditionalFormatting>
  <conditionalFormatting sqref="I26">
    <cfRule type="expression" dxfId="8588" priority="2360" stopIfTrue="1">
      <formula>IF(WEEKDAY(I$5)=1,TRUE,FALSE)</formula>
    </cfRule>
  </conditionalFormatting>
  <conditionalFormatting sqref="AF26:AJ26">
    <cfRule type="expression" dxfId="8587" priority="2359" stopIfTrue="1">
      <formula>IF(WEEKDAY(AF$5)=1,TRUE,FALSE)</formula>
    </cfRule>
  </conditionalFormatting>
  <conditionalFormatting sqref="F26:H26">
    <cfRule type="expression" dxfId="8586" priority="2358" stopIfTrue="1">
      <formula>IF(WEEKDAY(F$5)=1,TRUE,FALSE)</formula>
    </cfRule>
  </conditionalFormatting>
  <conditionalFormatting sqref="F26:H26">
    <cfRule type="expression" dxfId="8585" priority="2357" stopIfTrue="1">
      <formula>IF(WEEKDAY(F$5)=1,TRUE,FALSE)</formula>
    </cfRule>
  </conditionalFormatting>
  <conditionalFormatting sqref="J26:L26 N26:P26 R26:T26 V26:X26 Z26:AB26 AD26:AF26 AH26:AJ26">
    <cfRule type="expression" dxfId="8584" priority="2356" stopIfTrue="1">
      <formula>IF(WEEKDAY(J$5)=1,TRUE,FALSE)</formula>
    </cfRule>
  </conditionalFormatting>
  <conditionalFormatting sqref="J26:L26 N26:P26 R26:T26 V26:X26 Z26:AB26 AD26:AF26 AH26:AJ26">
    <cfRule type="expression" dxfId="8583" priority="2355" stopIfTrue="1">
      <formula>IF(WEEKDAY(J$5)=1,TRUE,FALSE)</formula>
    </cfRule>
  </conditionalFormatting>
  <conditionalFormatting sqref="I28">
    <cfRule type="expression" dxfId="8582" priority="2354" stopIfTrue="1">
      <formula>IF(WEEKDAY(I$5)=1,TRUE,FALSE)</formula>
    </cfRule>
  </conditionalFormatting>
  <conditionalFormatting sqref="AF28:AJ28">
    <cfRule type="expression" dxfId="8581" priority="2353" stopIfTrue="1">
      <formula>IF(WEEKDAY(AF$5)=1,TRUE,FALSE)</formula>
    </cfRule>
  </conditionalFormatting>
  <conditionalFormatting sqref="I28">
    <cfRule type="expression" dxfId="8580" priority="2352" stopIfTrue="1">
      <formula>IF(WEEKDAY(I$5)=1,TRUE,FALSE)</formula>
    </cfRule>
  </conditionalFormatting>
  <conditionalFormatting sqref="AF28:AJ28">
    <cfRule type="expression" dxfId="8579" priority="2351" stopIfTrue="1">
      <formula>IF(WEEKDAY(AF$5)=1,TRUE,FALSE)</formula>
    </cfRule>
  </conditionalFormatting>
  <conditionalFormatting sqref="I28">
    <cfRule type="expression" dxfId="8578" priority="2350" stopIfTrue="1">
      <formula>IF(WEEKDAY(I$5)=1,TRUE,FALSE)</formula>
    </cfRule>
  </conditionalFormatting>
  <conditionalFormatting sqref="AF28:AJ28">
    <cfRule type="expression" dxfId="8577" priority="2349" stopIfTrue="1">
      <formula>IF(WEEKDAY(AF$5)=1,TRUE,FALSE)</formula>
    </cfRule>
  </conditionalFormatting>
  <conditionalFormatting sqref="F28:H28">
    <cfRule type="expression" dxfId="8576" priority="2348" stopIfTrue="1">
      <formula>IF(WEEKDAY(F$5)=1,TRUE,FALSE)</formula>
    </cfRule>
  </conditionalFormatting>
  <conditionalFormatting sqref="F28:H28">
    <cfRule type="expression" dxfId="8575" priority="2347" stopIfTrue="1">
      <formula>IF(WEEKDAY(F$5)=1,TRUE,FALSE)</formula>
    </cfRule>
  </conditionalFormatting>
  <conditionalFormatting sqref="J28:L28 N28:P28 R28:T28 V28:X28 Z28:AB28 AD28:AF28 AH28:AJ28">
    <cfRule type="expression" dxfId="8574" priority="2346" stopIfTrue="1">
      <formula>IF(WEEKDAY(J$5)=1,TRUE,FALSE)</formula>
    </cfRule>
  </conditionalFormatting>
  <conditionalFormatting sqref="J28:L28 N28:P28 R28:T28 V28:X28 Z28:AB28 AD28:AF28 AH28:AJ28">
    <cfRule type="expression" dxfId="8573" priority="2345" stopIfTrue="1">
      <formula>IF(WEEKDAY(J$5)=1,TRUE,FALSE)</formula>
    </cfRule>
  </conditionalFormatting>
  <conditionalFormatting sqref="F16:I16">
    <cfRule type="expression" dxfId="8572" priority="2344" stopIfTrue="1">
      <formula>IF(WEEKDAY(F$5)=1,TRUE,FALSE)</formula>
    </cfRule>
  </conditionalFormatting>
  <conditionalFormatting sqref="AF16:AJ16">
    <cfRule type="expression" dxfId="8571" priority="2343" stopIfTrue="1">
      <formula>IF(WEEKDAY(AF$5)=1,TRUE,FALSE)</formula>
    </cfRule>
  </conditionalFormatting>
  <conditionalFormatting sqref="F18:I18">
    <cfRule type="expression" dxfId="8570" priority="2342" stopIfTrue="1">
      <formula>IF(WEEKDAY(F$5)=1,TRUE,FALSE)</formula>
    </cfRule>
  </conditionalFormatting>
  <conditionalFormatting sqref="AF18:AJ18">
    <cfRule type="expression" dxfId="8569" priority="2341" stopIfTrue="1">
      <formula>IF(WEEKDAY(AF$5)=1,TRUE,FALSE)</formula>
    </cfRule>
  </conditionalFormatting>
  <conditionalFormatting sqref="F20:I20">
    <cfRule type="expression" dxfId="8568" priority="2340" stopIfTrue="1">
      <formula>IF(WEEKDAY(F$5)=1,TRUE,FALSE)</formula>
    </cfRule>
  </conditionalFormatting>
  <conditionalFormatting sqref="AF20:AJ20">
    <cfRule type="expression" dxfId="8567" priority="2339" stopIfTrue="1">
      <formula>IF(WEEKDAY(AF$5)=1,TRUE,FALSE)</formula>
    </cfRule>
  </conditionalFormatting>
  <conditionalFormatting sqref="F22:I22">
    <cfRule type="expression" dxfId="8566" priority="2338" stopIfTrue="1">
      <formula>IF(WEEKDAY(F$5)=1,TRUE,FALSE)</formula>
    </cfRule>
  </conditionalFormatting>
  <conditionalFormatting sqref="AF22:AJ22">
    <cfRule type="expression" dxfId="8565" priority="2337" stopIfTrue="1">
      <formula>IF(WEEKDAY(AF$5)=1,TRUE,FALSE)</formula>
    </cfRule>
  </conditionalFormatting>
  <conditionalFormatting sqref="F24:I24">
    <cfRule type="expression" dxfId="8564" priority="2336" stopIfTrue="1">
      <formula>IF(WEEKDAY(F$5)=1,TRUE,FALSE)</formula>
    </cfRule>
  </conditionalFormatting>
  <conditionalFormatting sqref="AF24:AJ24">
    <cfRule type="expression" dxfId="8563" priority="2335" stopIfTrue="1">
      <formula>IF(WEEKDAY(AF$5)=1,TRUE,FALSE)</formula>
    </cfRule>
  </conditionalFormatting>
  <conditionalFormatting sqref="F26:I26">
    <cfRule type="expression" dxfId="8562" priority="2334" stopIfTrue="1">
      <formula>IF(WEEKDAY(F$5)=1,TRUE,FALSE)</formula>
    </cfRule>
  </conditionalFormatting>
  <conditionalFormatting sqref="AF26:AJ26">
    <cfRule type="expression" dxfId="8561" priority="2333" stopIfTrue="1">
      <formula>IF(WEEKDAY(AF$5)=1,TRUE,FALSE)</formula>
    </cfRule>
  </conditionalFormatting>
  <conditionalFormatting sqref="F28:I28">
    <cfRule type="expression" dxfId="8560" priority="2332" stopIfTrue="1">
      <formula>IF(WEEKDAY(F$5)=1,TRUE,FALSE)</formula>
    </cfRule>
  </conditionalFormatting>
  <conditionalFormatting sqref="AF28:AJ28">
    <cfRule type="expression" dxfId="8559" priority="2331" stopIfTrue="1">
      <formula>IF(WEEKDAY(AF$5)=1,TRUE,FALSE)</formula>
    </cfRule>
  </conditionalFormatting>
  <conditionalFormatting sqref="I29">
    <cfRule type="expression" dxfId="8558" priority="2330" stopIfTrue="1">
      <formula>IF(WEEKDAY(I$5)=1,TRUE,FALSE)</formula>
    </cfRule>
  </conditionalFormatting>
  <conditionalFormatting sqref="AF29:AJ29">
    <cfRule type="expression" dxfId="8557" priority="2329" stopIfTrue="1">
      <formula>IF(WEEKDAY(AF$5)=1,TRUE,FALSE)</formula>
    </cfRule>
  </conditionalFormatting>
  <conditionalFormatting sqref="I29">
    <cfRule type="expression" dxfId="8556" priority="2328" stopIfTrue="1">
      <formula>IF(WEEKDAY(I$5)=1,TRUE,FALSE)</formula>
    </cfRule>
  </conditionalFormatting>
  <conditionalFormatting sqref="AF29:AJ29">
    <cfRule type="expression" dxfId="8555" priority="2327" stopIfTrue="1">
      <formula>IF(WEEKDAY(AF$5)=1,TRUE,FALSE)</formula>
    </cfRule>
  </conditionalFormatting>
  <conditionalFormatting sqref="I29">
    <cfRule type="expression" dxfId="8554" priority="2326" stopIfTrue="1">
      <formula>IF(WEEKDAY(I$5)=1,TRUE,FALSE)</formula>
    </cfRule>
  </conditionalFormatting>
  <conditionalFormatting sqref="AF29:AJ29">
    <cfRule type="expression" dxfId="8553" priority="2325" stopIfTrue="1">
      <formula>IF(WEEKDAY(AF$5)=1,TRUE,FALSE)</formula>
    </cfRule>
  </conditionalFormatting>
  <conditionalFormatting sqref="F29:H29 AS29">
    <cfRule type="expression" dxfId="8552" priority="2324" stopIfTrue="1">
      <formula>IF(WEEKDAY(F$5)=1,TRUE,FALSE)</formula>
    </cfRule>
  </conditionalFormatting>
  <conditionalFormatting sqref="F29:H29 AS29">
    <cfRule type="expression" dxfId="8551" priority="2323" stopIfTrue="1">
      <formula>IF(WEEKDAY(F$5)=1,TRUE,FALSE)</formula>
    </cfRule>
  </conditionalFormatting>
  <conditionalFormatting sqref="J29:L29 N29:P29 R29:T29 V29:X29 Z29:AB29 AD29:AF29 AH29:AJ29">
    <cfRule type="expression" dxfId="8550" priority="2322" stopIfTrue="1">
      <formula>IF(WEEKDAY(J$5)=1,TRUE,FALSE)</formula>
    </cfRule>
  </conditionalFormatting>
  <conditionalFormatting sqref="J29:L29 N29:P29 R29:T29 V29:X29 Z29:AB29 AD29:AF29 AH29:AJ29">
    <cfRule type="expression" dxfId="8549" priority="2321" stopIfTrue="1">
      <formula>IF(WEEKDAY(J$5)=1,TRUE,FALSE)</formula>
    </cfRule>
  </conditionalFormatting>
  <conditionalFormatting sqref="F29:I29 AS29">
    <cfRule type="expression" dxfId="8548" priority="2320" stopIfTrue="1">
      <formula>IF(WEEKDAY(F$5)=1,TRUE,FALSE)</formula>
    </cfRule>
  </conditionalFormatting>
  <conditionalFormatting sqref="AF29:AJ29">
    <cfRule type="expression" dxfId="8547" priority="2319" stopIfTrue="1">
      <formula>IF(WEEKDAY(AF$5)=1,TRUE,FALSE)</formula>
    </cfRule>
  </conditionalFormatting>
  <conditionalFormatting sqref="F72:I72">
    <cfRule type="expression" dxfId="8546" priority="2318" stopIfTrue="1">
      <formula>IF(WEEKDAY(F$5)=1,TRUE,FALSE)</formula>
    </cfRule>
  </conditionalFormatting>
  <conditionalFormatting sqref="F74:I74">
    <cfRule type="expression" dxfId="8545" priority="2317" stopIfTrue="1">
      <formula>IF(WEEKDAY(F$5)=1,TRUE,FALSE)</formula>
    </cfRule>
  </conditionalFormatting>
  <conditionalFormatting sqref="F76:I76">
    <cfRule type="expression" dxfId="8544" priority="2316" stopIfTrue="1">
      <formula>IF(WEEKDAY(F$5)=1,TRUE,FALSE)</formula>
    </cfRule>
  </conditionalFormatting>
  <conditionalFormatting sqref="F78:I78">
    <cfRule type="expression" dxfId="8543" priority="2315" stopIfTrue="1">
      <formula>IF(WEEKDAY(F$5)=1,TRUE,FALSE)</formula>
    </cfRule>
  </conditionalFormatting>
  <conditionalFormatting sqref="F80:I80">
    <cfRule type="expression" dxfId="8542" priority="2314" stopIfTrue="1">
      <formula>IF(WEEKDAY(F$5)=1,TRUE,FALSE)</formula>
    </cfRule>
  </conditionalFormatting>
  <conditionalFormatting sqref="F82:I82">
    <cfRule type="expression" dxfId="8541" priority="2313" stopIfTrue="1">
      <formula>IF(WEEKDAY(F$5)=1,TRUE,FALSE)</formula>
    </cfRule>
  </conditionalFormatting>
  <conditionalFormatting sqref="F84:I84">
    <cfRule type="expression" dxfId="8540" priority="2312" stopIfTrue="1">
      <formula>IF(WEEKDAY(F$5)=1,TRUE,FALSE)</formula>
    </cfRule>
  </conditionalFormatting>
  <conditionalFormatting sqref="F14:AJ14">
    <cfRule type="expression" dxfId="8539" priority="2311" stopIfTrue="1">
      <formula>IF(WEEKDAY(F$5)=1,TRUE,FALSE)</formula>
    </cfRule>
  </conditionalFormatting>
  <conditionalFormatting sqref="F16:AJ16">
    <cfRule type="expression" dxfId="8538" priority="2310" stopIfTrue="1">
      <formula>IF(WEEKDAY(F$5)=1,TRUE,FALSE)</formula>
    </cfRule>
  </conditionalFormatting>
  <conditionalFormatting sqref="F18:AJ18">
    <cfRule type="expression" dxfId="8537" priority="2309" stopIfTrue="1">
      <formula>IF(WEEKDAY(F$5)=1,TRUE,FALSE)</formula>
    </cfRule>
  </conditionalFormatting>
  <conditionalFormatting sqref="F20:AJ20">
    <cfRule type="expression" dxfId="8536" priority="2308" stopIfTrue="1">
      <formula>IF(WEEKDAY(F$5)=1,TRUE,FALSE)</formula>
    </cfRule>
  </conditionalFormatting>
  <conditionalFormatting sqref="F22:AJ22">
    <cfRule type="expression" dxfId="8535" priority="2307" stopIfTrue="1">
      <formula>IF(WEEKDAY(F$5)=1,TRUE,FALSE)</formula>
    </cfRule>
  </conditionalFormatting>
  <conditionalFormatting sqref="F24:AJ24">
    <cfRule type="expression" dxfId="8534" priority="2306" stopIfTrue="1">
      <formula>IF(WEEKDAY(F$5)=1,TRUE,FALSE)</formula>
    </cfRule>
  </conditionalFormatting>
  <conditionalFormatting sqref="F26:AJ26">
    <cfRule type="expression" dxfId="8533" priority="2305" stopIfTrue="1">
      <formula>IF(WEEKDAY(F$5)=1,TRUE,FALSE)</formula>
    </cfRule>
  </conditionalFormatting>
  <conditionalFormatting sqref="F28:AJ28">
    <cfRule type="expression" dxfId="8532" priority="2304" stopIfTrue="1">
      <formula>IF(WEEKDAY(F$5)=1,TRUE,FALSE)</formula>
    </cfRule>
  </conditionalFormatting>
  <conditionalFormatting sqref="F31:AJ31">
    <cfRule type="expression" dxfId="8531" priority="2303" stopIfTrue="1">
      <formula>IF(WEEKDAY(F$5)=1,TRUE,FALSE)</formula>
    </cfRule>
  </conditionalFormatting>
  <conditionalFormatting sqref="F33:AJ33">
    <cfRule type="expression" dxfId="8530" priority="2302" stopIfTrue="1">
      <formula>IF(WEEKDAY(F$5)=1,TRUE,FALSE)</formula>
    </cfRule>
  </conditionalFormatting>
  <conditionalFormatting sqref="F35:AJ35">
    <cfRule type="expression" dxfId="8529" priority="2301" stopIfTrue="1">
      <formula>IF(WEEKDAY(F$5)=1,TRUE,FALSE)</formula>
    </cfRule>
  </conditionalFormatting>
  <conditionalFormatting sqref="F37:AJ37">
    <cfRule type="expression" dxfId="8528" priority="2300" stopIfTrue="1">
      <formula>IF(WEEKDAY(F$5)=1,TRUE,FALSE)</formula>
    </cfRule>
  </conditionalFormatting>
  <conditionalFormatting sqref="F39:AJ39">
    <cfRule type="expression" dxfId="8527" priority="2299" stopIfTrue="1">
      <formula>IF(WEEKDAY(F$5)=1,TRUE,FALSE)</formula>
    </cfRule>
  </conditionalFormatting>
  <conditionalFormatting sqref="F70:AJ70">
    <cfRule type="expression" dxfId="8526" priority="2298" stopIfTrue="1">
      <formula>IF(WEEKDAY(F$5)=1,TRUE,FALSE)</formula>
    </cfRule>
  </conditionalFormatting>
  <conditionalFormatting sqref="F72:I72">
    <cfRule type="expression" dxfId="8525" priority="2297" stopIfTrue="1">
      <formula>IF(WEEKDAY(F$5)=1,TRUE,FALSE)</formula>
    </cfRule>
  </conditionalFormatting>
  <conditionalFormatting sqref="F72:AJ72">
    <cfRule type="expression" dxfId="8524" priority="2296" stopIfTrue="1">
      <formula>IF(WEEKDAY(F$5)=1,TRUE,FALSE)</formula>
    </cfRule>
  </conditionalFormatting>
  <conditionalFormatting sqref="F74:I74">
    <cfRule type="expression" dxfId="8523" priority="2295" stopIfTrue="1">
      <formula>IF(WEEKDAY(F$5)=1,TRUE,FALSE)</formula>
    </cfRule>
  </conditionalFormatting>
  <conditionalFormatting sqref="F74:AJ74">
    <cfRule type="expression" dxfId="8522" priority="2294" stopIfTrue="1">
      <formula>IF(WEEKDAY(F$5)=1,TRUE,FALSE)</formula>
    </cfRule>
  </conditionalFormatting>
  <conditionalFormatting sqref="F76:I76">
    <cfRule type="expression" dxfId="8521" priority="2293" stopIfTrue="1">
      <formula>IF(WEEKDAY(F$5)=1,TRUE,FALSE)</formula>
    </cfRule>
  </conditionalFormatting>
  <conditionalFormatting sqref="F76:AJ76">
    <cfRule type="expression" dxfId="8520" priority="2292" stopIfTrue="1">
      <formula>IF(WEEKDAY(F$5)=1,TRUE,FALSE)</formula>
    </cfRule>
  </conditionalFormatting>
  <conditionalFormatting sqref="F78:I78">
    <cfRule type="expression" dxfId="8519" priority="2291" stopIfTrue="1">
      <formula>IF(WEEKDAY(F$5)=1,TRUE,FALSE)</formula>
    </cfRule>
  </conditionalFormatting>
  <conditionalFormatting sqref="F78:AJ78">
    <cfRule type="expression" dxfId="8518" priority="2290" stopIfTrue="1">
      <formula>IF(WEEKDAY(F$5)=1,TRUE,FALSE)</formula>
    </cfRule>
  </conditionalFormatting>
  <conditionalFormatting sqref="F80:I80">
    <cfRule type="expression" dxfId="8517" priority="2289" stopIfTrue="1">
      <formula>IF(WEEKDAY(F$5)=1,TRUE,FALSE)</formula>
    </cfRule>
  </conditionalFormatting>
  <conditionalFormatting sqref="F80:AJ80">
    <cfRule type="expression" dxfId="8516" priority="2288" stopIfTrue="1">
      <formula>IF(WEEKDAY(F$5)=1,TRUE,FALSE)</formula>
    </cfRule>
  </conditionalFormatting>
  <conditionalFormatting sqref="F82:I82">
    <cfRule type="expression" dxfId="8515" priority="2287" stopIfTrue="1">
      <formula>IF(WEEKDAY(F$5)=1,TRUE,FALSE)</formula>
    </cfRule>
  </conditionalFormatting>
  <conditionalFormatting sqref="F82:AJ82">
    <cfRule type="expression" dxfId="8514" priority="2286" stopIfTrue="1">
      <formula>IF(WEEKDAY(F$5)=1,TRUE,FALSE)</formula>
    </cfRule>
  </conditionalFormatting>
  <conditionalFormatting sqref="F84:I84">
    <cfRule type="expression" dxfId="8513" priority="2285" stopIfTrue="1">
      <formula>IF(WEEKDAY(F$5)=1,TRUE,FALSE)</formula>
    </cfRule>
  </conditionalFormatting>
  <conditionalFormatting sqref="F84:AJ84">
    <cfRule type="expression" dxfId="8512" priority="2284" stopIfTrue="1">
      <formula>IF(WEEKDAY(F$5)=1,TRUE,FALSE)</formula>
    </cfRule>
  </conditionalFormatting>
  <conditionalFormatting sqref="F14:AJ14">
    <cfRule type="expression" dxfId="8511" priority="2283" stopIfTrue="1">
      <formula>IF(WEEKDAY(F$5)=1,TRUE,FALSE)</formula>
    </cfRule>
  </conditionalFormatting>
  <conditionalFormatting sqref="F16:AJ16">
    <cfRule type="expression" dxfId="8510" priority="2282" stopIfTrue="1">
      <formula>IF(WEEKDAY(F$5)=1,TRUE,FALSE)</formula>
    </cfRule>
  </conditionalFormatting>
  <conditionalFormatting sqref="F18:AJ18">
    <cfRule type="expression" dxfId="8509" priority="2281" stopIfTrue="1">
      <formula>IF(WEEKDAY(F$5)=1,TRUE,FALSE)</formula>
    </cfRule>
  </conditionalFormatting>
  <conditionalFormatting sqref="F20:AJ20">
    <cfRule type="expression" dxfId="8508" priority="2280" stopIfTrue="1">
      <formula>IF(WEEKDAY(F$5)=1,TRUE,FALSE)</formula>
    </cfRule>
  </conditionalFormatting>
  <conditionalFormatting sqref="F22:AJ22">
    <cfRule type="expression" dxfId="8507" priority="2279" stopIfTrue="1">
      <formula>IF(WEEKDAY(F$5)=1,TRUE,FALSE)</formula>
    </cfRule>
  </conditionalFormatting>
  <conditionalFormatting sqref="F24:AJ24">
    <cfRule type="expression" dxfId="8506" priority="2278" stopIfTrue="1">
      <formula>IF(WEEKDAY(F$5)=1,TRUE,FALSE)</formula>
    </cfRule>
  </conditionalFormatting>
  <conditionalFormatting sqref="F26:AJ26">
    <cfRule type="expression" dxfId="8505" priority="2277" stopIfTrue="1">
      <formula>IF(WEEKDAY(F$5)=1,TRUE,FALSE)</formula>
    </cfRule>
  </conditionalFormatting>
  <conditionalFormatting sqref="F28:AJ28">
    <cfRule type="expression" dxfId="8504" priority="2276" stopIfTrue="1">
      <formula>IF(WEEKDAY(F$5)=1,TRUE,FALSE)</formula>
    </cfRule>
  </conditionalFormatting>
  <conditionalFormatting sqref="F31:AJ31">
    <cfRule type="expression" dxfId="8503" priority="2275" stopIfTrue="1">
      <formula>IF(WEEKDAY(F$5)=1,TRUE,FALSE)</formula>
    </cfRule>
  </conditionalFormatting>
  <conditionalFormatting sqref="F33:AJ33">
    <cfRule type="expression" dxfId="8502" priority="2274" stopIfTrue="1">
      <formula>IF(WEEKDAY(F$5)=1,TRUE,FALSE)</formula>
    </cfRule>
  </conditionalFormatting>
  <conditionalFormatting sqref="F35:AJ35">
    <cfRule type="expression" dxfId="8501" priority="2273" stopIfTrue="1">
      <formula>IF(WEEKDAY(F$5)=1,TRUE,FALSE)</formula>
    </cfRule>
  </conditionalFormatting>
  <conditionalFormatting sqref="F37:AJ37">
    <cfRule type="expression" dxfId="8500" priority="2272" stopIfTrue="1">
      <formula>IF(WEEKDAY(F$5)=1,TRUE,FALSE)</formula>
    </cfRule>
  </conditionalFormatting>
  <conditionalFormatting sqref="F39:AJ39">
    <cfRule type="expression" dxfId="8499" priority="2271" stopIfTrue="1">
      <formula>IF(WEEKDAY(F$5)=1,TRUE,FALSE)</formula>
    </cfRule>
  </conditionalFormatting>
  <conditionalFormatting sqref="F70:AJ70">
    <cfRule type="expression" dxfId="8498" priority="2270" stopIfTrue="1">
      <formula>IF(WEEKDAY(F$5)=1,TRUE,FALSE)</formula>
    </cfRule>
  </conditionalFormatting>
  <conditionalFormatting sqref="F72:AJ72">
    <cfRule type="expression" dxfId="8497" priority="2269" stopIfTrue="1">
      <formula>IF(WEEKDAY(F$5)=1,TRUE,FALSE)</formula>
    </cfRule>
  </conditionalFormatting>
  <conditionalFormatting sqref="F74:AJ74">
    <cfRule type="expression" dxfId="8496" priority="2268" stopIfTrue="1">
      <formula>IF(WEEKDAY(F$5)=1,TRUE,FALSE)</formula>
    </cfRule>
  </conditionalFormatting>
  <conditionalFormatting sqref="F76:AJ76">
    <cfRule type="expression" dxfId="8495" priority="2267" stopIfTrue="1">
      <formula>IF(WEEKDAY(F$5)=1,TRUE,FALSE)</formula>
    </cfRule>
  </conditionalFormatting>
  <conditionalFormatting sqref="F78:AJ78">
    <cfRule type="expression" dxfId="8494" priority="2266" stopIfTrue="1">
      <formula>IF(WEEKDAY(F$5)=1,TRUE,FALSE)</formula>
    </cfRule>
  </conditionalFormatting>
  <conditionalFormatting sqref="F80:AJ80">
    <cfRule type="expression" dxfId="8493" priority="2265" stopIfTrue="1">
      <formula>IF(WEEKDAY(F$5)=1,TRUE,FALSE)</formula>
    </cfRule>
  </conditionalFormatting>
  <conditionalFormatting sqref="F82:AJ82">
    <cfRule type="expression" dxfId="8492" priority="2264" stopIfTrue="1">
      <formula>IF(WEEKDAY(F$5)=1,TRUE,FALSE)</formula>
    </cfRule>
  </conditionalFormatting>
  <conditionalFormatting sqref="F84:AJ84">
    <cfRule type="expression" dxfId="8491" priority="2263" stopIfTrue="1">
      <formula>IF(WEEKDAY(F$5)=1,TRUE,FALSE)</formula>
    </cfRule>
  </conditionalFormatting>
  <conditionalFormatting sqref="F14:AJ14">
    <cfRule type="expression" dxfId="8490" priority="2262" stopIfTrue="1">
      <formula>IF(WEEKDAY(F$5)=1,TRUE,FALSE)</formula>
    </cfRule>
  </conditionalFormatting>
  <conditionalFormatting sqref="F16:AJ16">
    <cfRule type="expression" dxfId="8489" priority="2261" stopIfTrue="1">
      <formula>IF(WEEKDAY(F$5)=1,TRUE,FALSE)</formula>
    </cfRule>
  </conditionalFormatting>
  <conditionalFormatting sqref="F18:AJ18">
    <cfRule type="expression" dxfId="8488" priority="2260" stopIfTrue="1">
      <formula>IF(WEEKDAY(F$5)=1,TRUE,FALSE)</formula>
    </cfRule>
  </conditionalFormatting>
  <conditionalFormatting sqref="F20:AJ20">
    <cfRule type="expression" dxfId="8487" priority="2259" stopIfTrue="1">
      <formula>IF(WEEKDAY(F$5)=1,TRUE,FALSE)</formula>
    </cfRule>
  </conditionalFormatting>
  <conditionalFormatting sqref="F22:AJ22">
    <cfRule type="expression" dxfId="8486" priority="2258" stopIfTrue="1">
      <formula>IF(WEEKDAY(F$5)=1,TRUE,FALSE)</formula>
    </cfRule>
  </conditionalFormatting>
  <conditionalFormatting sqref="F24:AJ24">
    <cfRule type="expression" dxfId="8485" priority="2257" stopIfTrue="1">
      <formula>IF(WEEKDAY(F$5)=1,TRUE,FALSE)</formula>
    </cfRule>
  </conditionalFormatting>
  <conditionalFormatting sqref="F26:AJ26">
    <cfRule type="expression" dxfId="8484" priority="2256" stopIfTrue="1">
      <formula>IF(WEEKDAY(F$5)=1,TRUE,FALSE)</formula>
    </cfRule>
  </conditionalFormatting>
  <conditionalFormatting sqref="F28:AJ28">
    <cfRule type="expression" dxfId="8483" priority="2255" stopIfTrue="1">
      <formula>IF(WEEKDAY(F$5)=1,TRUE,FALSE)</formula>
    </cfRule>
  </conditionalFormatting>
  <conditionalFormatting sqref="F31:AJ31">
    <cfRule type="expression" dxfId="8482" priority="2254" stopIfTrue="1">
      <formula>IF(WEEKDAY(F$5)=1,TRUE,FALSE)</formula>
    </cfRule>
  </conditionalFormatting>
  <conditionalFormatting sqref="F33:AJ33">
    <cfRule type="expression" dxfId="8481" priority="2253" stopIfTrue="1">
      <formula>IF(WEEKDAY(F$5)=1,TRUE,FALSE)</formula>
    </cfRule>
  </conditionalFormatting>
  <conditionalFormatting sqref="F35:AJ35">
    <cfRule type="expression" dxfId="8480" priority="2252" stopIfTrue="1">
      <formula>IF(WEEKDAY(F$5)=1,TRUE,FALSE)</formula>
    </cfRule>
  </conditionalFormatting>
  <conditionalFormatting sqref="F37:AJ37">
    <cfRule type="expression" dxfId="8479" priority="2251" stopIfTrue="1">
      <formula>IF(WEEKDAY(F$5)=1,TRUE,FALSE)</formula>
    </cfRule>
  </conditionalFormatting>
  <conditionalFormatting sqref="F39:AJ39">
    <cfRule type="expression" dxfId="8478" priority="2250" stopIfTrue="1">
      <formula>IF(WEEKDAY(F$5)=1,TRUE,FALSE)</formula>
    </cfRule>
  </conditionalFormatting>
  <conditionalFormatting sqref="F70:AJ70">
    <cfRule type="expression" dxfId="8477" priority="2249" stopIfTrue="1">
      <formula>IF(WEEKDAY(F$5)=1,TRUE,FALSE)</formula>
    </cfRule>
  </conditionalFormatting>
  <conditionalFormatting sqref="F72:AJ72">
    <cfRule type="expression" dxfId="8476" priority="2248" stopIfTrue="1">
      <formula>IF(WEEKDAY(F$5)=1,TRUE,FALSE)</formula>
    </cfRule>
  </conditionalFormatting>
  <conditionalFormatting sqref="F74:AJ74">
    <cfRule type="expression" dxfId="8475" priority="2247" stopIfTrue="1">
      <formula>IF(WEEKDAY(F$5)=1,TRUE,FALSE)</formula>
    </cfRule>
  </conditionalFormatting>
  <conditionalFormatting sqref="F76:AJ76">
    <cfRule type="expression" dxfId="8474" priority="2246" stopIfTrue="1">
      <formula>IF(WEEKDAY(F$5)=1,TRUE,FALSE)</formula>
    </cfRule>
  </conditionalFormatting>
  <conditionalFormatting sqref="F78:AJ78">
    <cfRule type="expression" dxfId="8473" priority="2245" stopIfTrue="1">
      <formula>IF(WEEKDAY(F$5)=1,TRUE,FALSE)</formula>
    </cfRule>
  </conditionalFormatting>
  <conditionalFormatting sqref="F80:AJ80">
    <cfRule type="expression" dxfId="8472" priority="2244" stopIfTrue="1">
      <formula>IF(WEEKDAY(F$5)=1,TRUE,FALSE)</formula>
    </cfRule>
  </conditionalFormatting>
  <conditionalFormatting sqref="F82:AJ82">
    <cfRule type="expression" dxfId="8471" priority="2243" stopIfTrue="1">
      <formula>IF(WEEKDAY(F$5)=1,TRUE,FALSE)</formula>
    </cfRule>
  </conditionalFormatting>
  <conditionalFormatting sqref="F84:AJ84">
    <cfRule type="expression" dxfId="8470" priority="2242" stopIfTrue="1">
      <formula>IF(WEEKDAY(F$5)=1,TRUE,FALSE)</formula>
    </cfRule>
  </conditionalFormatting>
  <conditionalFormatting sqref="F14:AJ14">
    <cfRule type="expression" dxfId="8469" priority="2241" stopIfTrue="1">
      <formula>IF(WEEKDAY(F$5)=1,TRUE,FALSE)</formula>
    </cfRule>
  </conditionalFormatting>
  <conditionalFormatting sqref="F16:AJ16">
    <cfRule type="expression" dxfId="8468" priority="2240" stopIfTrue="1">
      <formula>IF(WEEKDAY(F$5)=1,TRUE,FALSE)</formula>
    </cfRule>
  </conditionalFormatting>
  <conditionalFormatting sqref="F18:AJ18">
    <cfRule type="expression" dxfId="8467" priority="2239" stopIfTrue="1">
      <formula>IF(WEEKDAY(F$5)=1,TRUE,FALSE)</formula>
    </cfRule>
  </conditionalFormatting>
  <conditionalFormatting sqref="F20:AJ20">
    <cfRule type="expression" dxfId="8466" priority="2238" stopIfTrue="1">
      <formula>IF(WEEKDAY(F$5)=1,TRUE,FALSE)</formula>
    </cfRule>
  </conditionalFormatting>
  <conditionalFormatting sqref="F22:AJ22">
    <cfRule type="expression" dxfId="8465" priority="2237" stopIfTrue="1">
      <formula>IF(WEEKDAY(F$5)=1,TRUE,FALSE)</formula>
    </cfRule>
  </conditionalFormatting>
  <conditionalFormatting sqref="F24:AJ24">
    <cfRule type="expression" dxfId="8464" priority="2236" stopIfTrue="1">
      <formula>IF(WEEKDAY(F$5)=1,TRUE,FALSE)</formula>
    </cfRule>
  </conditionalFormatting>
  <conditionalFormatting sqref="F26:AJ26">
    <cfRule type="expression" dxfId="8463" priority="2235" stopIfTrue="1">
      <formula>IF(WEEKDAY(F$5)=1,TRUE,FALSE)</formula>
    </cfRule>
  </conditionalFormatting>
  <conditionalFormatting sqref="F28:AJ28">
    <cfRule type="expression" dxfId="8462" priority="2234" stopIfTrue="1">
      <formula>IF(WEEKDAY(F$5)=1,TRUE,FALSE)</formula>
    </cfRule>
  </conditionalFormatting>
  <conditionalFormatting sqref="F31:AJ31">
    <cfRule type="expression" dxfId="8461" priority="2233" stopIfTrue="1">
      <formula>IF(WEEKDAY(F$5)=1,TRUE,FALSE)</formula>
    </cfRule>
  </conditionalFormatting>
  <conditionalFormatting sqref="F33:AJ33">
    <cfRule type="expression" dxfId="8460" priority="2232" stopIfTrue="1">
      <formula>IF(WEEKDAY(F$5)=1,TRUE,FALSE)</formula>
    </cfRule>
  </conditionalFormatting>
  <conditionalFormatting sqref="F35:AJ35">
    <cfRule type="expression" dxfId="8459" priority="2231" stopIfTrue="1">
      <formula>IF(WEEKDAY(F$5)=1,TRUE,FALSE)</formula>
    </cfRule>
  </conditionalFormatting>
  <conditionalFormatting sqref="F37:AJ37">
    <cfRule type="expression" dxfId="8458" priority="2230" stopIfTrue="1">
      <formula>IF(WEEKDAY(F$5)=1,TRUE,FALSE)</formula>
    </cfRule>
  </conditionalFormatting>
  <conditionalFormatting sqref="K37:P37">
    <cfRule type="expression" dxfId="8457" priority="2229" stopIfTrue="1">
      <formula>IF(WEEKDAY(K$5)=1,TRUE,FALSE)</formula>
    </cfRule>
  </conditionalFormatting>
  <conditionalFormatting sqref="R37:W37">
    <cfRule type="expression" dxfId="8456" priority="2228" stopIfTrue="1">
      <formula>IF(WEEKDAY(R$5)=1,TRUE,FALSE)</formula>
    </cfRule>
  </conditionalFormatting>
  <conditionalFormatting sqref="Y37:AD37">
    <cfRule type="expression" dxfId="8455" priority="2227" stopIfTrue="1">
      <formula>IF(WEEKDAY(Y$5)=1,TRUE,FALSE)</formula>
    </cfRule>
  </conditionalFormatting>
  <conditionalFormatting sqref="F37:I37">
    <cfRule type="expression" dxfId="8454" priority="2226" stopIfTrue="1">
      <formula>IF(WEEKDAY(F$5)=1,TRUE,FALSE)</formula>
    </cfRule>
  </conditionalFormatting>
  <conditionalFormatting sqref="AF37:AJ37">
    <cfRule type="expression" dxfId="8453" priority="2225" stopIfTrue="1">
      <formula>IF(WEEKDAY(AF$5)=1,TRUE,FALSE)</formula>
    </cfRule>
  </conditionalFormatting>
  <conditionalFormatting sqref="F37:AJ37">
    <cfRule type="expression" dxfId="8452" priority="2224" stopIfTrue="1">
      <formula>IF(WEEKDAY(F$5)=1,TRUE,FALSE)</formula>
    </cfRule>
  </conditionalFormatting>
  <conditionalFormatting sqref="F37:AJ37">
    <cfRule type="expression" dxfId="8451" priority="2223" stopIfTrue="1">
      <formula>IF(WEEKDAY(F$5)=1,TRUE,FALSE)</formula>
    </cfRule>
  </conditionalFormatting>
  <conditionalFormatting sqref="F37:AJ37">
    <cfRule type="expression" dxfId="8450" priority="2222" stopIfTrue="1">
      <formula>IF(WEEKDAY(F$5)=1,TRUE,FALSE)</formula>
    </cfRule>
  </conditionalFormatting>
  <conditionalFormatting sqref="F37:AJ37">
    <cfRule type="expression" dxfId="8449" priority="2221" stopIfTrue="1">
      <formula>IF(WEEKDAY(F$5)=1,TRUE,FALSE)</formula>
    </cfRule>
  </conditionalFormatting>
  <conditionalFormatting sqref="K39:P39">
    <cfRule type="expression" dxfId="8448" priority="2220" stopIfTrue="1">
      <formula>IF(WEEKDAY(K$5)=1,TRUE,FALSE)</formula>
    </cfRule>
  </conditionalFormatting>
  <conditionalFormatting sqref="R39:W39">
    <cfRule type="expression" dxfId="8447" priority="2219" stopIfTrue="1">
      <formula>IF(WEEKDAY(R$5)=1,TRUE,FALSE)</formula>
    </cfRule>
  </conditionalFormatting>
  <conditionalFormatting sqref="Y39:AD39">
    <cfRule type="expression" dxfId="8446" priority="2218" stopIfTrue="1">
      <formula>IF(WEEKDAY(Y$5)=1,TRUE,FALSE)</formula>
    </cfRule>
  </conditionalFormatting>
  <conditionalFormatting sqref="F39:I39">
    <cfRule type="expression" dxfId="8445" priority="2217" stopIfTrue="1">
      <formula>IF(WEEKDAY(F$5)=1,TRUE,FALSE)</formula>
    </cfRule>
  </conditionalFormatting>
  <conditionalFormatting sqref="AF39:AJ39">
    <cfRule type="expression" dxfId="8444" priority="2216" stopIfTrue="1">
      <formula>IF(WEEKDAY(AF$5)=1,TRUE,FALSE)</formula>
    </cfRule>
  </conditionalFormatting>
  <conditionalFormatting sqref="F39:AJ39">
    <cfRule type="expression" dxfId="8443" priority="2215" stopIfTrue="1">
      <formula>IF(WEEKDAY(F$5)=1,TRUE,FALSE)</formula>
    </cfRule>
  </conditionalFormatting>
  <conditionalFormatting sqref="F39:AJ39">
    <cfRule type="expression" dxfId="8442" priority="2214" stopIfTrue="1">
      <formula>IF(WEEKDAY(F$5)=1,TRUE,FALSE)</formula>
    </cfRule>
  </conditionalFormatting>
  <conditionalFormatting sqref="F39:AJ39">
    <cfRule type="expression" dxfId="8441" priority="2213" stopIfTrue="1">
      <formula>IF(WEEKDAY(F$5)=1,TRUE,FALSE)</formula>
    </cfRule>
  </conditionalFormatting>
  <conditionalFormatting sqref="F39:AJ39">
    <cfRule type="expression" dxfId="8440" priority="2212" stopIfTrue="1">
      <formula>IF(WEEKDAY(F$5)=1,TRUE,FALSE)</formula>
    </cfRule>
  </conditionalFormatting>
  <conditionalFormatting sqref="K70:P70">
    <cfRule type="expression" dxfId="8439" priority="2211" stopIfTrue="1">
      <formula>IF(WEEKDAY(K$5)=1,TRUE,FALSE)</formula>
    </cfRule>
  </conditionalFormatting>
  <conditionalFormatting sqref="R70:W70">
    <cfRule type="expression" dxfId="8438" priority="2210" stopIfTrue="1">
      <formula>IF(WEEKDAY(R$5)=1,TRUE,FALSE)</formula>
    </cfRule>
  </conditionalFormatting>
  <conditionalFormatting sqref="Y70:AD70">
    <cfRule type="expression" dxfId="8437" priority="2209" stopIfTrue="1">
      <formula>IF(WEEKDAY(Y$5)=1,TRUE,FALSE)</formula>
    </cfRule>
  </conditionalFormatting>
  <conditionalFormatting sqref="F70:I70">
    <cfRule type="expression" dxfId="8436" priority="2208" stopIfTrue="1">
      <formula>IF(WEEKDAY(F$5)=1,TRUE,FALSE)</formula>
    </cfRule>
  </conditionalFormatting>
  <conditionalFormatting sqref="AF70:AJ70">
    <cfRule type="expression" dxfId="8435" priority="2207" stopIfTrue="1">
      <formula>IF(WEEKDAY(AF$5)=1,TRUE,FALSE)</formula>
    </cfRule>
  </conditionalFormatting>
  <conditionalFormatting sqref="F70:AJ70">
    <cfRule type="expression" dxfId="8434" priority="2206" stopIfTrue="1">
      <formula>IF(WEEKDAY(F$5)=1,TRUE,FALSE)</formula>
    </cfRule>
  </conditionalFormatting>
  <conditionalFormatting sqref="F70:AJ70">
    <cfRule type="expression" dxfId="8433" priority="2205" stopIfTrue="1">
      <formula>IF(WEEKDAY(F$5)=1,TRUE,FALSE)</formula>
    </cfRule>
  </conditionalFormatting>
  <conditionalFormatting sqref="F70:AJ70">
    <cfRule type="expression" dxfId="8432" priority="2204" stopIfTrue="1">
      <formula>IF(WEEKDAY(F$5)=1,TRUE,FALSE)</formula>
    </cfRule>
  </conditionalFormatting>
  <conditionalFormatting sqref="F70:AJ70">
    <cfRule type="expression" dxfId="8431" priority="2203" stopIfTrue="1">
      <formula>IF(WEEKDAY(F$5)=1,TRUE,FALSE)</formula>
    </cfRule>
  </conditionalFormatting>
  <conditionalFormatting sqref="K72:P72">
    <cfRule type="expression" dxfId="8430" priority="2202" stopIfTrue="1">
      <formula>IF(WEEKDAY(K$5)=1,TRUE,FALSE)</formula>
    </cfRule>
  </conditionalFormatting>
  <conditionalFormatting sqref="R72:W72">
    <cfRule type="expression" dxfId="8429" priority="2201" stopIfTrue="1">
      <formula>IF(WEEKDAY(R$5)=1,TRUE,FALSE)</formula>
    </cfRule>
  </conditionalFormatting>
  <conditionalFormatting sqref="Y72:AD72">
    <cfRule type="expression" dxfId="8428" priority="2200" stopIfTrue="1">
      <formula>IF(WEEKDAY(Y$5)=1,TRUE,FALSE)</formula>
    </cfRule>
  </conditionalFormatting>
  <conditionalFormatting sqref="F72:I72">
    <cfRule type="expression" dxfId="8427" priority="2199" stopIfTrue="1">
      <formula>IF(WEEKDAY(F$5)=1,TRUE,FALSE)</formula>
    </cfRule>
  </conditionalFormatting>
  <conditionalFormatting sqref="AF72:AJ72">
    <cfRule type="expression" dxfId="8426" priority="2198" stopIfTrue="1">
      <formula>IF(WEEKDAY(AF$5)=1,TRUE,FALSE)</formula>
    </cfRule>
  </conditionalFormatting>
  <conditionalFormatting sqref="F72:AJ72">
    <cfRule type="expression" dxfId="8425" priority="2197" stopIfTrue="1">
      <formula>IF(WEEKDAY(F$5)=1,TRUE,FALSE)</formula>
    </cfRule>
  </conditionalFormatting>
  <conditionalFormatting sqref="F72:AJ72">
    <cfRule type="expression" dxfId="8424" priority="2196" stopIfTrue="1">
      <formula>IF(WEEKDAY(F$5)=1,TRUE,FALSE)</formula>
    </cfRule>
  </conditionalFormatting>
  <conditionalFormatting sqref="F72:AJ72">
    <cfRule type="expression" dxfId="8423" priority="2195" stopIfTrue="1">
      <formula>IF(WEEKDAY(F$5)=1,TRUE,FALSE)</formula>
    </cfRule>
  </conditionalFormatting>
  <conditionalFormatting sqref="F72:AJ72">
    <cfRule type="expression" dxfId="8422" priority="2194" stopIfTrue="1">
      <formula>IF(WEEKDAY(F$5)=1,TRUE,FALSE)</formula>
    </cfRule>
  </conditionalFormatting>
  <conditionalFormatting sqref="K74:P74">
    <cfRule type="expression" dxfId="8421" priority="2193" stopIfTrue="1">
      <formula>IF(WEEKDAY(K$5)=1,TRUE,FALSE)</formula>
    </cfRule>
  </conditionalFormatting>
  <conditionalFormatting sqref="R74:W74">
    <cfRule type="expression" dxfId="8420" priority="2192" stopIfTrue="1">
      <formula>IF(WEEKDAY(R$5)=1,TRUE,FALSE)</formula>
    </cfRule>
  </conditionalFormatting>
  <conditionalFormatting sqref="Y74:AD74">
    <cfRule type="expression" dxfId="8419" priority="2191" stopIfTrue="1">
      <formula>IF(WEEKDAY(Y$5)=1,TRUE,FALSE)</formula>
    </cfRule>
  </conditionalFormatting>
  <conditionalFormatting sqref="F74:I74">
    <cfRule type="expression" dxfId="8418" priority="2190" stopIfTrue="1">
      <formula>IF(WEEKDAY(F$5)=1,TRUE,FALSE)</formula>
    </cfRule>
  </conditionalFormatting>
  <conditionalFormatting sqref="AF74:AJ74">
    <cfRule type="expression" dxfId="8417" priority="2189" stopIfTrue="1">
      <formula>IF(WEEKDAY(AF$5)=1,TRUE,FALSE)</formula>
    </cfRule>
  </conditionalFormatting>
  <conditionalFormatting sqref="F74:AJ74">
    <cfRule type="expression" dxfId="8416" priority="2188" stopIfTrue="1">
      <formula>IF(WEEKDAY(F$5)=1,TRUE,FALSE)</formula>
    </cfRule>
  </conditionalFormatting>
  <conditionalFormatting sqref="F74:AJ74">
    <cfRule type="expression" dxfId="8415" priority="2187" stopIfTrue="1">
      <formula>IF(WEEKDAY(F$5)=1,TRUE,FALSE)</formula>
    </cfRule>
  </conditionalFormatting>
  <conditionalFormatting sqref="F74:AJ74">
    <cfRule type="expression" dxfId="8414" priority="2186" stopIfTrue="1">
      <formula>IF(WEEKDAY(F$5)=1,TRUE,FALSE)</formula>
    </cfRule>
  </conditionalFormatting>
  <conditionalFormatting sqref="F74:AJ74">
    <cfRule type="expression" dxfId="8413" priority="2185" stopIfTrue="1">
      <formula>IF(WEEKDAY(F$5)=1,TRUE,FALSE)</formula>
    </cfRule>
  </conditionalFormatting>
  <conditionalFormatting sqref="K76:P76">
    <cfRule type="expression" dxfId="8412" priority="2184" stopIfTrue="1">
      <formula>IF(WEEKDAY(K$5)=1,TRUE,FALSE)</formula>
    </cfRule>
  </conditionalFormatting>
  <conditionalFormatting sqref="R76:W76">
    <cfRule type="expression" dxfId="8411" priority="2183" stopIfTrue="1">
      <formula>IF(WEEKDAY(R$5)=1,TRUE,FALSE)</formula>
    </cfRule>
  </conditionalFormatting>
  <conditionalFormatting sqref="Y76:AD76">
    <cfRule type="expression" dxfId="8410" priority="2182" stopIfTrue="1">
      <formula>IF(WEEKDAY(Y$5)=1,TRUE,FALSE)</formula>
    </cfRule>
  </conditionalFormatting>
  <conditionalFormatting sqref="F76:I76">
    <cfRule type="expression" dxfId="8409" priority="2181" stopIfTrue="1">
      <formula>IF(WEEKDAY(F$5)=1,TRUE,FALSE)</formula>
    </cfRule>
  </conditionalFormatting>
  <conditionalFormatting sqref="AF76:AJ76">
    <cfRule type="expression" dxfId="8408" priority="2180" stopIfTrue="1">
      <formula>IF(WEEKDAY(AF$5)=1,TRUE,FALSE)</formula>
    </cfRule>
  </conditionalFormatting>
  <conditionalFormatting sqref="F76:AJ76">
    <cfRule type="expression" dxfId="8407" priority="2179" stopIfTrue="1">
      <formula>IF(WEEKDAY(F$5)=1,TRUE,FALSE)</formula>
    </cfRule>
  </conditionalFormatting>
  <conditionalFormatting sqref="F76:AJ76">
    <cfRule type="expression" dxfId="8406" priority="2178" stopIfTrue="1">
      <formula>IF(WEEKDAY(F$5)=1,TRUE,FALSE)</formula>
    </cfRule>
  </conditionalFormatting>
  <conditionalFormatting sqref="F76:AJ76">
    <cfRule type="expression" dxfId="8405" priority="2177" stopIfTrue="1">
      <formula>IF(WEEKDAY(F$5)=1,TRUE,FALSE)</formula>
    </cfRule>
  </conditionalFormatting>
  <conditionalFormatting sqref="F76:AJ76">
    <cfRule type="expression" dxfId="8404" priority="2176" stopIfTrue="1">
      <formula>IF(WEEKDAY(F$5)=1,TRUE,FALSE)</formula>
    </cfRule>
  </conditionalFormatting>
  <conditionalFormatting sqref="K78:P78">
    <cfRule type="expression" dxfId="8403" priority="2175" stopIfTrue="1">
      <formula>IF(WEEKDAY(K$5)=1,TRUE,FALSE)</formula>
    </cfRule>
  </conditionalFormatting>
  <conditionalFormatting sqref="R78:W78">
    <cfRule type="expression" dxfId="8402" priority="2174" stopIfTrue="1">
      <formula>IF(WEEKDAY(R$5)=1,TRUE,FALSE)</formula>
    </cfRule>
  </conditionalFormatting>
  <conditionalFormatting sqref="Y78:AD78">
    <cfRule type="expression" dxfId="8401" priority="2173" stopIfTrue="1">
      <formula>IF(WEEKDAY(Y$5)=1,TRUE,FALSE)</formula>
    </cfRule>
  </conditionalFormatting>
  <conditionalFormatting sqref="F78:I78">
    <cfRule type="expression" dxfId="8400" priority="2172" stopIfTrue="1">
      <formula>IF(WEEKDAY(F$5)=1,TRUE,FALSE)</formula>
    </cfRule>
  </conditionalFormatting>
  <conditionalFormatting sqref="AF78:AJ78">
    <cfRule type="expression" dxfId="8399" priority="2171" stopIfTrue="1">
      <formula>IF(WEEKDAY(AF$5)=1,TRUE,FALSE)</formula>
    </cfRule>
  </conditionalFormatting>
  <conditionalFormatting sqref="F78:AJ78">
    <cfRule type="expression" dxfId="8398" priority="2170" stopIfTrue="1">
      <formula>IF(WEEKDAY(F$5)=1,TRUE,FALSE)</formula>
    </cfRule>
  </conditionalFormatting>
  <conditionalFormatting sqref="F78:AJ78">
    <cfRule type="expression" dxfId="8397" priority="2169" stopIfTrue="1">
      <formula>IF(WEEKDAY(F$5)=1,TRUE,FALSE)</formula>
    </cfRule>
  </conditionalFormatting>
  <conditionalFormatting sqref="F78:AJ78">
    <cfRule type="expression" dxfId="8396" priority="2168" stopIfTrue="1">
      <formula>IF(WEEKDAY(F$5)=1,TRUE,FALSE)</formula>
    </cfRule>
  </conditionalFormatting>
  <conditionalFormatting sqref="F78:AJ78">
    <cfRule type="expression" dxfId="8395" priority="2167" stopIfTrue="1">
      <formula>IF(WEEKDAY(F$5)=1,TRUE,FALSE)</formula>
    </cfRule>
  </conditionalFormatting>
  <conditionalFormatting sqref="K80:P80">
    <cfRule type="expression" dxfId="8394" priority="2166" stopIfTrue="1">
      <formula>IF(WEEKDAY(K$5)=1,TRUE,FALSE)</formula>
    </cfRule>
  </conditionalFormatting>
  <conditionalFormatting sqref="R80:W80">
    <cfRule type="expression" dxfId="8393" priority="2165" stopIfTrue="1">
      <formula>IF(WEEKDAY(R$5)=1,TRUE,FALSE)</formula>
    </cfRule>
  </conditionalFormatting>
  <conditionalFormatting sqref="Y80:AD80">
    <cfRule type="expression" dxfId="8392" priority="2164" stopIfTrue="1">
      <formula>IF(WEEKDAY(Y$5)=1,TRUE,FALSE)</formula>
    </cfRule>
  </conditionalFormatting>
  <conditionalFormatting sqref="F80:I80">
    <cfRule type="expression" dxfId="8391" priority="2163" stopIfTrue="1">
      <formula>IF(WEEKDAY(F$5)=1,TRUE,FALSE)</formula>
    </cfRule>
  </conditionalFormatting>
  <conditionalFormatting sqref="AF80:AJ80">
    <cfRule type="expression" dxfId="8390" priority="2162" stopIfTrue="1">
      <formula>IF(WEEKDAY(AF$5)=1,TRUE,FALSE)</formula>
    </cfRule>
  </conditionalFormatting>
  <conditionalFormatting sqref="F80:AJ80">
    <cfRule type="expression" dxfId="8389" priority="2161" stopIfTrue="1">
      <formula>IF(WEEKDAY(F$5)=1,TRUE,FALSE)</formula>
    </cfRule>
  </conditionalFormatting>
  <conditionalFormatting sqref="F80:AJ80">
    <cfRule type="expression" dxfId="8388" priority="2160" stopIfTrue="1">
      <formula>IF(WEEKDAY(F$5)=1,TRUE,FALSE)</formula>
    </cfRule>
  </conditionalFormatting>
  <conditionalFormatting sqref="F80:AJ80">
    <cfRule type="expression" dxfId="8387" priority="2159" stopIfTrue="1">
      <formula>IF(WEEKDAY(F$5)=1,TRUE,FALSE)</formula>
    </cfRule>
  </conditionalFormatting>
  <conditionalFormatting sqref="F80:AJ80">
    <cfRule type="expression" dxfId="8386" priority="2158" stopIfTrue="1">
      <formula>IF(WEEKDAY(F$5)=1,TRUE,FALSE)</formula>
    </cfRule>
  </conditionalFormatting>
  <conditionalFormatting sqref="K82:P82">
    <cfRule type="expression" dxfId="8385" priority="2157" stopIfTrue="1">
      <formula>IF(WEEKDAY(K$5)=1,TRUE,FALSE)</formula>
    </cfRule>
  </conditionalFormatting>
  <conditionalFormatting sqref="R82:W82">
    <cfRule type="expression" dxfId="8384" priority="2156" stopIfTrue="1">
      <formula>IF(WEEKDAY(R$5)=1,TRUE,FALSE)</formula>
    </cfRule>
  </conditionalFormatting>
  <conditionalFormatting sqref="Y82:AD82">
    <cfRule type="expression" dxfId="8383" priority="2155" stopIfTrue="1">
      <formula>IF(WEEKDAY(Y$5)=1,TRUE,FALSE)</formula>
    </cfRule>
  </conditionalFormatting>
  <conditionalFormatting sqref="F82:I82">
    <cfRule type="expression" dxfId="8382" priority="2154" stopIfTrue="1">
      <formula>IF(WEEKDAY(F$5)=1,TRUE,FALSE)</formula>
    </cfRule>
  </conditionalFormatting>
  <conditionalFormatting sqref="AF82:AJ82">
    <cfRule type="expression" dxfId="8381" priority="2153" stopIfTrue="1">
      <formula>IF(WEEKDAY(AF$5)=1,TRUE,FALSE)</formula>
    </cfRule>
  </conditionalFormatting>
  <conditionalFormatting sqref="F82:AJ82">
    <cfRule type="expression" dxfId="8380" priority="2152" stopIfTrue="1">
      <formula>IF(WEEKDAY(F$5)=1,TRUE,FALSE)</formula>
    </cfRule>
  </conditionalFormatting>
  <conditionalFormatting sqref="F82:AJ82">
    <cfRule type="expression" dxfId="8379" priority="2151" stopIfTrue="1">
      <formula>IF(WEEKDAY(F$5)=1,TRUE,FALSE)</formula>
    </cfRule>
  </conditionalFormatting>
  <conditionalFormatting sqref="F82:AJ82">
    <cfRule type="expression" dxfId="8378" priority="2150" stopIfTrue="1">
      <formula>IF(WEEKDAY(F$5)=1,TRUE,FALSE)</formula>
    </cfRule>
  </conditionalFormatting>
  <conditionalFormatting sqref="F82:AJ82">
    <cfRule type="expression" dxfId="8377" priority="2149" stopIfTrue="1">
      <formula>IF(WEEKDAY(F$5)=1,TRUE,FALSE)</formula>
    </cfRule>
  </conditionalFormatting>
  <conditionalFormatting sqref="K84:P84">
    <cfRule type="expression" dxfId="8376" priority="2148" stopIfTrue="1">
      <formula>IF(WEEKDAY(K$5)=1,TRUE,FALSE)</formula>
    </cfRule>
  </conditionalFormatting>
  <conditionalFormatting sqref="R84:W84">
    <cfRule type="expression" dxfId="8375" priority="2147" stopIfTrue="1">
      <formula>IF(WEEKDAY(R$5)=1,TRUE,FALSE)</formula>
    </cfRule>
  </conditionalFormatting>
  <conditionalFormatting sqref="Y84:AD84">
    <cfRule type="expression" dxfId="8374" priority="2146" stopIfTrue="1">
      <formula>IF(WEEKDAY(Y$5)=1,TRUE,FALSE)</formula>
    </cfRule>
  </conditionalFormatting>
  <conditionalFormatting sqref="F84:I84">
    <cfRule type="expression" dxfId="8373" priority="2145" stopIfTrue="1">
      <formula>IF(WEEKDAY(F$5)=1,TRUE,FALSE)</formula>
    </cfRule>
  </conditionalFormatting>
  <conditionalFormatting sqref="AF84:AJ84">
    <cfRule type="expression" dxfId="8372" priority="2144" stopIfTrue="1">
      <formula>IF(WEEKDAY(AF$5)=1,TRUE,FALSE)</formula>
    </cfRule>
  </conditionalFormatting>
  <conditionalFormatting sqref="F84:AJ84">
    <cfRule type="expression" dxfId="8371" priority="2143" stopIfTrue="1">
      <formula>IF(WEEKDAY(F$5)=1,TRUE,FALSE)</formula>
    </cfRule>
  </conditionalFormatting>
  <conditionalFormatting sqref="F84:AJ84">
    <cfRule type="expression" dxfId="8370" priority="2142" stopIfTrue="1">
      <formula>IF(WEEKDAY(F$5)=1,TRUE,FALSE)</formula>
    </cfRule>
  </conditionalFormatting>
  <conditionalFormatting sqref="F84:AJ84">
    <cfRule type="expression" dxfId="8369" priority="2141" stopIfTrue="1">
      <formula>IF(WEEKDAY(F$5)=1,TRUE,FALSE)</formula>
    </cfRule>
  </conditionalFormatting>
  <conditionalFormatting sqref="F84:AJ84">
    <cfRule type="expression" dxfId="8368" priority="2140" stopIfTrue="1">
      <formula>IF(WEEKDAY(F$5)=1,TRUE,FALSE)</formula>
    </cfRule>
  </conditionalFormatting>
  <conditionalFormatting sqref="F70:I70">
    <cfRule type="expression" dxfId="8367" priority="2139" stopIfTrue="1">
      <formula>IF(WEEKDAY(F$5)=1,TRUE,FALSE)</formula>
    </cfRule>
  </conditionalFormatting>
  <conditionalFormatting sqref="F70:I70">
    <cfRule type="expression" dxfId="8366" priority="2138" stopIfTrue="1">
      <formula>IF(WEEKDAY(F$5)=1,TRUE,FALSE)</formula>
    </cfRule>
  </conditionalFormatting>
  <conditionalFormatting sqref="F70:I70">
    <cfRule type="expression" dxfId="8365" priority="2137" stopIfTrue="1">
      <formula>IF(WEEKDAY(F$5)=1,TRUE,FALSE)</formula>
    </cfRule>
  </conditionalFormatting>
  <conditionalFormatting sqref="F70:AJ70">
    <cfRule type="expression" dxfId="8364" priority="2136" stopIfTrue="1">
      <formula>IF(WEEKDAY(F$5)=1,TRUE,FALSE)</formula>
    </cfRule>
  </conditionalFormatting>
  <conditionalFormatting sqref="F70:AJ70">
    <cfRule type="expression" dxfId="8363" priority="2135" stopIfTrue="1">
      <formula>IF(WEEKDAY(F$5)=1,TRUE,FALSE)</formula>
    </cfRule>
  </conditionalFormatting>
  <conditionalFormatting sqref="F70:AJ70">
    <cfRule type="expression" dxfId="8362" priority="2134" stopIfTrue="1">
      <formula>IF(WEEKDAY(F$5)=1,TRUE,FALSE)</formula>
    </cfRule>
  </conditionalFormatting>
  <conditionalFormatting sqref="K70:P70">
    <cfRule type="expression" dxfId="8361" priority="2133" stopIfTrue="1">
      <formula>IF(WEEKDAY(K$5)=1,TRUE,FALSE)</formula>
    </cfRule>
  </conditionalFormatting>
  <conditionalFormatting sqref="R70:W70">
    <cfRule type="expression" dxfId="8360" priority="2132" stopIfTrue="1">
      <formula>IF(WEEKDAY(R$5)=1,TRUE,FALSE)</formula>
    </cfRule>
  </conditionalFormatting>
  <conditionalFormatting sqref="Y70:AD70">
    <cfRule type="expression" dxfId="8359" priority="2131" stopIfTrue="1">
      <formula>IF(WEEKDAY(Y$5)=1,TRUE,FALSE)</formula>
    </cfRule>
  </conditionalFormatting>
  <conditionalFormatting sqref="F70:I70">
    <cfRule type="expression" dxfId="8358" priority="2130" stopIfTrue="1">
      <formula>IF(WEEKDAY(F$5)=1,TRUE,FALSE)</formula>
    </cfRule>
  </conditionalFormatting>
  <conditionalFormatting sqref="AF70:AJ70">
    <cfRule type="expression" dxfId="8357" priority="2129" stopIfTrue="1">
      <formula>IF(WEEKDAY(AF$5)=1,TRUE,FALSE)</formula>
    </cfRule>
  </conditionalFormatting>
  <conditionalFormatting sqref="F70:AJ70">
    <cfRule type="expression" dxfId="8356" priority="2128" stopIfTrue="1">
      <formula>IF(WEEKDAY(F$5)=1,TRUE,FALSE)</formula>
    </cfRule>
  </conditionalFormatting>
  <conditionalFormatting sqref="F70:AJ70">
    <cfRule type="expression" dxfId="8355" priority="2127" stopIfTrue="1">
      <formula>IF(WEEKDAY(F$5)=1,TRUE,FALSE)</formula>
    </cfRule>
  </conditionalFormatting>
  <conditionalFormatting sqref="F70:AJ70">
    <cfRule type="expression" dxfId="8354" priority="2126" stopIfTrue="1">
      <formula>IF(WEEKDAY(F$5)=1,TRUE,FALSE)</formula>
    </cfRule>
  </conditionalFormatting>
  <conditionalFormatting sqref="F70:AJ70">
    <cfRule type="expression" dxfId="8353" priority="2125" stopIfTrue="1">
      <formula>IF(WEEKDAY(F$5)=1,TRUE,FALSE)</formula>
    </cfRule>
  </conditionalFormatting>
  <conditionalFormatting sqref="F72:I72">
    <cfRule type="expression" dxfId="8352" priority="2124" stopIfTrue="1">
      <formula>IF(WEEKDAY(F$5)=1,TRUE,FALSE)</formula>
    </cfRule>
  </conditionalFormatting>
  <conditionalFormatting sqref="F72:AJ72">
    <cfRule type="expression" dxfId="8351" priority="2123" stopIfTrue="1">
      <formula>IF(WEEKDAY(F$5)=1,TRUE,FALSE)</formula>
    </cfRule>
  </conditionalFormatting>
  <conditionalFormatting sqref="F72:AJ72">
    <cfRule type="expression" dxfId="8350" priority="2122" stopIfTrue="1">
      <formula>IF(WEEKDAY(F$5)=1,TRUE,FALSE)</formula>
    </cfRule>
  </conditionalFormatting>
  <conditionalFormatting sqref="F72:AJ72">
    <cfRule type="expression" dxfId="8349" priority="2121" stopIfTrue="1">
      <formula>IF(WEEKDAY(F$5)=1,TRUE,FALSE)</formula>
    </cfRule>
  </conditionalFormatting>
  <conditionalFormatting sqref="K72:P72">
    <cfRule type="expression" dxfId="8348" priority="2120" stopIfTrue="1">
      <formula>IF(WEEKDAY(K$5)=1,TRUE,FALSE)</formula>
    </cfRule>
  </conditionalFormatting>
  <conditionalFormatting sqref="R72:W72">
    <cfRule type="expression" dxfId="8347" priority="2119" stopIfTrue="1">
      <formula>IF(WEEKDAY(R$5)=1,TRUE,FALSE)</formula>
    </cfRule>
  </conditionalFormatting>
  <conditionalFormatting sqref="Y72:AD72">
    <cfRule type="expression" dxfId="8346" priority="2118" stopIfTrue="1">
      <formula>IF(WEEKDAY(Y$5)=1,TRUE,FALSE)</formula>
    </cfRule>
  </conditionalFormatting>
  <conditionalFormatting sqref="F72:I72">
    <cfRule type="expression" dxfId="8345" priority="2117" stopIfTrue="1">
      <formula>IF(WEEKDAY(F$5)=1,TRUE,FALSE)</formula>
    </cfRule>
  </conditionalFormatting>
  <conditionalFormatting sqref="AF72:AJ72">
    <cfRule type="expression" dxfId="8344" priority="2116" stopIfTrue="1">
      <formula>IF(WEEKDAY(AF$5)=1,TRUE,FALSE)</formula>
    </cfRule>
  </conditionalFormatting>
  <conditionalFormatting sqref="F72:AJ72">
    <cfRule type="expression" dxfId="8343" priority="2115" stopIfTrue="1">
      <formula>IF(WEEKDAY(F$5)=1,TRUE,FALSE)</formula>
    </cfRule>
  </conditionalFormatting>
  <conditionalFormatting sqref="F72:AJ72">
    <cfRule type="expression" dxfId="8342" priority="2114" stopIfTrue="1">
      <formula>IF(WEEKDAY(F$5)=1,TRUE,FALSE)</formula>
    </cfRule>
  </conditionalFormatting>
  <conditionalFormatting sqref="F72:AJ72">
    <cfRule type="expression" dxfId="8341" priority="2113" stopIfTrue="1">
      <formula>IF(WEEKDAY(F$5)=1,TRUE,FALSE)</formula>
    </cfRule>
  </conditionalFormatting>
  <conditionalFormatting sqref="F72:AJ72">
    <cfRule type="expression" dxfId="8340" priority="2112" stopIfTrue="1">
      <formula>IF(WEEKDAY(F$5)=1,TRUE,FALSE)</formula>
    </cfRule>
  </conditionalFormatting>
  <conditionalFormatting sqref="F72:I72">
    <cfRule type="expression" dxfId="8339" priority="2111" stopIfTrue="1">
      <formula>IF(WEEKDAY(F$5)=1,TRUE,FALSE)</formula>
    </cfRule>
  </conditionalFormatting>
  <conditionalFormatting sqref="F72:I72">
    <cfRule type="expression" dxfId="8338" priority="2110" stopIfTrue="1">
      <formula>IF(WEEKDAY(F$5)=1,TRUE,FALSE)</formula>
    </cfRule>
  </conditionalFormatting>
  <conditionalFormatting sqref="F72:I72">
    <cfRule type="expression" dxfId="8337" priority="2109" stopIfTrue="1">
      <formula>IF(WEEKDAY(F$5)=1,TRUE,FALSE)</formula>
    </cfRule>
  </conditionalFormatting>
  <conditionalFormatting sqref="F72:AJ72">
    <cfRule type="expression" dxfId="8336" priority="2108" stopIfTrue="1">
      <formula>IF(WEEKDAY(F$5)=1,TRUE,FALSE)</formula>
    </cfRule>
  </conditionalFormatting>
  <conditionalFormatting sqref="F72:AJ72">
    <cfRule type="expression" dxfId="8335" priority="2107" stopIfTrue="1">
      <formula>IF(WEEKDAY(F$5)=1,TRUE,FALSE)</formula>
    </cfRule>
  </conditionalFormatting>
  <conditionalFormatting sqref="F72:AJ72">
    <cfRule type="expression" dxfId="8334" priority="2106" stopIfTrue="1">
      <formula>IF(WEEKDAY(F$5)=1,TRUE,FALSE)</formula>
    </cfRule>
  </conditionalFormatting>
  <conditionalFormatting sqref="K72:P72">
    <cfRule type="expression" dxfId="8333" priority="2105" stopIfTrue="1">
      <formula>IF(WEEKDAY(K$5)=1,TRUE,FALSE)</formula>
    </cfRule>
  </conditionalFormatting>
  <conditionalFormatting sqref="R72:W72">
    <cfRule type="expression" dxfId="8332" priority="2104" stopIfTrue="1">
      <formula>IF(WEEKDAY(R$5)=1,TRUE,FALSE)</formula>
    </cfRule>
  </conditionalFormatting>
  <conditionalFormatting sqref="Y72:AD72">
    <cfRule type="expression" dxfId="8331" priority="2103" stopIfTrue="1">
      <formula>IF(WEEKDAY(Y$5)=1,TRUE,FALSE)</formula>
    </cfRule>
  </conditionalFormatting>
  <conditionalFormatting sqref="F72:I72">
    <cfRule type="expression" dxfId="8330" priority="2102" stopIfTrue="1">
      <formula>IF(WEEKDAY(F$5)=1,TRUE,FALSE)</formula>
    </cfRule>
  </conditionalFormatting>
  <conditionalFormatting sqref="AF72:AJ72">
    <cfRule type="expression" dxfId="8329" priority="2101" stopIfTrue="1">
      <formula>IF(WEEKDAY(AF$5)=1,TRUE,FALSE)</formula>
    </cfRule>
  </conditionalFormatting>
  <conditionalFormatting sqref="F72:AJ72">
    <cfRule type="expression" dxfId="8328" priority="2100" stopIfTrue="1">
      <formula>IF(WEEKDAY(F$5)=1,TRUE,FALSE)</formula>
    </cfRule>
  </conditionalFormatting>
  <conditionalFormatting sqref="F72:AJ72">
    <cfRule type="expression" dxfId="8327" priority="2099" stopIfTrue="1">
      <formula>IF(WEEKDAY(F$5)=1,TRUE,FALSE)</formula>
    </cfRule>
  </conditionalFormatting>
  <conditionalFormatting sqref="F72:AJ72">
    <cfRule type="expression" dxfId="8326" priority="2098" stopIfTrue="1">
      <formula>IF(WEEKDAY(F$5)=1,TRUE,FALSE)</formula>
    </cfRule>
  </conditionalFormatting>
  <conditionalFormatting sqref="F72:AJ72">
    <cfRule type="expression" dxfId="8325" priority="2097" stopIfTrue="1">
      <formula>IF(WEEKDAY(F$5)=1,TRUE,FALSE)</formula>
    </cfRule>
  </conditionalFormatting>
  <conditionalFormatting sqref="F14:AJ14">
    <cfRule type="expression" dxfId="8324" priority="2096" stopIfTrue="1">
      <formula>IF(WEEKDAY(F$5)=1,TRUE,FALSE)</formula>
    </cfRule>
  </conditionalFormatting>
  <conditionalFormatting sqref="F16:AJ16">
    <cfRule type="expression" dxfId="8323" priority="2095" stopIfTrue="1">
      <formula>IF(WEEKDAY(F$5)=1,TRUE,FALSE)</formula>
    </cfRule>
  </conditionalFormatting>
  <conditionalFormatting sqref="F18:AJ18">
    <cfRule type="expression" dxfId="8322" priority="2094" stopIfTrue="1">
      <formula>IF(WEEKDAY(F$5)=1,TRUE,FALSE)</formula>
    </cfRule>
  </conditionalFormatting>
  <conditionalFormatting sqref="F20:AJ20">
    <cfRule type="expression" dxfId="8321" priority="2093" stopIfTrue="1">
      <formula>IF(WEEKDAY(F$5)=1,TRUE,FALSE)</formula>
    </cfRule>
  </conditionalFormatting>
  <conditionalFormatting sqref="F22:AJ22">
    <cfRule type="expression" dxfId="8320" priority="2092" stopIfTrue="1">
      <formula>IF(WEEKDAY(F$5)=1,TRUE,FALSE)</formula>
    </cfRule>
  </conditionalFormatting>
  <conditionalFormatting sqref="F24:AJ24">
    <cfRule type="expression" dxfId="8319" priority="2091" stopIfTrue="1">
      <formula>IF(WEEKDAY(F$5)=1,TRUE,FALSE)</formula>
    </cfRule>
  </conditionalFormatting>
  <conditionalFormatting sqref="F26:AJ26">
    <cfRule type="expression" dxfId="8318" priority="2090" stopIfTrue="1">
      <formula>IF(WEEKDAY(F$5)=1,TRUE,FALSE)</formula>
    </cfRule>
  </conditionalFormatting>
  <conditionalFormatting sqref="F28:AJ28">
    <cfRule type="expression" dxfId="8317" priority="2089" stopIfTrue="1">
      <formula>IF(WEEKDAY(F$5)=1,TRUE,FALSE)</formula>
    </cfRule>
  </conditionalFormatting>
  <conditionalFormatting sqref="F31:AJ31">
    <cfRule type="expression" dxfId="8316" priority="2088" stopIfTrue="1">
      <formula>IF(WEEKDAY(F$5)=1,TRUE,FALSE)</formula>
    </cfRule>
  </conditionalFormatting>
  <conditionalFormatting sqref="F33:AJ33">
    <cfRule type="expression" dxfId="8315" priority="2087" stopIfTrue="1">
      <formula>IF(WEEKDAY(F$5)=1,TRUE,FALSE)</formula>
    </cfRule>
  </conditionalFormatting>
  <conditionalFormatting sqref="F35:AJ35">
    <cfRule type="expression" dxfId="8314" priority="2086" stopIfTrue="1">
      <formula>IF(WEEKDAY(F$5)=1,TRUE,FALSE)</formula>
    </cfRule>
  </conditionalFormatting>
  <conditionalFormatting sqref="F37:AJ37">
    <cfRule type="expression" dxfId="8313" priority="2085" stopIfTrue="1">
      <formula>IF(WEEKDAY(F$5)=1,TRUE,FALSE)</formula>
    </cfRule>
  </conditionalFormatting>
  <conditionalFormatting sqref="F39:AJ39">
    <cfRule type="expression" dxfId="8312" priority="2084" stopIfTrue="1">
      <formula>IF(WEEKDAY(F$5)=1,TRUE,FALSE)</formula>
    </cfRule>
  </conditionalFormatting>
  <conditionalFormatting sqref="F70:AJ70">
    <cfRule type="expression" dxfId="8311" priority="2083" stopIfTrue="1">
      <formula>IF(WEEKDAY(F$5)=1,TRUE,FALSE)</formula>
    </cfRule>
  </conditionalFormatting>
  <conditionalFormatting sqref="K72:P72">
    <cfRule type="expression" dxfId="8310" priority="2082" stopIfTrue="1">
      <formula>IF(WEEKDAY(K$5)=1,TRUE,FALSE)</formula>
    </cfRule>
  </conditionalFormatting>
  <conditionalFormatting sqref="R72:W72">
    <cfRule type="expression" dxfId="8309" priority="2081" stopIfTrue="1">
      <formula>IF(WEEKDAY(R$5)=1,TRUE,FALSE)</formula>
    </cfRule>
  </conditionalFormatting>
  <conditionalFormatting sqref="Y72:AD72">
    <cfRule type="expression" dxfId="8308" priority="2080" stopIfTrue="1">
      <formula>IF(WEEKDAY(Y$5)=1,TRUE,FALSE)</formula>
    </cfRule>
  </conditionalFormatting>
  <conditionalFormatting sqref="F72:I72">
    <cfRule type="expression" dxfId="8307" priority="2079" stopIfTrue="1">
      <formula>IF(WEEKDAY(F$5)=1,TRUE,FALSE)</formula>
    </cfRule>
  </conditionalFormatting>
  <conditionalFormatting sqref="AF72:AJ72">
    <cfRule type="expression" dxfId="8306" priority="2078" stopIfTrue="1">
      <formula>IF(WEEKDAY(AF$5)=1,TRUE,FALSE)</formula>
    </cfRule>
  </conditionalFormatting>
  <conditionalFormatting sqref="F72:AJ72">
    <cfRule type="expression" dxfId="8305" priority="2077" stopIfTrue="1">
      <formula>IF(WEEKDAY(F$5)=1,TRUE,FALSE)</formula>
    </cfRule>
  </conditionalFormatting>
  <conditionalFormatting sqref="F72:AJ72">
    <cfRule type="expression" dxfId="8304" priority="2076" stopIfTrue="1">
      <formula>IF(WEEKDAY(F$5)=1,TRUE,FALSE)</formula>
    </cfRule>
  </conditionalFormatting>
  <conditionalFormatting sqref="F72:AJ72">
    <cfRule type="expression" dxfId="8303" priority="2075" stopIfTrue="1">
      <formula>IF(WEEKDAY(F$5)=1,TRUE,FALSE)</formula>
    </cfRule>
  </conditionalFormatting>
  <conditionalFormatting sqref="K72:P72">
    <cfRule type="expression" dxfId="8302" priority="2074" stopIfTrue="1">
      <formula>IF(WEEKDAY(K$5)=1,TRUE,FALSE)</formula>
    </cfRule>
  </conditionalFormatting>
  <conditionalFormatting sqref="R72:W72">
    <cfRule type="expression" dxfId="8301" priority="2073" stopIfTrue="1">
      <formula>IF(WEEKDAY(R$5)=1,TRUE,FALSE)</formula>
    </cfRule>
  </conditionalFormatting>
  <conditionalFormatting sqref="Y72:AD72">
    <cfRule type="expression" dxfId="8300" priority="2072" stopIfTrue="1">
      <formula>IF(WEEKDAY(Y$5)=1,TRUE,FALSE)</formula>
    </cfRule>
  </conditionalFormatting>
  <conditionalFormatting sqref="F72:I72">
    <cfRule type="expression" dxfId="8299" priority="2071" stopIfTrue="1">
      <formula>IF(WEEKDAY(F$5)=1,TRUE,FALSE)</formula>
    </cfRule>
  </conditionalFormatting>
  <conditionalFormatting sqref="AF72:AJ72">
    <cfRule type="expression" dxfId="8298" priority="2070" stopIfTrue="1">
      <formula>IF(WEEKDAY(AF$5)=1,TRUE,FALSE)</formula>
    </cfRule>
  </conditionalFormatting>
  <conditionalFormatting sqref="F72:AJ72">
    <cfRule type="expression" dxfId="8297" priority="2069" stopIfTrue="1">
      <formula>IF(WEEKDAY(F$5)=1,TRUE,FALSE)</formula>
    </cfRule>
  </conditionalFormatting>
  <conditionalFormatting sqref="F72:AJ72">
    <cfRule type="expression" dxfId="8296" priority="2068" stopIfTrue="1">
      <formula>IF(WEEKDAY(F$5)=1,TRUE,FALSE)</formula>
    </cfRule>
  </conditionalFormatting>
  <conditionalFormatting sqref="F72:AJ72">
    <cfRule type="expression" dxfId="8295" priority="2067" stopIfTrue="1">
      <formula>IF(WEEKDAY(F$5)=1,TRUE,FALSE)</formula>
    </cfRule>
  </conditionalFormatting>
  <conditionalFormatting sqref="F72:AJ72">
    <cfRule type="expression" dxfId="8294" priority="2066" stopIfTrue="1">
      <formula>IF(WEEKDAY(F$5)=1,TRUE,FALSE)</formula>
    </cfRule>
  </conditionalFormatting>
  <conditionalFormatting sqref="F72:AJ72">
    <cfRule type="expression" dxfId="8293" priority="2065" stopIfTrue="1">
      <formula>IF(WEEKDAY(F$5)=1,TRUE,FALSE)</formula>
    </cfRule>
  </conditionalFormatting>
  <conditionalFormatting sqref="K74:P74">
    <cfRule type="expression" dxfId="8292" priority="2064" stopIfTrue="1">
      <formula>IF(WEEKDAY(K$5)=1,TRUE,FALSE)</formula>
    </cfRule>
  </conditionalFormatting>
  <conditionalFormatting sqref="R74:W74">
    <cfRule type="expression" dxfId="8291" priority="2063" stopIfTrue="1">
      <formula>IF(WEEKDAY(R$5)=1,TRUE,FALSE)</formula>
    </cfRule>
  </conditionalFormatting>
  <conditionalFormatting sqref="Y74:AD74">
    <cfRule type="expression" dxfId="8290" priority="2062" stopIfTrue="1">
      <formula>IF(WEEKDAY(Y$5)=1,TRUE,FALSE)</formula>
    </cfRule>
  </conditionalFormatting>
  <conditionalFormatting sqref="F74:I74">
    <cfRule type="expression" dxfId="8289" priority="2061" stopIfTrue="1">
      <formula>IF(WEEKDAY(F$5)=1,TRUE,FALSE)</formula>
    </cfRule>
  </conditionalFormatting>
  <conditionalFormatting sqref="AF74:AJ74">
    <cfRule type="expression" dxfId="8288" priority="2060" stopIfTrue="1">
      <formula>IF(WEEKDAY(AF$5)=1,TRUE,FALSE)</formula>
    </cfRule>
  </conditionalFormatting>
  <conditionalFormatting sqref="F74:AJ74">
    <cfRule type="expression" dxfId="8287" priority="2059" stopIfTrue="1">
      <formula>IF(WEEKDAY(F$5)=1,TRUE,FALSE)</formula>
    </cfRule>
  </conditionalFormatting>
  <conditionalFormatting sqref="F74:AJ74">
    <cfRule type="expression" dxfId="8286" priority="2058" stopIfTrue="1">
      <formula>IF(WEEKDAY(F$5)=1,TRUE,FALSE)</formula>
    </cfRule>
  </conditionalFormatting>
  <conditionalFormatting sqref="F74:AJ74">
    <cfRule type="expression" dxfId="8285" priority="2057" stopIfTrue="1">
      <formula>IF(WEEKDAY(F$5)=1,TRUE,FALSE)</formula>
    </cfRule>
  </conditionalFormatting>
  <conditionalFormatting sqref="K74:P74">
    <cfRule type="expression" dxfId="8284" priority="2056" stopIfTrue="1">
      <formula>IF(WEEKDAY(K$5)=1,TRUE,FALSE)</formula>
    </cfRule>
  </conditionalFormatting>
  <conditionalFormatting sqref="R74:W74">
    <cfRule type="expression" dxfId="8283" priority="2055" stopIfTrue="1">
      <formula>IF(WEEKDAY(R$5)=1,TRUE,FALSE)</formula>
    </cfRule>
  </conditionalFormatting>
  <conditionalFormatting sqref="Y74:AD74">
    <cfRule type="expression" dxfId="8282" priority="2054" stopIfTrue="1">
      <formula>IF(WEEKDAY(Y$5)=1,TRUE,FALSE)</formula>
    </cfRule>
  </conditionalFormatting>
  <conditionalFormatting sqref="F74:I74">
    <cfRule type="expression" dxfId="8281" priority="2053" stopIfTrue="1">
      <formula>IF(WEEKDAY(F$5)=1,TRUE,FALSE)</formula>
    </cfRule>
  </conditionalFormatting>
  <conditionalFormatting sqref="AF74:AJ74">
    <cfRule type="expression" dxfId="8280" priority="2052" stopIfTrue="1">
      <formula>IF(WEEKDAY(AF$5)=1,TRUE,FALSE)</formula>
    </cfRule>
  </conditionalFormatting>
  <conditionalFormatting sqref="F74:AJ74">
    <cfRule type="expression" dxfId="8279" priority="2051" stopIfTrue="1">
      <formula>IF(WEEKDAY(F$5)=1,TRUE,FALSE)</formula>
    </cfRule>
  </conditionalFormatting>
  <conditionalFormatting sqref="F74:AJ74">
    <cfRule type="expression" dxfId="8278" priority="2050" stopIfTrue="1">
      <formula>IF(WEEKDAY(F$5)=1,TRUE,FALSE)</formula>
    </cfRule>
  </conditionalFormatting>
  <conditionalFormatting sqref="F74:AJ74">
    <cfRule type="expression" dxfId="8277" priority="2049" stopIfTrue="1">
      <formula>IF(WEEKDAY(F$5)=1,TRUE,FALSE)</formula>
    </cfRule>
  </conditionalFormatting>
  <conditionalFormatting sqref="F74:AJ74">
    <cfRule type="expression" dxfId="8276" priority="2048" stopIfTrue="1">
      <formula>IF(WEEKDAY(F$5)=1,TRUE,FALSE)</formula>
    </cfRule>
  </conditionalFormatting>
  <conditionalFormatting sqref="F74:AJ74">
    <cfRule type="expression" dxfId="8275" priority="2047" stopIfTrue="1">
      <formula>IF(WEEKDAY(F$5)=1,TRUE,FALSE)</formula>
    </cfRule>
  </conditionalFormatting>
  <conditionalFormatting sqref="K76:P76">
    <cfRule type="expression" dxfId="8274" priority="2046" stopIfTrue="1">
      <formula>IF(WEEKDAY(K$5)=1,TRUE,FALSE)</formula>
    </cfRule>
  </conditionalFormatting>
  <conditionalFormatting sqref="R76:W76">
    <cfRule type="expression" dxfId="8273" priority="2045" stopIfTrue="1">
      <formula>IF(WEEKDAY(R$5)=1,TRUE,FALSE)</formula>
    </cfRule>
  </conditionalFormatting>
  <conditionalFormatting sqref="Y76:AD76">
    <cfRule type="expression" dxfId="8272" priority="2044" stopIfTrue="1">
      <formula>IF(WEEKDAY(Y$5)=1,TRUE,FALSE)</formula>
    </cfRule>
  </conditionalFormatting>
  <conditionalFormatting sqref="F76:I76">
    <cfRule type="expression" dxfId="8271" priority="2043" stopIfTrue="1">
      <formula>IF(WEEKDAY(F$5)=1,TRUE,FALSE)</formula>
    </cfRule>
  </conditionalFormatting>
  <conditionalFormatting sqref="AF76:AJ76">
    <cfRule type="expression" dxfId="8270" priority="2042" stopIfTrue="1">
      <formula>IF(WEEKDAY(AF$5)=1,TRUE,FALSE)</formula>
    </cfRule>
  </conditionalFormatting>
  <conditionalFormatting sqref="F76:AJ76">
    <cfRule type="expression" dxfId="8269" priority="2041" stopIfTrue="1">
      <formula>IF(WEEKDAY(F$5)=1,TRUE,FALSE)</formula>
    </cfRule>
  </conditionalFormatting>
  <conditionalFormatting sqref="F76:AJ76">
    <cfRule type="expression" dxfId="8268" priority="2040" stopIfTrue="1">
      <formula>IF(WEEKDAY(F$5)=1,TRUE,FALSE)</formula>
    </cfRule>
  </conditionalFormatting>
  <conditionalFormatting sqref="F76:AJ76">
    <cfRule type="expression" dxfId="8267" priority="2039" stopIfTrue="1">
      <formula>IF(WEEKDAY(F$5)=1,TRUE,FALSE)</formula>
    </cfRule>
  </conditionalFormatting>
  <conditionalFormatting sqref="K76:P76">
    <cfRule type="expression" dxfId="8266" priority="2038" stopIfTrue="1">
      <formula>IF(WEEKDAY(K$5)=1,TRUE,FALSE)</formula>
    </cfRule>
  </conditionalFormatting>
  <conditionalFormatting sqref="R76:W76">
    <cfRule type="expression" dxfId="8265" priority="2037" stopIfTrue="1">
      <formula>IF(WEEKDAY(R$5)=1,TRUE,FALSE)</formula>
    </cfRule>
  </conditionalFormatting>
  <conditionalFormatting sqref="Y76:AD76">
    <cfRule type="expression" dxfId="8264" priority="2036" stopIfTrue="1">
      <formula>IF(WEEKDAY(Y$5)=1,TRUE,FALSE)</formula>
    </cfRule>
  </conditionalFormatting>
  <conditionalFormatting sqref="F76:I76">
    <cfRule type="expression" dxfId="8263" priority="2035" stopIfTrue="1">
      <formula>IF(WEEKDAY(F$5)=1,TRUE,FALSE)</formula>
    </cfRule>
  </conditionalFormatting>
  <conditionalFormatting sqref="AF76:AJ76">
    <cfRule type="expression" dxfId="8262" priority="2034" stopIfTrue="1">
      <formula>IF(WEEKDAY(AF$5)=1,TRUE,FALSE)</formula>
    </cfRule>
  </conditionalFormatting>
  <conditionalFormatting sqref="F76:AJ76">
    <cfRule type="expression" dxfId="8261" priority="2033" stopIfTrue="1">
      <formula>IF(WEEKDAY(F$5)=1,TRUE,FALSE)</formula>
    </cfRule>
  </conditionalFormatting>
  <conditionalFormatting sqref="F76:AJ76">
    <cfRule type="expression" dxfId="8260" priority="2032" stopIfTrue="1">
      <formula>IF(WEEKDAY(F$5)=1,TRUE,FALSE)</formula>
    </cfRule>
  </conditionalFormatting>
  <conditionalFormatting sqref="F76:AJ76">
    <cfRule type="expression" dxfId="8259" priority="2031" stopIfTrue="1">
      <formula>IF(WEEKDAY(F$5)=1,TRUE,FALSE)</formula>
    </cfRule>
  </conditionalFormatting>
  <conditionalFormatting sqref="F76:AJ76">
    <cfRule type="expression" dxfId="8258" priority="2030" stopIfTrue="1">
      <formula>IF(WEEKDAY(F$5)=1,TRUE,FALSE)</formula>
    </cfRule>
  </conditionalFormatting>
  <conditionalFormatting sqref="F76:AJ76">
    <cfRule type="expression" dxfId="8257" priority="2029" stopIfTrue="1">
      <formula>IF(WEEKDAY(F$5)=1,TRUE,FALSE)</formula>
    </cfRule>
  </conditionalFormatting>
  <conditionalFormatting sqref="K78:P78">
    <cfRule type="expression" dxfId="8256" priority="2028" stopIfTrue="1">
      <formula>IF(WEEKDAY(K$5)=1,TRUE,FALSE)</formula>
    </cfRule>
  </conditionalFormatting>
  <conditionalFormatting sqref="R78:W78">
    <cfRule type="expression" dxfId="8255" priority="2027" stopIfTrue="1">
      <formula>IF(WEEKDAY(R$5)=1,TRUE,FALSE)</formula>
    </cfRule>
  </conditionalFormatting>
  <conditionalFormatting sqref="Y78:AD78">
    <cfRule type="expression" dxfId="8254" priority="2026" stopIfTrue="1">
      <formula>IF(WEEKDAY(Y$5)=1,TRUE,FALSE)</formula>
    </cfRule>
  </conditionalFormatting>
  <conditionalFormatting sqref="F78:I78">
    <cfRule type="expression" dxfId="8253" priority="2025" stopIfTrue="1">
      <formula>IF(WEEKDAY(F$5)=1,TRUE,FALSE)</formula>
    </cfRule>
  </conditionalFormatting>
  <conditionalFormatting sqref="AF78:AJ78">
    <cfRule type="expression" dxfId="8252" priority="2024" stopIfTrue="1">
      <formula>IF(WEEKDAY(AF$5)=1,TRUE,FALSE)</formula>
    </cfRule>
  </conditionalFormatting>
  <conditionalFormatting sqref="F78:AJ78">
    <cfRule type="expression" dxfId="8251" priority="2023" stopIfTrue="1">
      <formula>IF(WEEKDAY(F$5)=1,TRUE,FALSE)</formula>
    </cfRule>
  </conditionalFormatting>
  <conditionalFormatting sqref="F78:AJ78">
    <cfRule type="expression" dxfId="8250" priority="2022" stopIfTrue="1">
      <formula>IF(WEEKDAY(F$5)=1,TRUE,FALSE)</formula>
    </cfRule>
  </conditionalFormatting>
  <conditionalFormatting sqref="F78:AJ78">
    <cfRule type="expression" dxfId="8249" priority="2021" stopIfTrue="1">
      <formula>IF(WEEKDAY(F$5)=1,TRUE,FALSE)</formula>
    </cfRule>
  </conditionalFormatting>
  <conditionalFormatting sqref="K78:P78">
    <cfRule type="expression" dxfId="8248" priority="2020" stopIfTrue="1">
      <formula>IF(WEEKDAY(K$5)=1,TRUE,FALSE)</formula>
    </cfRule>
  </conditionalFormatting>
  <conditionalFormatting sqref="R78:W78">
    <cfRule type="expression" dxfId="8247" priority="2019" stopIfTrue="1">
      <formula>IF(WEEKDAY(R$5)=1,TRUE,FALSE)</formula>
    </cfRule>
  </conditionalFormatting>
  <conditionalFormatting sqref="Y78:AD78">
    <cfRule type="expression" dxfId="8246" priority="2018" stopIfTrue="1">
      <formula>IF(WEEKDAY(Y$5)=1,TRUE,FALSE)</formula>
    </cfRule>
  </conditionalFormatting>
  <conditionalFormatting sqref="F78:I78">
    <cfRule type="expression" dxfId="8245" priority="2017" stopIfTrue="1">
      <formula>IF(WEEKDAY(F$5)=1,TRUE,FALSE)</formula>
    </cfRule>
  </conditionalFormatting>
  <conditionalFormatting sqref="AF78:AJ78">
    <cfRule type="expression" dxfId="8244" priority="2016" stopIfTrue="1">
      <formula>IF(WEEKDAY(AF$5)=1,TRUE,FALSE)</formula>
    </cfRule>
  </conditionalFormatting>
  <conditionalFormatting sqref="F78:AJ78">
    <cfRule type="expression" dxfId="8243" priority="2015" stopIfTrue="1">
      <formula>IF(WEEKDAY(F$5)=1,TRUE,FALSE)</formula>
    </cfRule>
  </conditionalFormatting>
  <conditionalFormatting sqref="F78:AJ78">
    <cfRule type="expression" dxfId="8242" priority="2014" stopIfTrue="1">
      <formula>IF(WEEKDAY(F$5)=1,TRUE,FALSE)</formula>
    </cfRule>
  </conditionalFormatting>
  <conditionalFormatting sqref="F78:AJ78">
    <cfRule type="expression" dxfId="8241" priority="2013" stopIfTrue="1">
      <formula>IF(WEEKDAY(F$5)=1,TRUE,FALSE)</formula>
    </cfRule>
  </conditionalFormatting>
  <conditionalFormatting sqref="F78:AJ78">
    <cfRule type="expression" dxfId="8240" priority="2012" stopIfTrue="1">
      <formula>IF(WEEKDAY(F$5)=1,TRUE,FALSE)</formula>
    </cfRule>
  </conditionalFormatting>
  <conditionalFormatting sqref="F78:AJ78">
    <cfRule type="expression" dxfId="8239" priority="2011" stopIfTrue="1">
      <formula>IF(WEEKDAY(F$5)=1,TRUE,FALSE)</formula>
    </cfRule>
  </conditionalFormatting>
  <conditionalFormatting sqref="K80:P80">
    <cfRule type="expression" dxfId="8238" priority="2010" stopIfTrue="1">
      <formula>IF(WEEKDAY(K$5)=1,TRUE,FALSE)</formula>
    </cfRule>
  </conditionalFormatting>
  <conditionalFormatting sqref="R80:W80">
    <cfRule type="expression" dxfId="8237" priority="2009" stopIfTrue="1">
      <formula>IF(WEEKDAY(R$5)=1,TRUE,FALSE)</formula>
    </cfRule>
  </conditionalFormatting>
  <conditionalFormatting sqref="Y80:AD80">
    <cfRule type="expression" dxfId="8236" priority="2008" stopIfTrue="1">
      <formula>IF(WEEKDAY(Y$5)=1,TRUE,FALSE)</formula>
    </cfRule>
  </conditionalFormatting>
  <conditionalFormatting sqref="F80:I80">
    <cfRule type="expression" dxfId="8235" priority="2007" stopIfTrue="1">
      <formula>IF(WEEKDAY(F$5)=1,TRUE,FALSE)</formula>
    </cfRule>
  </conditionalFormatting>
  <conditionalFormatting sqref="AF80:AJ80">
    <cfRule type="expression" dxfId="8234" priority="2006" stopIfTrue="1">
      <formula>IF(WEEKDAY(AF$5)=1,TRUE,FALSE)</formula>
    </cfRule>
  </conditionalFormatting>
  <conditionalFormatting sqref="F80:AJ80">
    <cfRule type="expression" dxfId="8233" priority="2005" stopIfTrue="1">
      <formula>IF(WEEKDAY(F$5)=1,TRUE,FALSE)</formula>
    </cfRule>
  </conditionalFormatting>
  <conditionalFormatting sqref="F80:AJ80">
    <cfRule type="expression" dxfId="8232" priority="2004" stopIfTrue="1">
      <formula>IF(WEEKDAY(F$5)=1,TRUE,FALSE)</formula>
    </cfRule>
  </conditionalFormatting>
  <conditionalFormatting sqref="F80:AJ80">
    <cfRule type="expression" dxfId="8231" priority="2003" stopIfTrue="1">
      <formula>IF(WEEKDAY(F$5)=1,TRUE,FALSE)</formula>
    </cfRule>
  </conditionalFormatting>
  <conditionalFormatting sqref="K80:P80">
    <cfRule type="expression" dxfId="8230" priority="2002" stopIfTrue="1">
      <formula>IF(WEEKDAY(K$5)=1,TRUE,FALSE)</formula>
    </cfRule>
  </conditionalFormatting>
  <conditionalFormatting sqref="R80:W80">
    <cfRule type="expression" dxfId="8229" priority="2001" stopIfTrue="1">
      <formula>IF(WEEKDAY(R$5)=1,TRUE,FALSE)</formula>
    </cfRule>
  </conditionalFormatting>
  <conditionalFormatting sqref="Y80:AD80">
    <cfRule type="expression" dxfId="8228" priority="2000" stopIfTrue="1">
      <formula>IF(WEEKDAY(Y$5)=1,TRUE,FALSE)</formula>
    </cfRule>
  </conditionalFormatting>
  <conditionalFormatting sqref="F80:I80">
    <cfRule type="expression" dxfId="8227" priority="1999" stopIfTrue="1">
      <formula>IF(WEEKDAY(F$5)=1,TRUE,FALSE)</formula>
    </cfRule>
  </conditionalFormatting>
  <conditionalFormatting sqref="AF80:AJ80">
    <cfRule type="expression" dxfId="8226" priority="1998" stopIfTrue="1">
      <formula>IF(WEEKDAY(AF$5)=1,TRUE,FALSE)</formula>
    </cfRule>
  </conditionalFormatting>
  <conditionalFormatting sqref="F80:AJ80">
    <cfRule type="expression" dxfId="8225" priority="1997" stopIfTrue="1">
      <formula>IF(WEEKDAY(F$5)=1,TRUE,FALSE)</formula>
    </cfRule>
  </conditionalFormatting>
  <conditionalFormatting sqref="F80:AJ80">
    <cfRule type="expression" dxfId="8224" priority="1996" stopIfTrue="1">
      <formula>IF(WEEKDAY(F$5)=1,TRUE,FALSE)</formula>
    </cfRule>
  </conditionalFormatting>
  <conditionalFormatting sqref="F80:AJ80">
    <cfRule type="expression" dxfId="8223" priority="1995" stopIfTrue="1">
      <formula>IF(WEEKDAY(F$5)=1,TRUE,FALSE)</formula>
    </cfRule>
  </conditionalFormatting>
  <conditionalFormatting sqref="F80:AJ80">
    <cfRule type="expression" dxfId="8222" priority="1994" stopIfTrue="1">
      <formula>IF(WEEKDAY(F$5)=1,TRUE,FALSE)</formula>
    </cfRule>
  </conditionalFormatting>
  <conditionalFormatting sqref="F80:AJ80">
    <cfRule type="expression" dxfId="8221" priority="1993" stopIfTrue="1">
      <formula>IF(WEEKDAY(F$5)=1,TRUE,FALSE)</formula>
    </cfRule>
  </conditionalFormatting>
  <conditionalFormatting sqref="K82:P82">
    <cfRule type="expression" dxfId="8220" priority="1992" stopIfTrue="1">
      <formula>IF(WEEKDAY(K$5)=1,TRUE,FALSE)</formula>
    </cfRule>
  </conditionalFormatting>
  <conditionalFormatting sqref="R82:W82">
    <cfRule type="expression" dxfId="8219" priority="1991" stopIfTrue="1">
      <formula>IF(WEEKDAY(R$5)=1,TRUE,FALSE)</formula>
    </cfRule>
  </conditionalFormatting>
  <conditionalFormatting sqref="Y82:AD82">
    <cfRule type="expression" dxfId="8218" priority="1990" stopIfTrue="1">
      <formula>IF(WEEKDAY(Y$5)=1,TRUE,FALSE)</formula>
    </cfRule>
  </conditionalFormatting>
  <conditionalFormatting sqref="F82:I82">
    <cfRule type="expression" dxfId="8217" priority="1989" stopIfTrue="1">
      <formula>IF(WEEKDAY(F$5)=1,TRUE,FALSE)</formula>
    </cfRule>
  </conditionalFormatting>
  <conditionalFormatting sqref="AF82:AJ82">
    <cfRule type="expression" dxfId="8216" priority="1988" stopIfTrue="1">
      <formula>IF(WEEKDAY(AF$5)=1,TRUE,FALSE)</formula>
    </cfRule>
  </conditionalFormatting>
  <conditionalFormatting sqref="F82:AJ82">
    <cfRule type="expression" dxfId="8215" priority="1987" stopIfTrue="1">
      <formula>IF(WEEKDAY(F$5)=1,TRUE,FALSE)</formula>
    </cfRule>
  </conditionalFormatting>
  <conditionalFormatting sqref="F82:AJ82">
    <cfRule type="expression" dxfId="8214" priority="1986" stopIfTrue="1">
      <formula>IF(WEEKDAY(F$5)=1,TRUE,FALSE)</formula>
    </cfRule>
  </conditionalFormatting>
  <conditionalFormatting sqref="F82:AJ82">
    <cfRule type="expression" dxfId="8213" priority="1985" stopIfTrue="1">
      <formula>IF(WEEKDAY(F$5)=1,TRUE,FALSE)</formula>
    </cfRule>
  </conditionalFormatting>
  <conditionalFormatting sqref="K82:P82">
    <cfRule type="expression" dxfId="8212" priority="1984" stopIfTrue="1">
      <formula>IF(WEEKDAY(K$5)=1,TRUE,FALSE)</formula>
    </cfRule>
  </conditionalFormatting>
  <conditionalFormatting sqref="R82:W82">
    <cfRule type="expression" dxfId="8211" priority="1983" stopIfTrue="1">
      <formula>IF(WEEKDAY(R$5)=1,TRUE,FALSE)</formula>
    </cfRule>
  </conditionalFormatting>
  <conditionalFormatting sqref="Y82:AD82">
    <cfRule type="expression" dxfId="8210" priority="1982" stopIfTrue="1">
      <formula>IF(WEEKDAY(Y$5)=1,TRUE,FALSE)</formula>
    </cfRule>
  </conditionalFormatting>
  <conditionalFormatting sqref="F82:I82">
    <cfRule type="expression" dxfId="8209" priority="1981" stopIfTrue="1">
      <formula>IF(WEEKDAY(F$5)=1,TRUE,FALSE)</formula>
    </cfRule>
  </conditionalFormatting>
  <conditionalFormatting sqref="AF82:AJ82">
    <cfRule type="expression" dxfId="8208" priority="1980" stopIfTrue="1">
      <formula>IF(WEEKDAY(AF$5)=1,TRUE,FALSE)</formula>
    </cfRule>
  </conditionalFormatting>
  <conditionalFormatting sqref="F82:AJ82">
    <cfRule type="expression" dxfId="8207" priority="1979" stopIfTrue="1">
      <formula>IF(WEEKDAY(F$5)=1,TRUE,FALSE)</formula>
    </cfRule>
  </conditionalFormatting>
  <conditionalFormatting sqref="F82:AJ82">
    <cfRule type="expression" dxfId="8206" priority="1978" stopIfTrue="1">
      <formula>IF(WEEKDAY(F$5)=1,TRUE,FALSE)</formula>
    </cfRule>
  </conditionalFormatting>
  <conditionalFormatting sqref="F82:AJ82">
    <cfRule type="expression" dxfId="8205" priority="1977" stopIfTrue="1">
      <formula>IF(WEEKDAY(F$5)=1,TRUE,FALSE)</formula>
    </cfRule>
  </conditionalFormatting>
  <conditionalFormatting sqref="F82:AJ82">
    <cfRule type="expression" dxfId="8204" priority="1976" stopIfTrue="1">
      <formula>IF(WEEKDAY(F$5)=1,TRUE,FALSE)</formula>
    </cfRule>
  </conditionalFormatting>
  <conditionalFormatting sqref="F82:AJ82">
    <cfRule type="expression" dxfId="8203" priority="1975" stopIfTrue="1">
      <formula>IF(WEEKDAY(F$5)=1,TRUE,FALSE)</formula>
    </cfRule>
  </conditionalFormatting>
  <conditionalFormatting sqref="K84:P84">
    <cfRule type="expression" dxfId="8202" priority="1974" stopIfTrue="1">
      <formula>IF(WEEKDAY(K$5)=1,TRUE,FALSE)</formula>
    </cfRule>
  </conditionalFormatting>
  <conditionalFormatting sqref="R84:W84">
    <cfRule type="expression" dxfId="8201" priority="1973" stopIfTrue="1">
      <formula>IF(WEEKDAY(R$5)=1,TRUE,FALSE)</formula>
    </cfRule>
  </conditionalFormatting>
  <conditionalFormatting sqref="Y84:AD84">
    <cfRule type="expression" dxfId="8200" priority="1972" stopIfTrue="1">
      <formula>IF(WEEKDAY(Y$5)=1,TRUE,FALSE)</formula>
    </cfRule>
  </conditionalFormatting>
  <conditionalFormatting sqref="F84:I84">
    <cfRule type="expression" dxfId="8199" priority="1971" stopIfTrue="1">
      <formula>IF(WEEKDAY(F$5)=1,TRUE,FALSE)</formula>
    </cfRule>
  </conditionalFormatting>
  <conditionalFormatting sqref="AF84:AJ84">
    <cfRule type="expression" dxfId="8198" priority="1970" stopIfTrue="1">
      <formula>IF(WEEKDAY(AF$5)=1,TRUE,FALSE)</formula>
    </cfRule>
  </conditionalFormatting>
  <conditionalFormatting sqref="F84:AJ84">
    <cfRule type="expression" dxfId="8197" priority="1969" stopIfTrue="1">
      <formula>IF(WEEKDAY(F$5)=1,TRUE,FALSE)</formula>
    </cfRule>
  </conditionalFormatting>
  <conditionalFormatting sqref="F84:AJ84">
    <cfRule type="expression" dxfId="8196" priority="1968" stopIfTrue="1">
      <formula>IF(WEEKDAY(F$5)=1,TRUE,FALSE)</formula>
    </cfRule>
  </conditionalFormatting>
  <conditionalFormatting sqref="F84:AJ84">
    <cfRule type="expression" dxfId="8195" priority="1967" stopIfTrue="1">
      <formula>IF(WEEKDAY(F$5)=1,TRUE,FALSE)</formula>
    </cfRule>
  </conditionalFormatting>
  <conditionalFormatting sqref="K84:P84">
    <cfRule type="expression" dxfId="8194" priority="1966" stopIfTrue="1">
      <formula>IF(WEEKDAY(K$5)=1,TRUE,FALSE)</formula>
    </cfRule>
  </conditionalFormatting>
  <conditionalFormatting sqref="R84:W84">
    <cfRule type="expression" dxfId="8193" priority="1965" stopIfTrue="1">
      <formula>IF(WEEKDAY(R$5)=1,TRUE,FALSE)</formula>
    </cfRule>
  </conditionalFormatting>
  <conditionalFormatting sqref="Y84:AD84">
    <cfRule type="expression" dxfId="8192" priority="1964" stopIfTrue="1">
      <formula>IF(WEEKDAY(Y$5)=1,TRUE,FALSE)</formula>
    </cfRule>
  </conditionalFormatting>
  <conditionalFormatting sqref="F84:I84">
    <cfRule type="expression" dxfId="8191" priority="1963" stopIfTrue="1">
      <formula>IF(WEEKDAY(F$5)=1,TRUE,FALSE)</formula>
    </cfRule>
  </conditionalFormatting>
  <conditionalFormatting sqref="AF84:AJ84">
    <cfRule type="expression" dxfId="8190" priority="1962" stopIfTrue="1">
      <formula>IF(WEEKDAY(AF$5)=1,TRUE,FALSE)</formula>
    </cfRule>
  </conditionalFormatting>
  <conditionalFormatting sqref="F84:AJ84">
    <cfRule type="expression" dxfId="8189" priority="1961" stopIfTrue="1">
      <formula>IF(WEEKDAY(F$5)=1,TRUE,FALSE)</formula>
    </cfRule>
  </conditionalFormatting>
  <conditionalFormatting sqref="F84:AJ84">
    <cfRule type="expression" dxfId="8188" priority="1960" stopIfTrue="1">
      <formula>IF(WEEKDAY(F$5)=1,TRUE,FALSE)</formula>
    </cfRule>
  </conditionalFormatting>
  <conditionalFormatting sqref="F84:AJ84">
    <cfRule type="expression" dxfId="8187" priority="1959" stopIfTrue="1">
      <formula>IF(WEEKDAY(F$5)=1,TRUE,FALSE)</formula>
    </cfRule>
  </conditionalFormatting>
  <conditionalFormatting sqref="F84:AJ84">
    <cfRule type="expression" dxfId="8186" priority="1958" stopIfTrue="1">
      <formula>IF(WEEKDAY(F$5)=1,TRUE,FALSE)</formula>
    </cfRule>
  </conditionalFormatting>
  <conditionalFormatting sqref="F84:AJ84">
    <cfRule type="expression" dxfId="8185" priority="1957" stopIfTrue="1">
      <formula>IF(WEEKDAY(F$5)=1,TRUE,FALSE)</formula>
    </cfRule>
  </conditionalFormatting>
  <conditionalFormatting sqref="F72:I72">
    <cfRule type="expression" dxfId="8184" priority="1956" stopIfTrue="1">
      <formula>IF(WEEKDAY(F$5)=1,TRUE,FALSE)</formula>
    </cfRule>
  </conditionalFormatting>
  <conditionalFormatting sqref="F72:AJ72">
    <cfRule type="expression" dxfId="8183" priority="1955" stopIfTrue="1">
      <formula>IF(WEEKDAY(F$5)=1,TRUE,FALSE)</formula>
    </cfRule>
  </conditionalFormatting>
  <conditionalFormatting sqref="F72:AJ72">
    <cfRule type="expression" dxfId="8182" priority="1954" stopIfTrue="1">
      <formula>IF(WEEKDAY(F$5)=1,TRUE,FALSE)</formula>
    </cfRule>
  </conditionalFormatting>
  <conditionalFormatting sqref="F72:AJ72">
    <cfRule type="expression" dxfId="8181" priority="1953" stopIfTrue="1">
      <formula>IF(WEEKDAY(F$5)=1,TRUE,FALSE)</formula>
    </cfRule>
  </conditionalFormatting>
  <conditionalFormatting sqref="K72:P72">
    <cfRule type="expression" dxfId="8180" priority="1952" stopIfTrue="1">
      <formula>IF(WEEKDAY(K$5)=1,TRUE,FALSE)</formula>
    </cfRule>
  </conditionalFormatting>
  <conditionalFormatting sqref="R72:W72">
    <cfRule type="expression" dxfId="8179" priority="1951" stopIfTrue="1">
      <formula>IF(WEEKDAY(R$5)=1,TRUE,FALSE)</formula>
    </cfRule>
  </conditionalFormatting>
  <conditionalFormatting sqref="Y72:AD72">
    <cfRule type="expression" dxfId="8178" priority="1950" stopIfTrue="1">
      <formula>IF(WEEKDAY(Y$5)=1,TRUE,FALSE)</formula>
    </cfRule>
  </conditionalFormatting>
  <conditionalFormatting sqref="F72:I72">
    <cfRule type="expression" dxfId="8177" priority="1949" stopIfTrue="1">
      <formula>IF(WEEKDAY(F$5)=1,TRUE,FALSE)</formula>
    </cfRule>
  </conditionalFormatting>
  <conditionalFormatting sqref="AF72:AJ72">
    <cfRule type="expression" dxfId="8176" priority="1948" stopIfTrue="1">
      <formula>IF(WEEKDAY(AF$5)=1,TRUE,FALSE)</formula>
    </cfRule>
  </conditionalFormatting>
  <conditionalFormatting sqref="F72:AJ72">
    <cfRule type="expression" dxfId="8175" priority="1947" stopIfTrue="1">
      <formula>IF(WEEKDAY(F$5)=1,TRUE,FALSE)</formula>
    </cfRule>
  </conditionalFormatting>
  <conditionalFormatting sqref="F72:AJ72">
    <cfRule type="expression" dxfId="8174" priority="1946" stopIfTrue="1">
      <formula>IF(WEEKDAY(F$5)=1,TRUE,FALSE)</formula>
    </cfRule>
  </conditionalFormatting>
  <conditionalFormatting sqref="F72:AJ72">
    <cfRule type="expression" dxfId="8173" priority="1945" stopIfTrue="1">
      <formula>IF(WEEKDAY(F$5)=1,TRUE,FALSE)</formula>
    </cfRule>
  </conditionalFormatting>
  <conditionalFormatting sqref="F72:AJ72">
    <cfRule type="expression" dxfId="8172" priority="1944" stopIfTrue="1">
      <formula>IF(WEEKDAY(F$5)=1,TRUE,FALSE)</formula>
    </cfRule>
  </conditionalFormatting>
  <conditionalFormatting sqref="F72:I72">
    <cfRule type="expression" dxfId="8171" priority="1943" stopIfTrue="1">
      <formula>IF(WEEKDAY(F$5)=1,TRUE,FALSE)</formula>
    </cfRule>
  </conditionalFormatting>
  <conditionalFormatting sqref="F72:I72">
    <cfRule type="expression" dxfId="8170" priority="1942" stopIfTrue="1">
      <formula>IF(WEEKDAY(F$5)=1,TRUE,FALSE)</formula>
    </cfRule>
  </conditionalFormatting>
  <conditionalFormatting sqref="F72:I72">
    <cfRule type="expression" dxfId="8169" priority="1941" stopIfTrue="1">
      <formula>IF(WEEKDAY(F$5)=1,TRUE,FALSE)</formula>
    </cfRule>
  </conditionalFormatting>
  <conditionalFormatting sqref="F72:AJ72">
    <cfRule type="expression" dxfId="8168" priority="1940" stopIfTrue="1">
      <formula>IF(WEEKDAY(F$5)=1,TRUE,FALSE)</formula>
    </cfRule>
  </conditionalFormatting>
  <conditionalFormatting sqref="F72:AJ72">
    <cfRule type="expression" dxfId="8167" priority="1939" stopIfTrue="1">
      <formula>IF(WEEKDAY(F$5)=1,TRUE,FALSE)</formula>
    </cfRule>
  </conditionalFormatting>
  <conditionalFormatting sqref="F72:AJ72">
    <cfRule type="expression" dxfId="8166" priority="1938" stopIfTrue="1">
      <formula>IF(WEEKDAY(F$5)=1,TRUE,FALSE)</formula>
    </cfRule>
  </conditionalFormatting>
  <conditionalFormatting sqref="K72:P72">
    <cfRule type="expression" dxfId="8165" priority="1937" stopIfTrue="1">
      <formula>IF(WEEKDAY(K$5)=1,TRUE,FALSE)</formula>
    </cfRule>
  </conditionalFormatting>
  <conditionalFormatting sqref="R72:W72">
    <cfRule type="expression" dxfId="8164" priority="1936" stopIfTrue="1">
      <formula>IF(WEEKDAY(R$5)=1,TRUE,FALSE)</formula>
    </cfRule>
  </conditionalFormatting>
  <conditionalFormatting sqref="Y72:AD72">
    <cfRule type="expression" dxfId="8163" priority="1935" stopIfTrue="1">
      <formula>IF(WEEKDAY(Y$5)=1,TRUE,FALSE)</formula>
    </cfRule>
  </conditionalFormatting>
  <conditionalFormatting sqref="F72:I72">
    <cfRule type="expression" dxfId="8162" priority="1934" stopIfTrue="1">
      <formula>IF(WEEKDAY(F$5)=1,TRUE,FALSE)</formula>
    </cfRule>
  </conditionalFormatting>
  <conditionalFormatting sqref="AF72:AJ72">
    <cfRule type="expression" dxfId="8161" priority="1933" stopIfTrue="1">
      <formula>IF(WEEKDAY(AF$5)=1,TRUE,FALSE)</formula>
    </cfRule>
  </conditionalFormatting>
  <conditionalFormatting sqref="F72:AJ72">
    <cfRule type="expression" dxfId="8160" priority="1932" stopIfTrue="1">
      <formula>IF(WEEKDAY(F$5)=1,TRUE,FALSE)</formula>
    </cfRule>
  </conditionalFormatting>
  <conditionalFormatting sqref="F72:AJ72">
    <cfRule type="expression" dxfId="8159" priority="1931" stopIfTrue="1">
      <formula>IF(WEEKDAY(F$5)=1,TRUE,FALSE)</formula>
    </cfRule>
  </conditionalFormatting>
  <conditionalFormatting sqref="F72:AJ72">
    <cfRule type="expression" dxfId="8158" priority="1930" stopIfTrue="1">
      <formula>IF(WEEKDAY(F$5)=1,TRUE,FALSE)</formula>
    </cfRule>
  </conditionalFormatting>
  <conditionalFormatting sqref="F72:AJ72">
    <cfRule type="expression" dxfId="8157" priority="1929" stopIfTrue="1">
      <formula>IF(WEEKDAY(F$5)=1,TRUE,FALSE)</formula>
    </cfRule>
  </conditionalFormatting>
  <conditionalFormatting sqref="F72:AJ72">
    <cfRule type="expression" dxfId="8156" priority="1928" stopIfTrue="1">
      <formula>IF(WEEKDAY(F$5)=1,TRUE,FALSE)</formula>
    </cfRule>
  </conditionalFormatting>
  <conditionalFormatting sqref="F74:I74">
    <cfRule type="expression" dxfId="8155" priority="1927" stopIfTrue="1">
      <formula>IF(WEEKDAY(F$5)=1,TRUE,FALSE)</formula>
    </cfRule>
  </conditionalFormatting>
  <conditionalFormatting sqref="F74:AJ74">
    <cfRule type="expression" dxfId="8154" priority="1926" stopIfTrue="1">
      <formula>IF(WEEKDAY(F$5)=1,TRUE,FALSE)</formula>
    </cfRule>
  </conditionalFormatting>
  <conditionalFormatting sqref="F74:AJ74">
    <cfRule type="expression" dxfId="8153" priority="1925" stopIfTrue="1">
      <formula>IF(WEEKDAY(F$5)=1,TRUE,FALSE)</formula>
    </cfRule>
  </conditionalFormatting>
  <conditionalFormatting sqref="F74:AJ74">
    <cfRule type="expression" dxfId="8152" priority="1924" stopIfTrue="1">
      <formula>IF(WEEKDAY(F$5)=1,TRUE,FALSE)</formula>
    </cfRule>
  </conditionalFormatting>
  <conditionalFormatting sqref="K74:P74">
    <cfRule type="expression" dxfId="8151" priority="1923" stopIfTrue="1">
      <formula>IF(WEEKDAY(K$5)=1,TRUE,FALSE)</formula>
    </cfRule>
  </conditionalFormatting>
  <conditionalFormatting sqref="R74:W74">
    <cfRule type="expression" dxfId="8150" priority="1922" stopIfTrue="1">
      <formula>IF(WEEKDAY(R$5)=1,TRUE,FALSE)</formula>
    </cfRule>
  </conditionalFormatting>
  <conditionalFormatting sqref="Y74:AD74">
    <cfRule type="expression" dxfId="8149" priority="1921" stopIfTrue="1">
      <formula>IF(WEEKDAY(Y$5)=1,TRUE,FALSE)</formula>
    </cfRule>
  </conditionalFormatting>
  <conditionalFormatting sqref="F74:I74">
    <cfRule type="expression" dxfId="8148" priority="1920" stopIfTrue="1">
      <formula>IF(WEEKDAY(F$5)=1,TRUE,FALSE)</formula>
    </cfRule>
  </conditionalFormatting>
  <conditionalFormatting sqref="AF74:AJ74">
    <cfRule type="expression" dxfId="8147" priority="1919" stopIfTrue="1">
      <formula>IF(WEEKDAY(AF$5)=1,TRUE,FALSE)</formula>
    </cfRule>
  </conditionalFormatting>
  <conditionalFormatting sqref="F74:AJ74">
    <cfRule type="expression" dxfId="8146" priority="1918" stopIfTrue="1">
      <formula>IF(WEEKDAY(F$5)=1,TRUE,FALSE)</formula>
    </cfRule>
  </conditionalFormatting>
  <conditionalFormatting sqref="F74:AJ74">
    <cfRule type="expression" dxfId="8145" priority="1917" stopIfTrue="1">
      <formula>IF(WEEKDAY(F$5)=1,TRUE,FALSE)</formula>
    </cfRule>
  </conditionalFormatting>
  <conditionalFormatting sqref="F74:AJ74">
    <cfRule type="expression" dxfId="8144" priority="1916" stopIfTrue="1">
      <formula>IF(WEEKDAY(F$5)=1,TRUE,FALSE)</formula>
    </cfRule>
  </conditionalFormatting>
  <conditionalFormatting sqref="F74:AJ74">
    <cfRule type="expression" dxfId="8143" priority="1915" stopIfTrue="1">
      <formula>IF(WEEKDAY(F$5)=1,TRUE,FALSE)</formula>
    </cfRule>
  </conditionalFormatting>
  <conditionalFormatting sqref="F74:I74">
    <cfRule type="expression" dxfId="8142" priority="1914" stopIfTrue="1">
      <formula>IF(WEEKDAY(F$5)=1,TRUE,FALSE)</formula>
    </cfRule>
  </conditionalFormatting>
  <conditionalFormatting sqref="F74:I74">
    <cfRule type="expression" dxfId="8141" priority="1913" stopIfTrue="1">
      <formula>IF(WEEKDAY(F$5)=1,TRUE,FALSE)</formula>
    </cfRule>
  </conditionalFormatting>
  <conditionalFormatting sqref="F74:I74">
    <cfRule type="expression" dxfId="8140" priority="1912" stopIfTrue="1">
      <formula>IF(WEEKDAY(F$5)=1,TRUE,FALSE)</formula>
    </cfRule>
  </conditionalFormatting>
  <conditionalFormatting sqref="F74:AJ74">
    <cfRule type="expression" dxfId="8139" priority="1911" stopIfTrue="1">
      <formula>IF(WEEKDAY(F$5)=1,TRUE,FALSE)</formula>
    </cfRule>
  </conditionalFormatting>
  <conditionalFormatting sqref="F74:AJ74">
    <cfRule type="expression" dxfId="8138" priority="1910" stopIfTrue="1">
      <formula>IF(WEEKDAY(F$5)=1,TRUE,FALSE)</formula>
    </cfRule>
  </conditionalFormatting>
  <conditionalFormatting sqref="F74:AJ74">
    <cfRule type="expression" dxfId="8137" priority="1909" stopIfTrue="1">
      <formula>IF(WEEKDAY(F$5)=1,TRUE,FALSE)</formula>
    </cfRule>
  </conditionalFormatting>
  <conditionalFormatting sqref="K74:P74">
    <cfRule type="expression" dxfId="8136" priority="1908" stopIfTrue="1">
      <formula>IF(WEEKDAY(K$5)=1,TRUE,FALSE)</formula>
    </cfRule>
  </conditionalFormatting>
  <conditionalFormatting sqref="R74:W74">
    <cfRule type="expression" dxfId="8135" priority="1907" stopIfTrue="1">
      <formula>IF(WEEKDAY(R$5)=1,TRUE,FALSE)</formula>
    </cfRule>
  </conditionalFormatting>
  <conditionalFormatting sqref="Y74:AD74">
    <cfRule type="expression" dxfId="8134" priority="1906" stopIfTrue="1">
      <formula>IF(WEEKDAY(Y$5)=1,TRUE,FALSE)</formula>
    </cfRule>
  </conditionalFormatting>
  <conditionalFormatting sqref="F74:I74">
    <cfRule type="expression" dxfId="8133" priority="1905" stopIfTrue="1">
      <formula>IF(WEEKDAY(F$5)=1,TRUE,FALSE)</formula>
    </cfRule>
  </conditionalFormatting>
  <conditionalFormatting sqref="AF74:AJ74">
    <cfRule type="expression" dxfId="8132" priority="1904" stopIfTrue="1">
      <formula>IF(WEEKDAY(AF$5)=1,TRUE,FALSE)</formula>
    </cfRule>
  </conditionalFormatting>
  <conditionalFormatting sqref="F74:AJ74">
    <cfRule type="expression" dxfId="8131" priority="1903" stopIfTrue="1">
      <formula>IF(WEEKDAY(F$5)=1,TRUE,FALSE)</formula>
    </cfRule>
  </conditionalFormatting>
  <conditionalFormatting sqref="F74:AJ74">
    <cfRule type="expression" dxfId="8130" priority="1902" stopIfTrue="1">
      <formula>IF(WEEKDAY(F$5)=1,TRUE,FALSE)</formula>
    </cfRule>
  </conditionalFormatting>
  <conditionalFormatting sqref="F74:AJ74">
    <cfRule type="expression" dxfId="8129" priority="1901" stopIfTrue="1">
      <formula>IF(WEEKDAY(F$5)=1,TRUE,FALSE)</formula>
    </cfRule>
  </conditionalFormatting>
  <conditionalFormatting sqref="F74:AJ74">
    <cfRule type="expression" dxfId="8128" priority="1900" stopIfTrue="1">
      <formula>IF(WEEKDAY(F$5)=1,TRUE,FALSE)</formula>
    </cfRule>
  </conditionalFormatting>
  <conditionalFormatting sqref="F74:AJ74">
    <cfRule type="expression" dxfId="8127" priority="1899" stopIfTrue="1">
      <formula>IF(WEEKDAY(F$5)=1,TRUE,FALSE)</formula>
    </cfRule>
  </conditionalFormatting>
  <conditionalFormatting sqref="F76:I76">
    <cfRule type="expression" dxfId="8126" priority="1898" stopIfTrue="1">
      <formula>IF(WEEKDAY(F$5)=1,TRUE,FALSE)</formula>
    </cfRule>
  </conditionalFormatting>
  <conditionalFormatting sqref="F76:AJ76">
    <cfRule type="expression" dxfId="8125" priority="1897" stopIfTrue="1">
      <formula>IF(WEEKDAY(F$5)=1,TRUE,FALSE)</formula>
    </cfRule>
  </conditionalFormatting>
  <conditionalFormatting sqref="F76:AJ76">
    <cfRule type="expression" dxfId="8124" priority="1896" stopIfTrue="1">
      <formula>IF(WEEKDAY(F$5)=1,TRUE,FALSE)</formula>
    </cfRule>
  </conditionalFormatting>
  <conditionalFormatting sqref="F76:AJ76">
    <cfRule type="expression" dxfId="8123" priority="1895" stopIfTrue="1">
      <formula>IF(WEEKDAY(F$5)=1,TRUE,FALSE)</formula>
    </cfRule>
  </conditionalFormatting>
  <conditionalFormatting sqref="K76:P76">
    <cfRule type="expression" dxfId="8122" priority="1894" stopIfTrue="1">
      <formula>IF(WEEKDAY(K$5)=1,TRUE,FALSE)</formula>
    </cfRule>
  </conditionalFormatting>
  <conditionalFormatting sqref="R76:W76">
    <cfRule type="expression" dxfId="8121" priority="1893" stopIfTrue="1">
      <formula>IF(WEEKDAY(R$5)=1,TRUE,FALSE)</formula>
    </cfRule>
  </conditionalFormatting>
  <conditionalFormatting sqref="Y76:AD76">
    <cfRule type="expression" dxfId="8120" priority="1892" stopIfTrue="1">
      <formula>IF(WEEKDAY(Y$5)=1,TRUE,FALSE)</formula>
    </cfRule>
  </conditionalFormatting>
  <conditionalFormatting sqref="F76:I76">
    <cfRule type="expression" dxfId="8119" priority="1891" stopIfTrue="1">
      <formula>IF(WEEKDAY(F$5)=1,TRUE,FALSE)</formula>
    </cfRule>
  </conditionalFormatting>
  <conditionalFormatting sqref="AF76:AJ76">
    <cfRule type="expression" dxfId="8118" priority="1890" stopIfTrue="1">
      <formula>IF(WEEKDAY(AF$5)=1,TRUE,FALSE)</formula>
    </cfRule>
  </conditionalFormatting>
  <conditionalFormatting sqref="F76:AJ76">
    <cfRule type="expression" dxfId="8117" priority="1889" stopIfTrue="1">
      <formula>IF(WEEKDAY(F$5)=1,TRUE,FALSE)</formula>
    </cfRule>
  </conditionalFormatting>
  <conditionalFormatting sqref="F76:AJ76">
    <cfRule type="expression" dxfId="8116" priority="1888" stopIfTrue="1">
      <formula>IF(WEEKDAY(F$5)=1,TRUE,FALSE)</formula>
    </cfRule>
  </conditionalFormatting>
  <conditionalFormatting sqref="F76:AJ76">
    <cfRule type="expression" dxfId="8115" priority="1887" stopIfTrue="1">
      <formula>IF(WEEKDAY(F$5)=1,TRUE,FALSE)</formula>
    </cfRule>
  </conditionalFormatting>
  <conditionalFormatting sqref="F76:AJ76">
    <cfRule type="expression" dxfId="8114" priority="1886" stopIfTrue="1">
      <formula>IF(WEEKDAY(F$5)=1,TRUE,FALSE)</formula>
    </cfRule>
  </conditionalFormatting>
  <conditionalFormatting sqref="F76:I76">
    <cfRule type="expression" dxfId="8113" priority="1885" stopIfTrue="1">
      <formula>IF(WEEKDAY(F$5)=1,TRUE,FALSE)</formula>
    </cfRule>
  </conditionalFormatting>
  <conditionalFormatting sqref="F76:I76">
    <cfRule type="expression" dxfId="8112" priority="1884" stopIfTrue="1">
      <formula>IF(WEEKDAY(F$5)=1,TRUE,FALSE)</formula>
    </cfRule>
  </conditionalFormatting>
  <conditionalFormatting sqref="F76:I76">
    <cfRule type="expression" dxfId="8111" priority="1883" stopIfTrue="1">
      <formula>IF(WEEKDAY(F$5)=1,TRUE,FALSE)</formula>
    </cfRule>
  </conditionalFormatting>
  <conditionalFormatting sqref="F76:AJ76">
    <cfRule type="expression" dxfId="8110" priority="1882" stopIfTrue="1">
      <formula>IF(WEEKDAY(F$5)=1,TRUE,FALSE)</formula>
    </cfRule>
  </conditionalFormatting>
  <conditionalFormatting sqref="F76:AJ76">
    <cfRule type="expression" dxfId="8109" priority="1881" stopIfTrue="1">
      <formula>IF(WEEKDAY(F$5)=1,TRUE,FALSE)</formula>
    </cfRule>
  </conditionalFormatting>
  <conditionalFormatting sqref="F76:AJ76">
    <cfRule type="expression" dxfId="8108" priority="1880" stopIfTrue="1">
      <formula>IF(WEEKDAY(F$5)=1,TRUE,FALSE)</formula>
    </cfRule>
  </conditionalFormatting>
  <conditionalFormatting sqref="K76:P76">
    <cfRule type="expression" dxfId="8107" priority="1879" stopIfTrue="1">
      <formula>IF(WEEKDAY(K$5)=1,TRUE,FALSE)</formula>
    </cfRule>
  </conditionalFormatting>
  <conditionalFormatting sqref="R76:W76">
    <cfRule type="expression" dxfId="8106" priority="1878" stopIfTrue="1">
      <formula>IF(WEEKDAY(R$5)=1,TRUE,FALSE)</formula>
    </cfRule>
  </conditionalFormatting>
  <conditionalFormatting sqref="Y76:AD76">
    <cfRule type="expression" dxfId="8105" priority="1877" stopIfTrue="1">
      <formula>IF(WEEKDAY(Y$5)=1,TRUE,FALSE)</formula>
    </cfRule>
  </conditionalFormatting>
  <conditionalFormatting sqref="F76:I76">
    <cfRule type="expression" dxfId="8104" priority="1876" stopIfTrue="1">
      <formula>IF(WEEKDAY(F$5)=1,TRUE,FALSE)</formula>
    </cfRule>
  </conditionalFormatting>
  <conditionalFormatting sqref="AF76:AJ76">
    <cfRule type="expression" dxfId="8103" priority="1875" stopIfTrue="1">
      <formula>IF(WEEKDAY(AF$5)=1,TRUE,FALSE)</formula>
    </cfRule>
  </conditionalFormatting>
  <conditionalFormatting sqref="F76:AJ76">
    <cfRule type="expression" dxfId="8102" priority="1874" stopIfTrue="1">
      <formula>IF(WEEKDAY(F$5)=1,TRUE,FALSE)</formula>
    </cfRule>
  </conditionalFormatting>
  <conditionalFormatting sqref="F76:AJ76">
    <cfRule type="expression" dxfId="8101" priority="1873" stopIfTrue="1">
      <formula>IF(WEEKDAY(F$5)=1,TRUE,FALSE)</formula>
    </cfRule>
  </conditionalFormatting>
  <conditionalFormatting sqref="F76:AJ76">
    <cfRule type="expression" dxfId="8100" priority="1872" stopIfTrue="1">
      <formula>IF(WEEKDAY(F$5)=1,TRUE,FALSE)</formula>
    </cfRule>
  </conditionalFormatting>
  <conditionalFormatting sqref="F76:AJ76">
    <cfRule type="expression" dxfId="8099" priority="1871" stopIfTrue="1">
      <formula>IF(WEEKDAY(F$5)=1,TRUE,FALSE)</formula>
    </cfRule>
  </conditionalFormatting>
  <conditionalFormatting sqref="F76:AJ76">
    <cfRule type="expression" dxfId="8098" priority="1870" stopIfTrue="1">
      <formula>IF(WEEKDAY(F$5)=1,TRUE,FALSE)</formula>
    </cfRule>
  </conditionalFormatting>
  <conditionalFormatting sqref="F78:I78">
    <cfRule type="expression" dxfId="8097" priority="1869" stopIfTrue="1">
      <formula>IF(WEEKDAY(F$5)=1,TRUE,FALSE)</formula>
    </cfRule>
  </conditionalFormatting>
  <conditionalFormatting sqref="F78:AJ78">
    <cfRule type="expression" dxfId="8096" priority="1868" stopIfTrue="1">
      <formula>IF(WEEKDAY(F$5)=1,TRUE,FALSE)</formula>
    </cfRule>
  </conditionalFormatting>
  <conditionalFormatting sqref="F78:AJ78">
    <cfRule type="expression" dxfId="8095" priority="1867" stopIfTrue="1">
      <formula>IF(WEEKDAY(F$5)=1,TRUE,FALSE)</formula>
    </cfRule>
  </conditionalFormatting>
  <conditionalFormatting sqref="F78:AJ78">
    <cfRule type="expression" dxfId="8094" priority="1866" stopIfTrue="1">
      <formula>IF(WEEKDAY(F$5)=1,TRUE,FALSE)</formula>
    </cfRule>
  </conditionalFormatting>
  <conditionalFormatting sqref="K78:P78">
    <cfRule type="expression" dxfId="8093" priority="1865" stopIfTrue="1">
      <formula>IF(WEEKDAY(K$5)=1,TRUE,FALSE)</formula>
    </cfRule>
  </conditionalFormatting>
  <conditionalFormatting sqref="R78:W78">
    <cfRule type="expression" dxfId="8092" priority="1864" stopIfTrue="1">
      <formula>IF(WEEKDAY(R$5)=1,TRUE,FALSE)</formula>
    </cfRule>
  </conditionalFormatting>
  <conditionalFormatting sqref="Y78:AD78">
    <cfRule type="expression" dxfId="8091" priority="1863" stopIfTrue="1">
      <formula>IF(WEEKDAY(Y$5)=1,TRUE,FALSE)</formula>
    </cfRule>
  </conditionalFormatting>
  <conditionalFormatting sqref="F78:I78">
    <cfRule type="expression" dxfId="8090" priority="1862" stopIfTrue="1">
      <formula>IF(WEEKDAY(F$5)=1,TRUE,FALSE)</formula>
    </cfRule>
  </conditionalFormatting>
  <conditionalFormatting sqref="AF78:AJ78">
    <cfRule type="expression" dxfId="8089" priority="1861" stopIfTrue="1">
      <formula>IF(WEEKDAY(AF$5)=1,TRUE,FALSE)</formula>
    </cfRule>
  </conditionalFormatting>
  <conditionalFormatting sqref="F78:AJ78">
    <cfRule type="expression" dxfId="8088" priority="1860" stopIfTrue="1">
      <formula>IF(WEEKDAY(F$5)=1,TRUE,FALSE)</formula>
    </cfRule>
  </conditionalFormatting>
  <conditionalFormatting sqref="F78:AJ78">
    <cfRule type="expression" dxfId="8087" priority="1859" stopIfTrue="1">
      <formula>IF(WEEKDAY(F$5)=1,TRUE,FALSE)</formula>
    </cfRule>
  </conditionalFormatting>
  <conditionalFormatting sqref="F78:AJ78">
    <cfRule type="expression" dxfId="8086" priority="1858" stopIfTrue="1">
      <formula>IF(WEEKDAY(F$5)=1,TRUE,FALSE)</formula>
    </cfRule>
  </conditionalFormatting>
  <conditionalFormatting sqref="F78:AJ78">
    <cfRule type="expression" dxfId="8085" priority="1857" stopIfTrue="1">
      <formula>IF(WEEKDAY(F$5)=1,TRUE,FALSE)</formula>
    </cfRule>
  </conditionalFormatting>
  <conditionalFormatting sqref="F78:I78">
    <cfRule type="expression" dxfId="8084" priority="1856" stopIfTrue="1">
      <formula>IF(WEEKDAY(F$5)=1,TRUE,FALSE)</formula>
    </cfRule>
  </conditionalFormatting>
  <conditionalFormatting sqref="F78:I78">
    <cfRule type="expression" dxfId="8083" priority="1855" stopIfTrue="1">
      <formula>IF(WEEKDAY(F$5)=1,TRUE,FALSE)</formula>
    </cfRule>
  </conditionalFormatting>
  <conditionalFormatting sqref="F78:I78">
    <cfRule type="expression" dxfId="8082" priority="1854" stopIfTrue="1">
      <formula>IF(WEEKDAY(F$5)=1,TRUE,FALSE)</formula>
    </cfRule>
  </conditionalFormatting>
  <conditionalFormatting sqref="F78:AJ78">
    <cfRule type="expression" dxfId="8081" priority="1853" stopIfTrue="1">
      <formula>IF(WEEKDAY(F$5)=1,TRUE,FALSE)</formula>
    </cfRule>
  </conditionalFormatting>
  <conditionalFormatting sqref="F78:AJ78">
    <cfRule type="expression" dxfId="8080" priority="1852" stopIfTrue="1">
      <formula>IF(WEEKDAY(F$5)=1,TRUE,FALSE)</formula>
    </cfRule>
  </conditionalFormatting>
  <conditionalFormatting sqref="F78:AJ78">
    <cfRule type="expression" dxfId="8079" priority="1851" stopIfTrue="1">
      <formula>IF(WEEKDAY(F$5)=1,TRUE,FALSE)</formula>
    </cfRule>
  </conditionalFormatting>
  <conditionalFormatting sqref="K78:P78">
    <cfRule type="expression" dxfId="8078" priority="1850" stopIfTrue="1">
      <formula>IF(WEEKDAY(K$5)=1,TRUE,FALSE)</formula>
    </cfRule>
  </conditionalFormatting>
  <conditionalFormatting sqref="R78:W78">
    <cfRule type="expression" dxfId="8077" priority="1849" stopIfTrue="1">
      <formula>IF(WEEKDAY(R$5)=1,TRUE,FALSE)</formula>
    </cfRule>
  </conditionalFormatting>
  <conditionalFormatting sqref="Y78:AD78">
    <cfRule type="expression" dxfId="8076" priority="1848" stopIfTrue="1">
      <formula>IF(WEEKDAY(Y$5)=1,TRUE,FALSE)</formula>
    </cfRule>
  </conditionalFormatting>
  <conditionalFormatting sqref="F78:I78">
    <cfRule type="expression" dxfId="8075" priority="1847" stopIfTrue="1">
      <formula>IF(WEEKDAY(F$5)=1,TRUE,FALSE)</formula>
    </cfRule>
  </conditionalFormatting>
  <conditionalFormatting sqref="AF78:AJ78">
    <cfRule type="expression" dxfId="8074" priority="1846" stopIfTrue="1">
      <formula>IF(WEEKDAY(AF$5)=1,TRUE,FALSE)</formula>
    </cfRule>
  </conditionalFormatting>
  <conditionalFormatting sqref="F78:AJ78">
    <cfRule type="expression" dxfId="8073" priority="1845" stopIfTrue="1">
      <formula>IF(WEEKDAY(F$5)=1,TRUE,FALSE)</formula>
    </cfRule>
  </conditionalFormatting>
  <conditionalFormatting sqref="F78:AJ78">
    <cfRule type="expression" dxfId="8072" priority="1844" stopIfTrue="1">
      <formula>IF(WEEKDAY(F$5)=1,TRUE,FALSE)</formula>
    </cfRule>
  </conditionalFormatting>
  <conditionalFormatting sqref="F78:AJ78">
    <cfRule type="expression" dxfId="8071" priority="1843" stopIfTrue="1">
      <formula>IF(WEEKDAY(F$5)=1,TRUE,FALSE)</formula>
    </cfRule>
  </conditionalFormatting>
  <conditionalFormatting sqref="F78:AJ78">
    <cfRule type="expression" dxfId="8070" priority="1842" stopIfTrue="1">
      <formula>IF(WEEKDAY(F$5)=1,TRUE,FALSE)</formula>
    </cfRule>
  </conditionalFormatting>
  <conditionalFormatting sqref="F78:AJ78">
    <cfRule type="expression" dxfId="8069" priority="1841" stopIfTrue="1">
      <formula>IF(WEEKDAY(F$5)=1,TRUE,FALSE)</formula>
    </cfRule>
  </conditionalFormatting>
  <conditionalFormatting sqref="F80:I80">
    <cfRule type="expression" dxfId="8068" priority="1840" stopIfTrue="1">
      <formula>IF(WEEKDAY(F$5)=1,TRUE,FALSE)</formula>
    </cfRule>
  </conditionalFormatting>
  <conditionalFormatting sqref="F80:AJ80">
    <cfRule type="expression" dxfId="8067" priority="1839" stopIfTrue="1">
      <formula>IF(WEEKDAY(F$5)=1,TRUE,FALSE)</formula>
    </cfRule>
  </conditionalFormatting>
  <conditionalFormatting sqref="F80:AJ80">
    <cfRule type="expression" dxfId="8066" priority="1838" stopIfTrue="1">
      <formula>IF(WEEKDAY(F$5)=1,TRUE,FALSE)</formula>
    </cfRule>
  </conditionalFormatting>
  <conditionalFormatting sqref="F80:AJ80">
    <cfRule type="expression" dxfId="8065" priority="1837" stopIfTrue="1">
      <formula>IF(WEEKDAY(F$5)=1,TRUE,FALSE)</formula>
    </cfRule>
  </conditionalFormatting>
  <conditionalFormatting sqref="K80:P80">
    <cfRule type="expression" dxfId="8064" priority="1836" stopIfTrue="1">
      <formula>IF(WEEKDAY(K$5)=1,TRUE,FALSE)</formula>
    </cfRule>
  </conditionalFormatting>
  <conditionalFormatting sqref="R80:W80">
    <cfRule type="expression" dxfId="8063" priority="1835" stopIfTrue="1">
      <formula>IF(WEEKDAY(R$5)=1,TRUE,FALSE)</formula>
    </cfRule>
  </conditionalFormatting>
  <conditionalFormatting sqref="Y80:AD80">
    <cfRule type="expression" dxfId="8062" priority="1834" stopIfTrue="1">
      <formula>IF(WEEKDAY(Y$5)=1,TRUE,FALSE)</formula>
    </cfRule>
  </conditionalFormatting>
  <conditionalFormatting sqref="F80:I80">
    <cfRule type="expression" dxfId="8061" priority="1833" stopIfTrue="1">
      <formula>IF(WEEKDAY(F$5)=1,TRUE,FALSE)</formula>
    </cfRule>
  </conditionalFormatting>
  <conditionalFormatting sqref="AF80:AJ80">
    <cfRule type="expression" dxfId="8060" priority="1832" stopIfTrue="1">
      <formula>IF(WEEKDAY(AF$5)=1,TRUE,FALSE)</formula>
    </cfRule>
  </conditionalFormatting>
  <conditionalFormatting sqref="F80:AJ80">
    <cfRule type="expression" dxfId="8059" priority="1831" stopIfTrue="1">
      <formula>IF(WEEKDAY(F$5)=1,TRUE,FALSE)</formula>
    </cfRule>
  </conditionalFormatting>
  <conditionalFormatting sqref="F80:AJ80">
    <cfRule type="expression" dxfId="8058" priority="1830" stopIfTrue="1">
      <formula>IF(WEEKDAY(F$5)=1,TRUE,FALSE)</formula>
    </cfRule>
  </conditionalFormatting>
  <conditionalFormatting sqref="F80:AJ80">
    <cfRule type="expression" dxfId="8057" priority="1829" stopIfTrue="1">
      <formula>IF(WEEKDAY(F$5)=1,TRUE,FALSE)</formula>
    </cfRule>
  </conditionalFormatting>
  <conditionalFormatting sqref="F80:AJ80">
    <cfRule type="expression" dxfId="8056" priority="1828" stopIfTrue="1">
      <formula>IF(WEEKDAY(F$5)=1,TRUE,FALSE)</formula>
    </cfRule>
  </conditionalFormatting>
  <conditionalFormatting sqref="F80:I80">
    <cfRule type="expression" dxfId="8055" priority="1827" stopIfTrue="1">
      <formula>IF(WEEKDAY(F$5)=1,TRUE,FALSE)</formula>
    </cfRule>
  </conditionalFormatting>
  <conditionalFormatting sqref="F80:I80">
    <cfRule type="expression" dxfId="8054" priority="1826" stopIfTrue="1">
      <formula>IF(WEEKDAY(F$5)=1,TRUE,FALSE)</formula>
    </cfRule>
  </conditionalFormatting>
  <conditionalFormatting sqref="F80:I80">
    <cfRule type="expression" dxfId="8053" priority="1825" stopIfTrue="1">
      <formula>IF(WEEKDAY(F$5)=1,TRUE,FALSE)</formula>
    </cfRule>
  </conditionalFormatting>
  <conditionalFormatting sqref="F80:AJ80">
    <cfRule type="expression" dxfId="8052" priority="1824" stopIfTrue="1">
      <formula>IF(WEEKDAY(F$5)=1,TRUE,FALSE)</formula>
    </cfRule>
  </conditionalFormatting>
  <conditionalFormatting sqref="F80:AJ80">
    <cfRule type="expression" dxfId="8051" priority="1823" stopIfTrue="1">
      <formula>IF(WEEKDAY(F$5)=1,TRUE,FALSE)</formula>
    </cfRule>
  </conditionalFormatting>
  <conditionalFormatting sqref="F80:AJ80">
    <cfRule type="expression" dxfId="8050" priority="1822" stopIfTrue="1">
      <formula>IF(WEEKDAY(F$5)=1,TRUE,FALSE)</formula>
    </cfRule>
  </conditionalFormatting>
  <conditionalFormatting sqref="K80:P80">
    <cfRule type="expression" dxfId="8049" priority="1821" stopIfTrue="1">
      <formula>IF(WEEKDAY(K$5)=1,TRUE,FALSE)</formula>
    </cfRule>
  </conditionalFormatting>
  <conditionalFormatting sqref="R80:W80">
    <cfRule type="expression" dxfId="8048" priority="1820" stopIfTrue="1">
      <formula>IF(WEEKDAY(R$5)=1,TRUE,FALSE)</formula>
    </cfRule>
  </conditionalFormatting>
  <conditionalFormatting sqref="Y80:AD80">
    <cfRule type="expression" dxfId="8047" priority="1819" stopIfTrue="1">
      <formula>IF(WEEKDAY(Y$5)=1,TRUE,FALSE)</formula>
    </cfRule>
  </conditionalFormatting>
  <conditionalFormatting sqref="F80:I80">
    <cfRule type="expression" dxfId="8046" priority="1818" stopIfTrue="1">
      <formula>IF(WEEKDAY(F$5)=1,TRUE,FALSE)</formula>
    </cfRule>
  </conditionalFormatting>
  <conditionalFormatting sqref="AF80:AJ80">
    <cfRule type="expression" dxfId="8045" priority="1817" stopIfTrue="1">
      <formula>IF(WEEKDAY(AF$5)=1,TRUE,FALSE)</formula>
    </cfRule>
  </conditionalFormatting>
  <conditionalFormatting sqref="F80:AJ80">
    <cfRule type="expression" dxfId="8044" priority="1816" stopIfTrue="1">
      <formula>IF(WEEKDAY(F$5)=1,TRUE,FALSE)</formula>
    </cfRule>
  </conditionalFormatting>
  <conditionalFormatting sqref="F80:AJ80">
    <cfRule type="expression" dxfId="8043" priority="1815" stopIfTrue="1">
      <formula>IF(WEEKDAY(F$5)=1,TRUE,FALSE)</formula>
    </cfRule>
  </conditionalFormatting>
  <conditionalFormatting sqref="F80:AJ80">
    <cfRule type="expression" dxfId="8042" priority="1814" stopIfTrue="1">
      <formula>IF(WEEKDAY(F$5)=1,TRUE,FALSE)</formula>
    </cfRule>
  </conditionalFormatting>
  <conditionalFormatting sqref="F80:AJ80">
    <cfRule type="expression" dxfId="8041" priority="1813" stopIfTrue="1">
      <formula>IF(WEEKDAY(F$5)=1,TRUE,FALSE)</formula>
    </cfRule>
  </conditionalFormatting>
  <conditionalFormatting sqref="F80:AJ80">
    <cfRule type="expression" dxfId="8040" priority="1812" stopIfTrue="1">
      <formula>IF(WEEKDAY(F$5)=1,TRUE,FALSE)</formula>
    </cfRule>
  </conditionalFormatting>
  <conditionalFormatting sqref="F82:I82">
    <cfRule type="expression" dxfId="8039" priority="1811" stopIfTrue="1">
      <formula>IF(WEEKDAY(F$5)=1,TRUE,FALSE)</formula>
    </cfRule>
  </conditionalFormatting>
  <conditionalFormatting sqref="F82:AJ82">
    <cfRule type="expression" dxfId="8038" priority="1810" stopIfTrue="1">
      <formula>IF(WEEKDAY(F$5)=1,TRUE,FALSE)</formula>
    </cfRule>
  </conditionalFormatting>
  <conditionalFormatting sqref="F82:AJ82">
    <cfRule type="expression" dxfId="8037" priority="1809" stopIfTrue="1">
      <formula>IF(WEEKDAY(F$5)=1,TRUE,FALSE)</formula>
    </cfRule>
  </conditionalFormatting>
  <conditionalFormatting sqref="F82:AJ82">
    <cfRule type="expression" dxfId="8036" priority="1808" stopIfTrue="1">
      <formula>IF(WEEKDAY(F$5)=1,TRUE,FALSE)</formula>
    </cfRule>
  </conditionalFormatting>
  <conditionalFormatting sqref="K82:P82">
    <cfRule type="expression" dxfId="8035" priority="1807" stopIfTrue="1">
      <formula>IF(WEEKDAY(K$5)=1,TRUE,FALSE)</formula>
    </cfRule>
  </conditionalFormatting>
  <conditionalFormatting sqref="R82:W82">
    <cfRule type="expression" dxfId="8034" priority="1806" stopIfTrue="1">
      <formula>IF(WEEKDAY(R$5)=1,TRUE,FALSE)</formula>
    </cfRule>
  </conditionalFormatting>
  <conditionalFormatting sqref="Y82:AD82">
    <cfRule type="expression" dxfId="8033" priority="1805" stopIfTrue="1">
      <formula>IF(WEEKDAY(Y$5)=1,TRUE,FALSE)</formula>
    </cfRule>
  </conditionalFormatting>
  <conditionalFormatting sqref="F82:I82">
    <cfRule type="expression" dxfId="8032" priority="1804" stopIfTrue="1">
      <formula>IF(WEEKDAY(F$5)=1,TRUE,FALSE)</formula>
    </cfRule>
  </conditionalFormatting>
  <conditionalFormatting sqref="AF82:AJ82">
    <cfRule type="expression" dxfId="8031" priority="1803" stopIfTrue="1">
      <formula>IF(WEEKDAY(AF$5)=1,TRUE,FALSE)</formula>
    </cfRule>
  </conditionalFormatting>
  <conditionalFormatting sqref="F82:AJ82">
    <cfRule type="expression" dxfId="8030" priority="1802" stopIfTrue="1">
      <formula>IF(WEEKDAY(F$5)=1,TRUE,FALSE)</formula>
    </cfRule>
  </conditionalFormatting>
  <conditionalFormatting sqref="F82:AJ82">
    <cfRule type="expression" dxfId="8029" priority="1801" stopIfTrue="1">
      <formula>IF(WEEKDAY(F$5)=1,TRUE,FALSE)</formula>
    </cfRule>
  </conditionalFormatting>
  <conditionalFormatting sqref="F82:AJ82">
    <cfRule type="expression" dxfId="8028" priority="1800" stopIfTrue="1">
      <formula>IF(WEEKDAY(F$5)=1,TRUE,FALSE)</formula>
    </cfRule>
  </conditionalFormatting>
  <conditionalFormatting sqref="F82:AJ82">
    <cfRule type="expression" dxfId="8027" priority="1799" stopIfTrue="1">
      <formula>IF(WEEKDAY(F$5)=1,TRUE,FALSE)</formula>
    </cfRule>
  </conditionalFormatting>
  <conditionalFormatting sqref="F82:I82">
    <cfRule type="expression" dxfId="8026" priority="1798" stopIfTrue="1">
      <formula>IF(WEEKDAY(F$5)=1,TRUE,FALSE)</formula>
    </cfRule>
  </conditionalFormatting>
  <conditionalFormatting sqref="F82:I82">
    <cfRule type="expression" dxfId="8025" priority="1797" stopIfTrue="1">
      <formula>IF(WEEKDAY(F$5)=1,TRUE,FALSE)</formula>
    </cfRule>
  </conditionalFormatting>
  <conditionalFormatting sqref="F82:I82">
    <cfRule type="expression" dxfId="8024" priority="1796" stopIfTrue="1">
      <formula>IF(WEEKDAY(F$5)=1,TRUE,FALSE)</formula>
    </cfRule>
  </conditionalFormatting>
  <conditionalFormatting sqref="F82:AJ82">
    <cfRule type="expression" dxfId="8023" priority="1795" stopIfTrue="1">
      <formula>IF(WEEKDAY(F$5)=1,TRUE,FALSE)</formula>
    </cfRule>
  </conditionalFormatting>
  <conditionalFormatting sqref="F82:AJ82">
    <cfRule type="expression" dxfId="8022" priority="1794" stopIfTrue="1">
      <formula>IF(WEEKDAY(F$5)=1,TRUE,FALSE)</formula>
    </cfRule>
  </conditionalFormatting>
  <conditionalFormatting sqref="F82:AJ82">
    <cfRule type="expression" dxfId="8021" priority="1793" stopIfTrue="1">
      <formula>IF(WEEKDAY(F$5)=1,TRUE,FALSE)</formula>
    </cfRule>
  </conditionalFormatting>
  <conditionalFormatting sqref="K82:P82">
    <cfRule type="expression" dxfId="8020" priority="1792" stopIfTrue="1">
      <formula>IF(WEEKDAY(K$5)=1,TRUE,FALSE)</formula>
    </cfRule>
  </conditionalFormatting>
  <conditionalFormatting sqref="R82:W82">
    <cfRule type="expression" dxfId="8019" priority="1791" stopIfTrue="1">
      <formula>IF(WEEKDAY(R$5)=1,TRUE,FALSE)</formula>
    </cfRule>
  </conditionalFormatting>
  <conditionalFormatting sqref="Y82:AD82">
    <cfRule type="expression" dxfId="8018" priority="1790" stopIfTrue="1">
      <formula>IF(WEEKDAY(Y$5)=1,TRUE,FALSE)</formula>
    </cfRule>
  </conditionalFormatting>
  <conditionalFormatting sqref="F82:I82">
    <cfRule type="expression" dxfId="8017" priority="1789" stopIfTrue="1">
      <formula>IF(WEEKDAY(F$5)=1,TRUE,FALSE)</formula>
    </cfRule>
  </conditionalFormatting>
  <conditionalFormatting sqref="AF82:AJ82">
    <cfRule type="expression" dxfId="8016" priority="1788" stopIfTrue="1">
      <formula>IF(WEEKDAY(AF$5)=1,TRUE,FALSE)</formula>
    </cfRule>
  </conditionalFormatting>
  <conditionalFormatting sqref="F82:AJ82">
    <cfRule type="expression" dxfId="8015" priority="1787" stopIfTrue="1">
      <formula>IF(WEEKDAY(F$5)=1,TRUE,FALSE)</formula>
    </cfRule>
  </conditionalFormatting>
  <conditionalFormatting sqref="F82:AJ82">
    <cfRule type="expression" dxfId="8014" priority="1786" stopIfTrue="1">
      <formula>IF(WEEKDAY(F$5)=1,TRUE,FALSE)</formula>
    </cfRule>
  </conditionalFormatting>
  <conditionalFormatting sqref="F82:AJ82">
    <cfRule type="expression" dxfId="8013" priority="1785" stopIfTrue="1">
      <formula>IF(WEEKDAY(F$5)=1,TRUE,FALSE)</formula>
    </cfRule>
  </conditionalFormatting>
  <conditionalFormatting sqref="F82:AJ82">
    <cfRule type="expression" dxfId="8012" priority="1784" stopIfTrue="1">
      <formula>IF(WEEKDAY(F$5)=1,TRUE,FALSE)</formula>
    </cfRule>
  </conditionalFormatting>
  <conditionalFormatting sqref="F82:AJ82">
    <cfRule type="expression" dxfId="8011" priority="1783" stopIfTrue="1">
      <formula>IF(WEEKDAY(F$5)=1,TRUE,FALSE)</formula>
    </cfRule>
  </conditionalFormatting>
  <conditionalFormatting sqref="F84:I84">
    <cfRule type="expression" dxfId="8010" priority="1782" stopIfTrue="1">
      <formula>IF(WEEKDAY(F$5)=1,TRUE,FALSE)</formula>
    </cfRule>
  </conditionalFormatting>
  <conditionalFormatting sqref="F84:AJ84">
    <cfRule type="expression" dxfId="8009" priority="1781" stopIfTrue="1">
      <formula>IF(WEEKDAY(F$5)=1,TRUE,FALSE)</formula>
    </cfRule>
  </conditionalFormatting>
  <conditionalFormatting sqref="F84:AJ84">
    <cfRule type="expression" dxfId="8008" priority="1780" stopIfTrue="1">
      <formula>IF(WEEKDAY(F$5)=1,TRUE,FALSE)</formula>
    </cfRule>
  </conditionalFormatting>
  <conditionalFormatting sqref="F84:AJ84">
    <cfRule type="expression" dxfId="8007" priority="1779" stopIfTrue="1">
      <formula>IF(WEEKDAY(F$5)=1,TRUE,FALSE)</formula>
    </cfRule>
  </conditionalFormatting>
  <conditionalFormatting sqref="K84:P84">
    <cfRule type="expression" dxfId="8006" priority="1778" stopIfTrue="1">
      <formula>IF(WEEKDAY(K$5)=1,TRUE,FALSE)</formula>
    </cfRule>
  </conditionalFormatting>
  <conditionalFormatting sqref="R84:W84">
    <cfRule type="expression" dxfId="8005" priority="1777" stopIfTrue="1">
      <formula>IF(WEEKDAY(R$5)=1,TRUE,FALSE)</formula>
    </cfRule>
  </conditionalFormatting>
  <conditionalFormatting sqref="Y84:AD84">
    <cfRule type="expression" dxfId="8004" priority="1776" stopIfTrue="1">
      <formula>IF(WEEKDAY(Y$5)=1,TRUE,FALSE)</formula>
    </cfRule>
  </conditionalFormatting>
  <conditionalFormatting sqref="F84:I84">
    <cfRule type="expression" dxfId="8003" priority="1775" stopIfTrue="1">
      <formula>IF(WEEKDAY(F$5)=1,TRUE,FALSE)</formula>
    </cfRule>
  </conditionalFormatting>
  <conditionalFormatting sqref="AF84:AJ84">
    <cfRule type="expression" dxfId="8002" priority="1774" stopIfTrue="1">
      <formula>IF(WEEKDAY(AF$5)=1,TRUE,FALSE)</formula>
    </cfRule>
  </conditionalFormatting>
  <conditionalFormatting sqref="F84:AJ84">
    <cfRule type="expression" dxfId="8001" priority="1773" stopIfTrue="1">
      <formula>IF(WEEKDAY(F$5)=1,TRUE,FALSE)</formula>
    </cfRule>
  </conditionalFormatting>
  <conditionalFormatting sqref="F84:AJ84">
    <cfRule type="expression" dxfId="8000" priority="1772" stopIfTrue="1">
      <formula>IF(WEEKDAY(F$5)=1,TRUE,FALSE)</formula>
    </cfRule>
  </conditionalFormatting>
  <conditionalFormatting sqref="F84:AJ84">
    <cfRule type="expression" dxfId="7999" priority="1771" stopIfTrue="1">
      <formula>IF(WEEKDAY(F$5)=1,TRUE,FALSE)</formula>
    </cfRule>
  </conditionalFormatting>
  <conditionalFormatting sqref="F84:AJ84">
    <cfRule type="expression" dxfId="7998" priority="1770" stopIfTrue="1">
      <formula>IF(WEEKDAY(F$5)=1,TRUE,FALSE)</formula>
    </cfRule>
  </conditionalFormatting>
  <conditionalFormatting sqref="F84:I84">
    <cfRule type="expression" dxfId="7997" priority="1769" stopIfTrue="1">
      <formula>IF(WEEKDAY(F$5)=1,TRUE,FALSE)</formula>
    </cfRule>
  </conditionalFormatting>
  <conditionalFormatting sqref="F84:I84">
    <cfRule type="expression" dxfId="7996" priority="1768" stopIfTrue="1">
      <formula>IF(WEEKDAY(F$5)=1,TRUE,FALSE)</formula>
    </cfRule>
  </conditionalFormatting>
  <conditionalFormatting sqref="F84:I84">
    <cfRule type="expression" dxfId="7995" priority="1767" stopIfTrue="1">
      <formula>IF(WEEKDAY(F$5)=1,TRUE,FALSE)</formula>
    </cfRule>
  </conditionalFormatting>
  <conditionalFormatting sqref="F84:AJ84">
    <cfRule type="expression" dxfId="7994" priority="1766" stopIfTrue="1">
      <formula>IF(WEEKDAY(F$5)=1,TRUE,FALSE)</formula>
    </cfRule>
  </conditionalFormatting>
  <conditionalFormatting sqref="F84:AJ84">
    <cfRule type="expression" dxfId="7993" priority="1765" stopIfTrue="1">
      <formula>IF(WEEKDAY(F$5)=1,TRUE,FALSE)</formula>
    </cfRule>
  </conditionalFormatting>
  <conditionalFormatting sqref="F84:AJ84">
    <cfRule type="expression" dxfId="7992" priority="1764" stopIfTrue="1">
      <formula>IF(WEEKDAY(F$5)=1,TRUE,FALSE)</formula>
    </cfRule>
  </conditionalFormatting>
  <conditionalFormatting sqref="K84:P84">
    <cfRule type="expression" dxfId="7991" priority="1763" stopIfTrue="1">
      <formula>IF(WEEKDAY(K$5)=1,TRUE,FALSE)</formula>
    </cfRule>
  </conditionalFormatting>
  <conditionalFormatting sqref="R84:W84">
    <cfRule type="expression" dxfId="7990" priority="1762" stopIfTrue="1">
      <formula>IF(WEEKDAY(R$5)=1,TRUE,FALSE)</formula>
    </cfRule>
  </conditionalFormatting>
  <conditionalFormatting sqref="Y84:AD84">
    <cfRule type="expression" dxfId="7989" priority="1761" stopIfTrue="1">
      <formula>IF(WEEKDAY(Y$5)=1,TRUE,FALSE)</formula>
    </cfRule>
  </conditionalFormatting>
  <conditionalFormatting sqref="F84:I84">
    <cfRule type="expression" dxfId="7988" priority="1760" stopIfTrue="1">
      <formula>IF(WEEKDAY(F$5)=1,TRUE,FALSE)</formula>
    </cfRule>
  </conditionalFormatting>
  <conditionalFormatting sqref="AF84:AJ84">
    <cfRule type="expression" dxfId="7987" priority="1759" stopIfTrue="1">
      <formula>IF(WEEKDAY(AF$5)=1,TRUE,FALSE)</formula>
    </cfRule>
  </conditionalFormatting>
  <conditionalFormatting sqref="F84:AJ84">
    <cfRule type="expression" dxfId="7986" priority="1758" stopIfTrue="1">
      <formula>IF(WEEKDAY(F$5)=1,TRUE,FALSE)</formula>
    </cfRule>
  </conditionalFormatting>
  <conditionalFormatting sqref="F84:AJ84">
    <cfRule type="expression" dxfId="7985" priority="1757" stopIfTrue="1">
      <formula>IF(WEEKDAY(F$5)=1,TRUE,FALSE)</formula>
    </cfRule>
  </conditionalFormatting>
  <conditionalFormatting sqref="F84:AJ84">
    <cfRule type="expression" dxfId="7984" priority="1756" stopIfTrue="1">
      <formula>IF(WEEKDAY(F$5)=1,TRUE,FALSE)</formula>
    </cfRule>
  </conditionalFormatting>
  <conditionalFormatting sqref="F84:AJ84">
    <cfRule type="expression" dxfId="7983" priority="1755" stopIfTrue="1">
      <formula>IF(WEEKDAY(F$5)=1,TRUE,FALSE)</formula>
    </cfRule>
  </conditionalFormatting>
  <conditionalFormatting sqref="F84:AJ84">
    <cfRule type="expression" dxfId="7982" priority="1754" stopIfTrue="1">
      <formula>IF(WEEKDAY(F$5)=1,TRUE,FALSE)</formula>
    </cfRule>
  </conditionalFormatting>
  <conditionalFormatting sqref="F9:I9">
    <cfRule type="expression" dxfId="7981" priority="1753" stopIfTrue="1">
      <formula>IF(WEEKDAY(F$5)=1,TRUE,FALSE)</formula>
    </cfRule>
  </conditionalFormatting>
  <conditionalFormatting sqref="F9:AJ9">
    <cfRule type="expression" dxfId="7980" priority="1752" stopIfTrue="1">
      <formula>IF(WEEKDAY(F$5)=1,TRUE,FALSE)</formula>
    </cfRule>
  </conditionalFormatting>
  <conditionalFormatting sqref="F9:AJ9">
    <cfRule type="expression" dxfId="7979" priority="1751" stopIfTrue="1">
      <formula>IF(WEEKDAY(F$5)=1,TRUE,FALSE)</formula>
    </cfRule>
  </conditionalFormatting>
  <conditionalFormatting sqref="F9:AJ9">
    <cfRule type="expression" dxfId="7978" priority="1750" stopIfTrue="1">
      <formula>IF(WEEKDAY(F$5)=1,TRUE,FALSE)</formula>
    </cfRule>
  </conditionalFormatting>
  <conditionalFormatting sqref="K9:P9">
    <cfRule type="expression" dxfId="7977" priority="1749" stopIfTrue="1">
      <formula>IF(WEEKDAY(K$5)=1,TRUE,FALSE)</formula>
    </cfRule>
  </conditionalFormatting>
  <conditionalFormatting sqref="R9:W9">
    <cfRule type="expression" dxfId="7976" priority="1748" stopIfTrue="1">
      <formula>IF(WEEKDAY(R$5)=1,TRUE,FALSE)</formula>
    </cfRule>
  </conditionalFormatting>
  <conditionalFormatting sqref="Y9:AD9">
    <cfRule type="expression" dxfId="7975" priority="1747" stopIfTrue="1">
      <formula>IF(WEEKDAY(Y$5)=1,TRUE,FALSE)</formula>
    </cfRule>
  </conditionalFormatting>
  <conditionalFormatting sqref="F9:I9">
    <cfRule type="expression" dxfId="7974" priority="1746" stopIfTrue="1">
      <formula>IF(WEEKDAY(F$5)=1,TRUE,FALSE)</formula>
    </cfRule>
  </conditionalFormatting>
  <conditionalFormatting sqref="AF9:AJ9">
    <cfRule type="expression" dxfId="7973" priority="1745" stopIfTrue="1">
      <formula>IF(WEEKDAY(AF$5)=1,TRUE,FALSE)</formula>
    </cfRule>
  </conditionalFormatting>
  <conditionalFormatting sqref="F9:AJ9">
    <cfRule type="expression" dxfId="7972" priority="1744" stopIfTrue="1">
      <formula>IF(WEEKDAY(F$5)=1,TRUE,FALSE)</formula>
    </cfRule>
  </conditionalFormatting>
  <conditionalFormatting sqref="F9:AJ9">
    <cfRule type="expression" dxfId="7971" priority="1743" stopIfTrue="1">
      <formula>IF(WEEKDAY(F$5)=1,TRUE,FALSE)</formula>
    </cfRule>
  </conditionalFormatting>
  <conditionalFormatting sqref="F9:AJ9">
    <cfRule type="expression" dxfId="7970" priority="1742" stopIfTrue="1">
      <formula>IF(WEEKDAY(F$5)=1,TRUE,FALSE)</formula>
    </cfRule>
  </conditionalFormatting>
  <conditionalFormatting sqref="F9:AJ9">
    <cfRule type="expression" dxfId="7969" priority="1741" stopIfTrue="1">
      <formula>IF(WEEKDAY(F$5)=1,TRUE,FALSE)</formula>
    </cfRule>
  </conditionalFormatting>
  <conditionalFormatting sqref="F9:I9">
    <cfRule type="expression" dxfId="7968" priority="1740" stopIfTrue="1">
      <formula>IF(WEEKDAY(F$5)=1,TRUE,FALSE)</formula>
    </cfRule>
  </conditionalFormatting>
  <conditionalFormatting sqref="F9:I9">
    <cfRule type="expression" dxfId="7967" priority="1739" stopIfTrue="1">
      <formula>IF(WEEKDAY(F$5)=1,TRUE,FALSE)</formula>
    </cfRule>
  </conditionalFormatting>
  <conditionalFormatting sqref="F9:I9">
    <cfRule type="expression" dxfId="7966" priority="1738" stopIfTrue="1">
      <formula>IF(WEEKDAY(F$5)=1,TRUE,FALSE)</formula>
    </cfRule>
  </conditionalFormatting>
  <conditionalFormatting sqref="F9:AJ9">
    <cfRule type="expression" dxfId="7965" priority="1737" stopIfTrue="1">
      <formula>IF(WEEKDAY(F$5)=1,TRUE,FALSE)</formula>
    </cfRule>
  </conditionalFormatting>
  <conditionalFormatting sqref="F9:AJ9">
    <cfRule type="expression" dxfId="7964" priority="1736" stopIfTrue="1">
      <formula>IF(WEEKDAY(F$5)=1,TRUE,FALSE)</formula>
    </cfRule>
  </conditionalFormatting>
  <conditionalFormatting sqref="F9:AJ9">
    <cfRule type="expression" dxfId="7963" priority="1735" stopIfTrue="1">
      <formula>IF(WEEKDAY(F$5)=1,TRUE,FALSE)</formula>
    </cfRule>
  </conditionalFormatting>
  <conditionalFormatting sqref="K9:P9">
    <cfRule type="expression" dxfId="7962" priority="1734" stopIfTrue="1">
      <formula>IF(WEEKDAY(K$5)=1,TRUE,FALSE)</formula>
    </cfRule>
  </conditionalFormatting>
  <conditionalFormatting sqref="R9:W9">
    <cfRule type="expression" dxfId="7961" priority="1733" stopIfTrue="1">
      <formula>IF(WEEKDAY(R$5)=1,TRUE,FALSE)</formula>
    </cfRule>
  </conditionalFormatting>
  <conditionalFormatting sqref="Y9:AD9">
    <cfRule type="expression" dxfId="7960" priority="1732" stopIfTrue="1">
      <formula>IF(WEEKDAY(Y$5)=1,TRUE,FALSE)</formula>
    </cfRule>
  </conditionalFormatting>
  <conditionalFormatting sqref="F9:I9">
    <cfRule type="expression" dxfId="7959" priority="1731" stopIfTrue="1">
      <formula>IF(WEEKDAY(F$5)=1,TRUE,FALSE)</formula>
    </cfRule>
  </conditionalFormatting>
  <conditionalFormatting sqref="AF9:AJ9">
    <cfRule type="expression" dxfId="7958" priority="1730" stopIfTrue="1">
      <formula>IF(WEEKDAY(AF$5)=1,TRUE,FALSE)</formula>
    </cfRule>
  </conditionalFormatting>
  <conditionalFormatting sqref="F9:AJ9">
    <cfRule type="expression" dxfId="7957" priority="1729" stopIfTrue="1">
      <formula>IF(WEEKDAY(F$5)=1,TRUE,FALSE)</formula>
    </cfRule>
  </conditionalFormatting>
  <conditionalFormatting sqref="F9:AJ9">
    <cfRule type="expression" dxfId="7956" priority="1728" stopIfTrue="1">
      <formula>IF(WEEKDAY(F$5)=1,TRUE,FALSE)</formula>
    </cfRule>
  </conditionalFormatting>
  <conditionalFormatting sqref="F9:AJ9">
    <cfRule type="expression" dxfId="7955" priority="1727" stopIfTrue="1">
      <formula>IF(WEEKDAY(F$5)=1,TRUE,FALSE)</formula>
    </cfRule>
  </conditionalFormatting>
  <conditionalFormatting sqref="F9:AJ9">
    <cfRule type="expression" dxfId="7954" priority="1726" stopIfTrue="1">
      <formula>IF(WEEKDAY(F$5)=1,TRUE,FALSE)</formula>
    </cfRule>
  </conditionalFormatting>
  <conditionalFormatting sqref="F9:AJ9">
    <cfRule type="expression" dxfId="7953" priority="1725" stopIfTrue="1">
      <formula>IF(WEEKDAY(F$5)=1,TRUE,FALSE)</formula>
    </cfRule>
  </conditionalFormatting>
  <conditionalFormatting sqref="F11:I11">
    <cfRule type="expression" dxfId="7952" priority="1724" stopIfTrue="1">
      <formula>IF(WEEKDAY(F$5)=1,TRUE,FALSE)</formula>
    </cfRule>
  </conditionalFormatting>
  <conditionalFormatting sqref="F11:AJ11">
    <cfRule type="expression" dxfId="7951" priority="1723" stopIfTrue="1">
      <formula>IF(WEEKDAY(F$5)=1,TRUE,FALSE)</formula>
    </cfRule>
  </conditionalFormatting>
  <conditionalFormatting sqref="F11:AJ11">
    <cfRule type="expression" dxfId="7950" priority="1722" stopIfTrue="1">
      <formula>IF(WEEKDAY(F$5)=1,TRUE,FALSE)</formula>
    </cfRule>
  </conditionalFormatting>
  <conditionalFormatting sqref="F11:AJ11">
    <cfRule type="expression" dxfId="7949" priority="1721" stopIfTrue="1">
      <formula>IF(WEEKDAY(F$5)=1,TRUE,FALSE)</formula>
    </cfRule>
  </conditionalFormatting>
  <conditionalFormatting sqref="K11:P11">
    <cfRule type="expression" dxfId="7948" priority="1720" stopIfTrue="1">
      <formula>IF(WEEKDAY(K$5)=1,TRUE,FALSE)</formula>
    </cfRule>
  </conditionalFormatting>
  <conditionalFormatting sqref="R11:W11">
    <cfRule type="expression" dxfId="7947" priority="1719" stopIfTrue="1">
      <formula>IF(WEEKDAY(R$5)=1,TRUE,FALSE)</formula>
    </cfRule>
  </conditionalFormatting>
  <conditionalFormatting sqref="Y11:AD11">
    <cfRule type="expression" dxfId="7946" priority="1718" stopIfTrue="1">
      <formula>IF(WEEKDAY(Y$5)=1,TRUE,FALSE)</formula>
    </cfRule>
  </conditionalFormatting>
  <conditionalFormatting sqref="F11:I11">
    <cfRule type="expression" dxfId="7945" priority="1717" stopIfTrue="1">
      <formula>IF(WEEKDAY(F$5)=1,TRUE,FALSE)</formula>
    </cfRule>
  </conditionalFormatting>
  <conditionalFormatting sqref="AF11:AJ11">
    <cfRule type="expression" dxfId="7944" priority="1716" stopIfTrue="1">
      <formula>IF(WEEKDAY(AF$5)=1,TRUE,FALSE)</formula>
    </cfRule>
  </conditionalFormatting>
  <conditionalFormatting sqref="F11:AJ11">
    <cfRule type="expression" dxfId="7943" priority="1715" stopIfTrue="1">
      <formula>IF(WEEKDAY(F$5)=1,TRUE,FALSE)</formula>
    </cfRule>
  </conditionalFormatting>
  <conditionalFormatting sqref="F11:AJ11">
    <cfRule type="expression" dxfId="7942" priority="1714" stopIfTrue="1">
      <formula>IF(WEEKDAY(F$5)=1,TRUE,FALSE)</formula>
    </cfRule>
  </conditionalFormatting>
  <conditionalFormatting sqref="F11:AJ11">
    <cfRule type="expression" dxfId="7941" priority="1713" stopIfTrue="1">
      <formula>IF(WEEKDAY(F$5)=1,TRUE,FALSE)</formula>
    </cfRule>
  </conditionalFormatting>
  <conditionalFormatting sqref="F11:AJ11">
    <cfRule type="expression" dxfId="7940" priority="1712" stopIfTrue="1">
      <formula>IF(WEEKDAY(F$5)=1,TRUE,FALSE)</formula>
    </cfRule>
  </conditionalFormatting>
  <conditionalFormatting sqref="F11:I11">
    <cfRule type="expression" dxfId="7939" priority="1711" stopIfTrue="1">
      <formula>IF(WEEKDAY(F$5)=1,TRUE,FALSE)</formula>
    </cfRule>
  </conditionalFormatting>
  <conditionalFormatting sqref="F11:I11">
    <cfRule type="expression" dxfId="7938" priority="1710" stopIfTrue="1">
      <formula>IF(WEEKDAY(F$5)=1,TRUE,FALSE)</formula>
    </cfRule>
  </conditionalFormatting>
  <conditionalFormatting sqref="F11:I11">
    <cfRule type="expression" dxfId="7937" priority="1709" stopIfTrue="1">
      <formula>IF(WEEKDAY(F$5)=1,TRUE,FALSE)</formula>
    </cfRule>
  </conditionalFormatting>
  <conditionalFormatting sqref="F11:AJ11">
    <cfRule type="expression" dxfId="7936" priority="1708" stopIfTrue="1">
      <formula>IF(WEEKDAY(F$5)=1,TRUE,FALSE)</formula>
    </cfRule>
  </conditionalFormatting>
  <conditionalFormatting sqref="F11:AJ11">
    <cfRule type="expression" dxfId="7935" priority="1707" stopIfTrue="1">
      <formula>IF(WEEKDAY(F$5)=1,TRUE,FALSE)</formula>
    </cfRule>
  </conditionalFormatting>
  <conditionalFormatting sqref="F11:AJ11">
    <cfRule type="expression" dxfId="7934" priority="1706" stopIfTrue="1">
      <formula>IF(WEEKDAY(F$5)=1,TRUE,FALSE)</formula>
    </cfRule>
  </conditionalFormatting>
  <conditionalFormatting sqref="K11:P11">
    <cfRule type="expression" dxfId="7933" priority="1705" stopIfTrue="1">
      <formula>IF(WEEKDAY(K$5)=1,TRUE,FALSE)</formula>
    </cfRule>
  </conditionalFormatting>
  <conditionalFormatting sqref="R11:W11">
    <cfRule type="expression" dxfId="7932" priority="1704" stopIfTrue="1">
      <formula>IF(WEEKDAY(R$5)=1,TRUE,FALSE)</formula>
    </cfRule>
  </conditionalFormatting>
  <conditionalFormatting sqref="Y11:AD11">
    <cfRule type="expression" dxfId="7931" priority="1703" stopIfTrue="1">
      <formula>IF(WEEKDAY(Y$5)=1,TRUE,FALSE)</formula>
    </cfRule>
  </conditionalFormatting>
  <conditionalFormatting sqref="F11:I11">
    <cfRule type="expression" dxfId="7930" priority="1702" stopIfTrue="1">
      <formula>IF(WEEKDAY(F$5)=1,TRUE,FALSE)</formula>
    </cfRule>
  </conditionalFormatting>
  <conditionalFormatting sqref="AF11:AJ11">
    <cfRule type="expression" dxfId="7929" priority="1701" stopIfTrue="1">
      <formula>IF(WEEKDAY(AF$5)=1,TRUE,FALSE)</formula>
    </cfRule>
  </conditionalFormatting>
  <conditionalFormatting sqref="F11:AJ11">
    <cfRule type="expression" dxfId="7928" priority="1700" stopIfTrue="1">
      <formula>IF(WEEKDAY(F$5)=1,TRUE,FALSE)</formula>
    </cfRule>
  </conditionalFormatting>
  <conditionalFormatting sqref="F11:AJ11">
    <cfRule type="expression" dxfId="7927" priority="1699" stopIfTrue="1">
      <formula>IF(WEEKDAY(F$5)=1,TRUE,FALSE)</formula>
    </cfRule>
  </conditionalFormatting>
  <conditionalFormatting sqref="F11:AJ11">
    <cfRule type="expression" dxfId="7926" priority="1698" stopIfTrue="1">
      <formula>IF(WEEKDAY(F$5)=1,TRUE,FALSE)</formula>
    </cfRule>
  </conditionalFormatting>
  <conditionalFormatting sqref="F11:AJ11">
    <cfRule type="expression" dxfId="7925" priority="1697" stopIfTrue="1">
      <formula>IF(WEEKDAY(F$5)=1,TRUE,FALSE)</formula>
    </cfRule>
  </conditionalFormatting>
  <conditionalFormatting sqref="F11:AJ11">
    <cfRule type="expression" dxfId="7924" priority="1696" stopIfTrue="1">
      <formula>IF(WEEKDAY(F$5)=1,TRUE,FALSE)</formula>
    </cfRule>
  </conditionalFormatting>
  <conditionalFormatting sqref="F14:I14">
    <cfRule type="expression" dxfId="7923" priority="1695" stopIfTrue="1">
      <formula>IF(WEEKDAY(F$5)=1,TRUE,FALSE)</formula>
    </cfRule>
  </conditionalFormatting>
  <conditionalFormatting sqref="F14:AJ14">
    <cfRule type="expression" dxfId="7922" priority="1694" stopIfTrue="1">
      <formula>IF(WEEKDAY(F$5)=1,TRUE,FALSE)</formula>
    </cfRule>
  </conditionalFormatting>
  <conditionalFormatting sqref="F14:AJ14">
    <cfRule type="expression" dxfId="7921" priority="1693" stopIfTrue="1">
      <formula>IF(WEEKDAY(F$5)=1,TRUE,FALSE)</formula>
    </cfRule>
  </conditionalFormatting>
  <conditionalFormatting sqref="F14:AJ14">
    <cfRule type="expression" dxfId="7920" priority="1692" stopIfTrue="1">
      <formula>IF(WEEKDAY(F$5)=1,TRUE,FALSE)</formula>
    </cfRule>
  </conditionalFormatting>
  <conditionalFormatting sqref="K14:P14">
    <cfRule type="expression" dxfId="7919" priority="1691" stopIfTrue="1">
      <formula>IF(WEEKDAY(K$5)=1,TRUE,FALSE)</formula>
    </cfRule>
  </conditionalFormatting>
  <conditionalFormatting sqref="R14:W14">
    <cfRule type="expression" dxfId="7918" priority="1690" stopIfTrue="1">
      <formula>IF(WEEKDAY(R$5)=1,TRUE,FALSE)</formula>
    </cfRule>
  </conditionalFormatting>
  <conditionalFormatting sqref="Y14:AD14">
    <cfRule type="expression" dxfId="7917" priority="1689" stopIfTrue="1">
      <formula>IF(WEEKDAY(Y$5)=1,TRUE,FALSE)</formula>
    </cfRule>
  </conditionalFormatting>
  <conditionalFormatting sqref="F14:I14">
    <cfRule type="expression" dxfId="7916" priority="1688" stopIfTrue="1">
      <formula>IF(WEEKDAY(F$5)=1,TRUE,FALSE)</formula>
    </cfRule>
  </conditionalFormatting>
  <conditionalFormatting sqref="AF14:AJ14">
    <cfRule type="expression" dxfId="7915" priority="1687" stopIfTrue="1">
      <formula>IF(WEEKDAY(AF$5)=1,TRUE,FALSE)</formula>
    </cfRule>
  </conditionalFormatting>
  <conditionalFormatting sqref="F14:AJ14">
    <cfRule type="expression" dxfId="7914" priority="1686" stopIfTrue="1">
      <formula>IF(WEEKDAY(F$5)=1,TRUE,FALSE)</formula>
    </cfRule>
  </conditionalFormatting>
  <conditionalFormatting sqref="F14:AJ14">
    <cfRule type="expression" dxfId="7913" priority="1685" stopIfTrue="1">
      <formula>IF(WEEKDAY(F$5)=1,TRUE,FALSE)</formula>
    </cfRule>
  </conditionalFormatting>
  <conditionalFormatting sqref="F14:AJ14">
    <cfRule type="expression" dxfId="7912" priority="1684" stopIfTrue="1">
      <formula>IF(WEEKDAY(F$5)=1,TRUE,FALSE)</formula>
    </cfRule>
  </conditionalFormatting>
  <conditionalFormatting sqref="F14:AJ14">
    <cfRule type="expression" dxfId="7911" priority="1683" stopIfTrue="1">
      <formula>IF(WEEKDAY(F$5)=1,TRUE,FALSE)</formula>
    </cfRule>
  </conditionalFormatting>
  <conditionalFormatting sqref="F14:I14">
    <cfRule type="expression" dxfId="7910" priority="1682" stopIfTrue="1">
      <formula>IF(WEEKDAY(F$5)=1,TRUE,FALSE)</formula>
    </cfRule>
  </conditionalFormatting>
  <conditionalFormatting sqref="F14:I14">
    <cfRule type="expression" dxfId="7909" priority="1681" stopIfTrue="1">
      <formula>IF(WEEKDAY(F$5)=1,TRUE,FALSE)</formula>
    </cfRule>
  </conditionalFormatting>
  <conditionalFormatting sqref="F14:I14">
    <cfRule type="expression" dxfId="7908" priority="1680" stopIfTrue="1">
      <formula>IF(WEEKDAY(F$5)=1,TRUE,FALSE)</formula>
    </cfRule>
  </conditionalFormatting>
  <conditionalFormatting sqref="F14:AJ14">
    <cfRule type="expression" dxfId="7907" priority="1679" stopIfTrue="1">
      <formula>IF(WEEKDAY(F$5)=1,TRUE,FALSE)</formula>
    </cfRule>
  </conditionalFormatting>
  <conditionalFormatting sqref="F14:AJ14">
    <cfRule type="expression" dxfId="7906" priority="1678" stopIfTrue="1">
      <formula>IF(WEEKDAY(F$5)=1,TRUE,FALSE)</formula>
    </cfRule>
  </conditionalFormatting>
  <conditionalFormatting sqref="F14:AJ14">
    <cfRule type="expression" dxfId="7905" priority="1677" stopIfTrue="1">
      <formula>IF(WEEKDAY(F$5)=1,TRUE,FALSE)</formula>
    </cfRule>
  </conditionalFormatting>
  <conditionalFormatting sqref="K14:P14">
    <cfRule type="expression" dxfId="7904" priority="1676" stopIfTrue="1">
      <formula>IF(WEEKDAY(K$5)=1,TRUE,FALSE)</formula>
    </cfRule>
  </conditionalFormatting>
  <conditionalFormatting sqref="R14:W14">
    <cfRule type="expression" dxfId="7903" priority="1675" stopIfTrue="1">
      <formula>IF(WEEKDAY(R$5)=1,TRUE,FALSE)</formula>
    </cfRule>
  </conditionalFormatting>
  <conditionalFormatting sqref="Y14:AD14">
    <cfRule type="expression" dxfId="7902" priority="1674" stopIfTrue="1">
      <formula>IF(WEEKDAY(Y$5)=1,TRUE,FALSE)</formula>
    </cfRule>
  </conditionalFormatting>
  <conditionalFormatting sqref="F14:I14">
    <cfRule type="expression" dxfId="7901" priority="1673" stopIfTrue="1">
      <formula>IF(WEEKDAY(F$5)=1,TRUE,FALSE)</formula>
    </cfRule>
  </conditionalFormatting>
  <conditionalFormatting sqref="AF14:AJ14">
    <cfRule type="expression" dxfId="7900" priority="1672" stopIfTrue="1">
      <formula>IF(WEEKDAY(AF$5)=1,TRUE,FALSE)</formula>
    </cfRule>
  </conditionalFormatting>
  <conditionalFormatting sqref="F14:AJ14">
    <cfRule type="expression" dxfId="7899" priority="1671" stopIfTrue="1">
      <formula>IF(WEEKDAY(F$5)=1,TRUE,FALSE)</formula>
    </cfRule>
  </conditionalFormatting>
  <conditionalFormatting sqref="F14:AJ14">
    <cfRule type="expression" dxfId="7898" priority="1670" stopIfTrue="1">
      <formula>IF(WEEKDAY(F$5)=1,TRUE,FALSE)</formula>
    </cfRule>
  </conditionalFormatting>
  <conditionalFormatting sqref="F14:AJ14">
    <cfRule type="expression" dxfId="7897" priority="1669" stopIfTrue="1">
      <formula>IF(WEEKDAY(F$5)=1,TRUE,FALSE)</formula>
    </cfRule>
  </conditionalFormatting>
  <conditionalFormatting sqref="F14:AJ14">
    <cfRule type="expression" dxfId="7896" priority="1668" stopIfTrue="1">
      <formula>IF(WEEKDAY(F$5)=1,TRUE,FALSE)</formula>
    </cfRule>
  </conditionalFormatting>
  <conditionalFormatting sqref="F14:AJ14">
    <cfRule type="expression" dxfId="7895" priority="1667" stopIfTrue="1">
      <formula>IF(WEEKDAY(F$5)=1,TRUE,FALSE)</formula>
    </cfRule>
  </conditionalFormatting>
  <conditionalFormatting sqref="F16:I16">
    <cfRule type="expression" dxfId="7894" priority="1666" stopIfTrue="1">
      <formula>IF(WEEKDAY(F$5)=1,TRUE,FALSE)</formula>
    </cfRule>
  </conditionalFormatting>
  <conditionalFormatting sqref="F16:AJ16">
    <cfRule type="expression" dxfId="7893" priority="1665" stopIfTrue="1">
      <formula>IF(WEEKDAY(F$5)=1,TRUE,FALSE)</formula>
    </cfRule>
  </conditionalFormatting>
  <conditionalFormatting sqref="F16:AJ16">
    <cfRule type="expression" dxfId="7892" priority="1664" stopIfTrue="1">
      <formula>IF(WEEKDAY(F$5)=1,TRUE,FALSE)</formula>
    </cfRule>
  </conditionalFormatting>
  <conditionalFormatting sqref="F16:AJ16">
    <cfRule type="expression" dxfId="7891" priority="1663" stopIfTrue="1">
      <formula>IF(WEEKDAY(F$5)=1,TRUE,FALSE)</formula>
    </cfRule>
  </conditionalFormatting>
  <conditionalFormatting sqref="K16:P16">
    <cfRule type="expression" dxfId="7890" priority="1662" stopIfTrue="1">
      <formula>IF(WEEKDAY(K$5)=1,TRUE,FALSE)</formula>
    </cfRule>
  </conditionalFormatting>
  <conditionalFormatting sqref="R16:W16">
    <cfRule type="expression" dxfId="7889" priority="1661" stopIfTrue="1">
      <formula>IF(WEEKDAY(R$5)=1,TRUE,FALSE)</formula>
    </cfRule>
  </conditionalFormatting>
  <conditionalFormatting sqref="Y16:AD16">
    <cfRule type="expression" dxfId="7888" priority="1660" stopIfTrue="1">
      <formula>IF(WEEKDAY(Y$5)=1,TRUE,FALSE)</formula>
    </cfRule>
  </conditionalFormatting>
  <conditionalFormatting sqref="F16:I16">
    <cfRule type="expression" dxfId="7887" priority="1659" stopIfTrue="1">
      <formula>IF(WEEKDAY(F$5)=1,TRUE,FALSE)</formula>
    </cfRule>
  </conditionalFormatting>
  <conditionalFormatting sqref="AF16:AJ16">
    <cfRule type="expression" dxfId="7886" priority="1658" stopIfTrue="1">
      <formula>IF(WEEKDAY(AF$5)=1,TRUE,FALSE)</formula>
    </cfRule>
  </conditionalFormatting>
  <conditionalFormatting sqref="F16:AJ16">
    <cfRule type="expression" dxfId="7885" priority="1657" stopIfTrue="1">
      <formula>IF(WEEKDAY(F$5)=1,TRUE,FALSE)</formula>
    </cfRule>
  </conditionalFormatting>
  <conditionalFormatting sqref="F16:AJ16">
    <cfRule type="expression" dxfId="7884" priority="1656" stopIfTrue="1">
      <formula>IF(WEEKDAY(F$5)=1,TRUE,FALSE)</formula>
    </cfRule>
  </conditionalFormatting>
  <conditionalFormatting sqref="F16:AJ16">
    <cfRule type="expression" dxfId="7883" priority="1655" stopIfTrue="1">
      <formula>IF(WEEKDAY(F$5)=1,TRUE,FALSE)</formula>
    </cfRule>
  </conditionalFormatting>
  <conditionalFormatting sqref="F16:AJ16">
    <cfRule type="expression" dxfId="7882" priority="1654" stopIfTrue="1">
      <formula>IF(WEEKDAY(F$5)=1,TRUE,FALSE)</formula>
    </cfRule>
  </conditionalFormatting>
  <conditionalFormatting sqref="F16:I16">
    <cfRule type="expression" dxfId="7881" priority="1653" stopIfTrue="1">
      <formula>IF(WEEKDAY(F$5)=1,TRUE,FALSE)</formula>
    </cfRule>
  </conditionalFormatting>
  <conditionalFormatting sqref="F16:I16">
    <cfRule type="expression" dxfId="7880" priority="1652" stopIfTrue="1">
      <formula>IF(WEEKDAY(F$5)=1,TRUE,FALSE)</formula>
    </cfRule>
  </conditionalFormatting>
  <conditionalFormatting sqref="F16:I16">
    <cfRule type="expression" dxfId="7879" priority="1651" stopIfTrue="1">
      <formula>IF(WEEKDAY(F$5)=1,TRUE,FALSE)</formula>
    </cfRule>
  </conditionalFormatting>
  <conditionalFormatting sqref="F16:AJ16">
    <cfRule type="expression" dxfId="7878" priority="1650" stopIfTrue="1">
      <formula>IF(WEEKDAY(F$5)=1,TRUE,FALSE)</formula>
    </cfRule>
  </conditionalFormatting>
  <conditionalFormatting sqref="F16:AJ16">
    <cfRule type="expression" dxfId="7877" priority="1649" stopIfTrue="1">
      <formula>IF(WEEKDAY(F$5)=1,TRUE,FALSE)</formula>
    </cfRule>
  </conditionalFormatting>
  <conditionalFormatting sqref="F16:AJ16">
    <cfRule type="expression" dxfId="7876" priority="1648" stopIfTrue="1">
      <formula>IF(WEEKDAY(F$5)=1,TRUE,FALSE)</formula>
    </cfRule>
  </conditionalFormatting>
  <conditionalFormatting sqref="K16:P16">
    <cfRule type="expression" dxfId="7875" priority="1647" stopIfTrue="1">
      <formula>IF(WEEKDAY(K$5)=1,TRUE,FALSE)</formula>
    </cfRule>
  </conditionalFormatting>
  <conditionalFormatting sqref="R16:W16">
    <cfRule type="expression" dxfId="7874" priority="1646" stopIfTrue="1">
      <formula>IF(WEEKDAY(R$5)=1,TRUE,FALSE)</formula>
    </cfRule>
  </conditionalFormatting>
  <conditionalFormatting sqref="Y16:AD16">
    <cfRule type="expression" dxfId="7873" priority="1645" stopIfTrue="1">
      <formula>IF(WEEKDAY(Y$5)=1,TRUE,FALSE)</formula>
    </cfRule>
  </conditionalFormatting>
  <conditionalFormatting sqref="F16:I16">
    <cfRule type="expression" dxfId="7872" priority="1644" stopIfTrue="1">
      <formula>IF(WEEKDAY(F$5)=1,TRUE,FALSE)</formula>
    </cfRule>
  </conditionalFormatting>
  <conditionalFormatting sqref="AF16:AJ16">
    <cfRule type="expression" dxfId="7871" priority="1643" stopIfTrue="1">
      <formula>IF(WEEKDAY(AF$5)=1,TRUE,FALSE)</formula>
    </cfRule>
  </conditionalFormatting>
  <conditionalFormatting sqref="F16:AJ16">
    <cfRule type="expression" dxfId="7870" priority="1642" stopIfTrue="1">
      <formula>IF(WEEKDAY(F$5)=1,TRUE,FALSE)</formula>
    </cfRule>
  </conditionalFormatting>
  <conditionalFormatting sqref="F16:AJ16">
    <cfRule type="expression" dxfId="7869" priority="1641" stopIfTrue="1">
      <formula>IF(WEEKDAY(F$5)=1,TRUE,FALSE)</formula>
    </cfRule>
  </conditionalFormatting>
  <conditionalFormatting sqref="F16:AJ16">
    <cfRule type="expression" dxfId="7868" priority="1640" stopIfTrue="1">
      <formula>IF(WEEKDAY(F$5)=1,TRUE,FALSE)</formula>
    </cfRule>
  </conditionalFormatting>
  <conditionalFormatting sqref="F16:AJ16">
    <cfRule type="expression" dxfId="7867" priority="1639" stopIfTrue="1">
      <formula>IF(WEEKDAY(F$5)=1,TRUE,FALSE)</formula>
    </cfRule>
  </conditionalFormatting>
  <conditionalFormatting sqref="F16:AJ16">
    <cfRule type="expression" dxfId="7866" priority="1638" stopIfTrue="1">
      <formula>IF(WEEKDAY(F$5)=1,TRUE,FALSE)</formula>
    </cfRule>
  </conditionalFormatting>
  <conditionalFormatting sqref="F18:I18">
    <cfRule type="expression" dxfId="7865" priority="1637" stopIfTrue="1">
      <formula>IF(WEEKDAY(F$5)=1,TRUE,FALSE)</formula>
    </cfRule>
  </conditionalFormatting>
  <conditionalFormatting sqref="F18:AJ18">
    <cfRule type="expression" dxfId="7864" priority="1636" stopIfTrue="1">
      <formula>IF(WEEKDAY(F$5)=1,TRUE,FALSE)</formula>
    </cfRule>
  </conditionalFormatting>
  <conditionalFormatting sqref="F18:AJ18">
    <cfRule type="expression" dxfId="7863" priority="1635" stopIfTrue="1">
      <formula>IF(WEEKDAY(F$5)=1,TRUE,FALSE)</formula>
    </cfRule>
  </conditionalFormatting>
  <conditionalFormatting sqref="F18:AJ18">
    <cfRule type="expression" dxfId="7862" priority="1634" stopIfTrue="1">
      <formula>IF(WEEKDAY(F$5)=1,TRUE,FALSE)</formula>
    </cfRule>
  </conditionalFormatting>
  <conditionalFormatting sqref="K18:P18">
    <cfRule type="expression" dxfId="7861" priority="1633" stopIfTrue="1">
      <formula>IF(WEEKDAY(K$5)=1,TRUE,FALSE)</formula>
    </cfRule>
  </conditionalFormatting>
  <conditionalFormatting sqref="R18:W18">
    <cfRule type="expression" dxfId="7860" priority="1632" stopIfTrue="1">
      <formula>IF(WEEKDAY(R$5)=1,TRUE,FALSE)</formula>
    </cfRule>
  </conditionalFormatting>
  <conditionalFormatting sqref="Y18:AD18">
    <cfRule type="expression" dxfId="7859" priority="1631" stopIfTrue="1">
      <formula>IF(WEEKDAY(Y$5)=1,TRUE,FALSE)</formula>
    </cfRule>
  </conditionalFormatting>
  <conditionalFormatting sqref="F18:I18">
    <cfRule type="expression" dxfId="7858" priority="1630" stopIfTrue="1">
      <formula>IF(WEEKDAY(F$5)=1,TRUE,FALSE)</formula>
    </cfRule>
  </conditionalFormatting>
  <conditionalFormatting sqref="AF18:AJ18">
    <cfRule type="expression" dxfId="7857" priority="1629" stopIfTrue="1">
      <formula>IF(WEEKDAY(AF$5)=1,TRUE,FALSE)</formula>
    </cfRule>
  </conditionalFormatting>
  <conditionalFormatting sqref="F18:AJ18">
    <cfRule type="expression" dxfId="7856" priority="1628" stopIfTrue="1">
      <formula>IF(WEEKDAY(F$5)=1,TRUE,FALSE)</formula>
    </cfRule>
  </conditionalFormatting>
  <conditionalFormatting sqref="F18:AJ18">
    <cfRule type="expression" dxfId="7855" priority="1627" stopIfTrue="1">
      <formula>IF(WEEKDAY(F$5)=1,TRUE,FALSE)</formula>
    </cfRule>
  </conditionalFormatting>
  <conditionalFormatting sqref="F18:AJ18">
    <cfRule type="expression" dxfId="7854" priority="1626" stopIfTrue="1">
      <formula>IF(WEEKDAY(F$5)=1,TRUE,FALSE)</formula>
    </cfRule>
  </conditionalFormatting>
  <conditionalFormatting sqref="F18:AJ18">
    <cfRule type="expression" dxfId="7853" priority="1625" stopIfTrue="1">
      <formula>IF(WEEKDAY(F$5)=1,TRUE,FALSE)</formula>
    </cfRule>
  </conditionalFormatting>
  <conditionalFormatting sqref="F18:I18">
    <cfRule type="expression" dxfId="7852" priority="1624" stopIfTrue="1">
      <formula>IF(WEEKDAY(F$5)=1,TRUE,FALSE)</formula>
    </cfRule>
  </conditionalFormatting>
  <conditionalFormatting sqref="F18:I18">
    <cfRule type="expression" dxfId="7851" priority="1623" stopIfTrue="1">
      <formula>IF(WEEKDAY(F$5)=1,TRUE,FALSE)</formula>
    </cfRule>
  </conditionalFormatting>
  <conditionalFormatting sqref="F18:I18">
    <cfRule type="expression" dxfId="7850" priority="1622" stopIfTrue="1">
      <formula>IF(WEEKDAY(F$5)=1,TRUE,FALSE)</formula>
    </cfRule>
  </conditionalFormatting>
  <conditionalFormatting sqref="F18:AJ18">
    <cfRule type="expression" dxfId="7849" priority="1621" stopIfTrue="1">
      <formula>IF(WEEKDAY(F$5)=1,TRUE,FALSE)</formula>
    </cfRule>
  </conditionalFormatting>
  <conditionalFormatting sqref="F18:AJ18">
    <cfRule type="expression" dxfId="7848" priority="1620" stopIfTrue="1">
      <formula>IF(WEEKDAY(F$5)=1,TRUE,FALSE)</formula>
    </cfRule>
  </conditionalFormatting>
  <conditionalFormatting sqref="F18:AJ18">
    <cfRule type="expression" dxfId="7847" priority="1619" stopIfTrue="1">
      <formula>IF(WEEKDAY(F$5)=1,TRUE,FALSE)</formula>
    </cfRule>
  </conditionalFormatting>
  <conditionalFormatting sqref="K18:P18">
    <cfRule type="expression" dxfId="7846" priority="1618" stopIfTrue="1">
      <formula>IF(WEEKDAY(K$5)=1,TRUE,FALSE)</formula>
    </cfRule>
  </conditionalFormatting>
  <conditionalFormatting sqref="R18:W18">
    <cfRule type="expression" dxfId="7845" priority="1617" stopIfTrue="1">
      <formula>IF(WEEKDAY(R$5)=1,TRUE,FALSE)</formula>
    </cfRule>
  </conditionalFormatting>
  <conditionalFormatting sqref="Y18:AD18">
    <cfRule type="expression" dxfId="7844" priority="1616" stopIfTrue="1">
      <formula>IF(WEEKDAY(Y$5)=1,TRUE,FALSE)</formula>
    </cfRule>
  </conditionalFormatting>
  <conditionalFormatting sqref="F18:I18">
    <cfRule type="expression" dxfId="7843" priority="1615" stopIfTrue="1">
      <formula>IF(WEEKDAY(F$5)=1,TRUE,FALSE)</formula>
    </cfRule>
  </conditionalFormatting>
  <conditionalFormatting sqref="AF18:AJ18">
    <cfRule type="expression" dxfId="7842" priority="1614" stopIfTrue="1">
      <formula>IF(WEEKDAY(AF$5)=1,TRUE,FALSE)</formula>
    </cfRule>
  </conditionalFormatting>
  <conditionalFormatting sqref="F18:AJ18">
    <cfRule type="expression" dxfId="7841" priority="1613" stopIfTrue="1">
      <formula>IF(WEEKDAY(F$5)=1,TRUE,FALSE)</formula>
    </cfRule>
  </conditionalFormatting>
  <conditionalFormatting sqref="F18:AJ18">
    <cfRule type="expression" dxfId="7840" priority="1612" stopIfTrue="1">
      <formula>IF(WEEKDAY(F$5)=1,TRUE,FALSE)</formula>
    </cfRule>
  </conditionalFormatting>
  <conditionalFormatting sqref="F18:AJ18">
    <cfRule type="expression" dxfId="7839" priority="1611" stopIfTrue="1">
      <formula>IF(WEEKDAY(F$5)=1,TRUE,FALSE)</formula>
    </cfRule>
  </conditionalFormatting>
  <conditionalFormatting sqref="F18:AJ18">
    <cfRule type="expression" dxfId="7838" priority="1610" stopIfTrue="1">
      <formula>IF(WEEKDAY(F$5)=1,TRUE,FALSE)</formula>
    </cfRule>
  </conditionalFormatting>
  <conditionalFormatting sqref="F18:AJ18">
    <cfRule type="expression" dxfId="7837" priority="1609" stopIfTrue="1">
      <formula>IF(WEEKDAY(F$5)=1,TRUE,FALSE)</formula>
    </cfRule>
  </conditionalFormatting>
  <conditionalFormatting sqref="F20:I20">
    <cfRule type="expression" dxfId="7836" priority="1608" stopIfTrue="1">
      <formula>IF(WEEKDAY(F$5)=1,TRUE,FALSE)</formula>
    </cfRule>
  </conditionalFormatting>
  <conditionalFormatting sqref="F20:AJ20">
    <cfRule type="expression" dxfId="7835" priority="1607" stopIfTrue="1">
      <formula>IF(WEEKDAY(F$5)=1,TRUE,FALSE)</formula>
    </cfRule>
  </conditionalFormatting>
  <conditionalFormatting sqref="F20:AJ20">
    <cfRule type="expression" dxfId="7834" priority="1606" stopIfTrue="1">
      <formula>IF(WEEKDAY(F$5)=1,TRUE,FALSE)</formula>
    </cfRule>
  </conditionalFormatting>
  <conditionalFormatting sqref="F20:AJ20">
    <cfRule type="expression" dxfId="7833" priority="1605" stopIfTrue="1">
      <formula>IF(WEEKDAY(F$5)=1,TRUE,FALSE)</formula>
    </cfRule>
  </conditionalFormatting>
  <conditionalFormatting sqref="K20:P20">
    <cfRule type="expression" dxfId="7832" priority="1604" stopIfTrue="1">
      <formula>IF(WEEKDAY(K$5)=1,TRUE,FALSE)</formula>
    </cfRule>
  </conditionalFormatting>
  <conditionalFormatting sqref="R20:W20">
    <cfRule type="expression" dxfId="7831" priority="1603" stopIfTrue="1">
      <formula>IF(WEEKDAY(R$5)=1,TRUE,FALSE)</formula>
    </cfRule>
  </conditionalFormatting>
  <conditionalFormatting sqref="Y20:AD20">
    <cfRule type="expression" dxfId="7830" priority="1602" stopIfTrue="1">
      <formula>IF(WEEKDAY(Y$5)=1,TRUE,FALSE)</formula>
    </cfRule>
  </conditionalFormatting>
  <conditionalFormatting sqref="F20:I20">
    <cfRule type="expression" dxfId="7829" priority="1601" stopIfTrue="1">
      <formula>IF(WEEKDAY(F$5)=1,TRUE,FALSE)</formula>
    </cfRule>
  </conditionalFormatting>
  <conditionalFormatting sqref="AF20:AJ20">
    <cfRule type="expression" dxfId="7828" priority="1600" stopIfTrue="1">
      <formula>IF(WEEKDAY(AF$5)=1,TRUE,FALSE)</formula>
    </cfRule>
  </conditionalFormatting>
  <conditionalFormatting sqref="F20:AJ20">
    <cfRule type="expression" dxfId="7827" priority="1599" stopIfTrue="1">
      <formula>IF(WEEKDAY(F$5)=1,TRUE,FALSE)</formula>
    </cfRule>
  </conditionalFormatting>
  <conditionalFormatting sqref="F20:AJ20">
    <cfRule type="expression" dxfId="7826" priority="1598" stopIfTrue="1">
      <formula>IF(WEEKDAY(F$5)=1,TRUE,FALSE)</formula>
    </cfRule>
  </conditionalFormatting>
  <conditionalFormatting sqref="F20:AJ20">
    <cfRule type="expression" dxfId="7825" priority="1597" stopIfTrue="1">
      <formula>IF(WEEKDAY(F$5)=1,TRUE,FALSE)</formula>
    </cfRule>
  </conditionalFormatting>
  <conditionalFormatting sqref="F20:AJ20">
    <cfRule type="expression" dxfId="7824" priority="1596" stopIfTrue="1">
      <formula>IF(WEEKDAY(F$5)=1,TRUE,FALSE)</formula>
    </cfRule>
  </conditionalFormatting>
  <conditionalFormatting sqref="F20:I20">
    <cfRule type="expression" dxfId="7823" priority="1595" stopIfTrue="1">
      <formula>IF(WEEKDAY(F$5)=1,TRUE,FALSE)</formula>
    </cfRule>
  </conditionalFormatting>
  <conditionalFormatting sqref="F20:I20">
    <cfRule type="expression" dxfId="7822" priority="1594" stopIfTrue="1">
      <formula>IF(WEEKDAY(F$5)=1,TRUE,FALSE)</formula>
    </cfRule>
  </conditionalFormatting>
  <conditionalFormatting sqref="F20:I20">
    <cfRule type="expression" dxfId="7821" priority="1593" stopIfTrue="1">
      <formula>IF(WEEKDAY(F$5)=1,TRUE,FALSE)</formula>
    </cfRule>
  </conditionalFormatting>
  <conditionalFormatting sqref="F20:AJ20">
    <cfRule type="expression" dxfId="7820" priority="1592" stopIfTrue="1">
      <formula>IF(WEEKDAY(F$5)=1,TRUE,FALSE)</formula>
    </cfRule>
  </conditionalFormatting>
  <conditionalFormatting sqref="F20:AJ20">
    <cfRule type="expression" dxfId="7819" priority="1591" stopIfTrue="1">
      <formula>IF(WEEKDAY(F$5)=1,TRUE,FALSE)</formula>
    </cfRule>
  </conditionalFormatting>
  <conditionalFormatting sqref="F20:AJ20">
    <cfRule type="expression" dxfId="7818" priority="1590" stopIfTrue="1">
      <formula>IF(WEEKDAY(F$5)=1,TRUE,FALSE)</formula>
    </cfRule>
  </conditionalFormatting>
  <conditionalFormatting sqref="K20:P20">
    <cfRule type="expression" dxfId="7817" priority="1589" stopIfTrue="1">
      <formula>IF(WEEKDAY(K$5)=1,TRUE,FALSE)</formula>
    </cfRule>
  </conditionalFormatting>
  <conditionalFormatting sqref="R20:W20">
    <cfRule type="expression" dxfId="7816" priority="1588" stopIfTrue="1">
      <formula>IF(WEEKDAY(R$5)=1,TRUE,FALSE)</formula>
    </cfRule>
  </conditionalFormatting>
  <conditionalFormatting sqref="Y20:AD20">
    <cfRule type="expression" dxfId="7815" priority="1587" stopIfTrue="1">
      <formula>IF(WEEKDAY(Y$5)=1,TRUE,FALSE)</formula>
    </cfRule>
  </conditionalFormatting>
  <conditionalFormatting sqref="F20:I20">
    <cfRule type="expression" dxfId="7814" priority="1586" stopIfTrue="1">
      <formula>IF(WEEKDAY(F$5)=1,TRUE,FALSE)</formula>
    </cfRule>
  </conditionalFormatting>
  <conditionalFormatting sqref="AF20:AJ20">
    <cfRule type="expression" dxfId="7813" priority="1585" stopIfTrue="1">
      <formula>IF(WEEKDAY(AF$5)=1,TRUE,FALSE)</formula>
    </cfRule>
  </conditionalFormatting>
  <conditionalFormatting sqref="F20:AJ20">
    <cfRule type="expression" dxfId="7812" priority="1584" stopIfTrue="1">
      <formula>IF(WEEKDAY(F$5)=1,TRUE,FALSE)</formula>
    </cfRule>
  </conditionalFormatting>
  <conditionalFormatting sqref="F20:AJ20">
    <cfRule type="expression" dxfId="7811" priority="1583" stopIfTrue="1">
      <formula>IF(WEEKDAY(F$5)=1,TRUE,FALSE)</formula>
    </cfRule>
  </conditionalFormatting>
  <conditionalFormatting sqref="F20:AJ20">
    <cfRule type="expression" dxfId="7810" priority="1582" stopIfTrue="1">
      <formula>IF(WEEKDAY(F$5)=1,TRUE,FALSE)</formula>
    </cfRule>
  </conditionalFormatting>
  <conditionalFormatting sqref="F20:AJ20">
    <cfRule type="expression" dxfId="7809" priority="1581" stopIfTrue="1">
      <formula>IF(WEEKDAY(F$5)=1,TRUE,FALSE)</formula>
    </cfRule>
  </conditionalFormatting>
  <conditionalFormatting sqref="F20:AJ20">
    <cfRule type="expression" dxfId="7808" priority="1580" stopIfTrue="1">
      <formula>IF(WEEKDAY(F$5)=1,TRUE,FALSE)</formula>
    </cfRule>
  </conditionalFormatting>
  <conditionalFormatting sqref="F22:I22">
    <cfRule type="expression" dxfId="7807" priority="1579" stopIfTrue="1">
      <formula>IF(WEEKDAY(F$5)=1,TRUE,FALSE)</formula>
    </cfRule>
  </conditionalFormatting>
  <conditionalFormatting sqref="F22:AJ22">
    <cfRule type="expression" dxfId="7806" priority="1578" stopIfTrue="1">
      <formula>IF(WEEKDAY(F$5)=1,TRUE,FALSE)</formula>
    </cfRule>
  </conditionalFormatting>
  <conditionalFormatting sqref="F22:AJ22">
    <cfRule type="expression" dxfId="7805" priority="1577" stopIfTrue="1">
      <formula>IF(WEEKDAY(F$5)=1,TRUE,FALSE)</formula>
    </cfRule>
  </conditionalFormatting>
  <conditionalFormatting sqref="F22:AJ22">
    <cfRule type="expression" dxfId="7804" priority="1576" stopIfTrue="1">
      <formula>IF(WEEKDAY(F$5)=1,TRUE,FALSE)</formula>
    </cfRule>
  </conditionalFormatting>
  <conditionalFormatting sqref="K22:P22">
    <cfRule type="expression" dxfId="7803" priority="1575" stopIfTrue="1">
      <formula>IF(WEEKDAY(K$5)=1,TRUE,FALSE)</formula>
    </cfRule>
  </conditionalFormatting>
  <conditionalFormatting sqref="R22:W22">
    <cfRule type="expression" dxfId="7802" priority="1574" stopIfTrue="1">
      <formula>IF(WEEKDAY(R$5)=1,TRUE,FALSE)</formula>
    </cfRule>
  </conditionalFormatting>
  <conditionalFormatting sqref="Y22:AD22">
    <cfRule type="expression" dxfId="7801" priority="1573" stopIfTrue="1">
      <formula>IF(WEEKDAY(Y$5)=1,TRUE,FALSE)</formula>
    </cfRule>
  </conditionalFormatting>
  <conditionalFormatting sqref="F22:I22">
    <cfRule type="expression" dxfId="7800" priority="1572" stopIfTrue="1">
      <formula>IF(WEEKDAY(F$5)=1,TRUE,FALSE)</formula>
    </cfRule>
  </conditionalFormatting>
  <conditionalFormatting sqref="AF22:AJ22">
    <cfRule type="expression" dxfId="7799" priority="1571" stopIfTrue="1">
      <formula>IF(WEEKDAY(AF$5)=1,TRUE,FALSE)</formula>
    </cfRule>
  </conditionalFormatting>
  <conditionalFormatting sqref="F22:AJ22">
    <cfRule type="expression" dxfId="7798" priority="1570" stopIfTrue="1">
      <formula>IF(WEEKDAY(F$5)=1,TRUE,FALSE)</formula>
    </cfRule>
  </conditionalFormatting>
  <conditionalFormatting sqref="F22:AJ22">
    <cfRule type="expression" dxfId="7797" priority="1569" stopIfTrue="1">
      <formula>IF(WEEKDAY(F$5)=1,TRUE,FALSE)</formula>
    </cfRule>
  </conditionalFormatting>
  <conditionalFormatting sqref="F22:AJ22">
    <cfRule type="expression" dxfId="7796" priority="1568" stopIfTrue="1">
      <formula>IF(WEEKDAY(F$5)=1,TRUE,FALSE)</formula>
    </cfRule>
  </conditionalFormatting>
  <conditionalFormatting sqref="F22:AJ22">
    <cfRule type="expression" dxfId="7795" priority="1567" stopIfTrue="1">
      <formula>IF(WEEKDAY(F$5)=1,TRUE,FALSE)</formula>
    </cfRule>
  </conditionalFormatting>
  <conditionalFormatting sqref="F22:I22">
    <cfRule type="expression" dxfId="7794" priority="1566" stopIfTrue="1">
      <formula>IF(WEEKDAY(F$5)=1,TRUE,FALSE)</formula>
    </cfRule>
  </conditionalFormatting>
  <conditionalFormatting sqref="F22:I22">
    <cfRule type="expression" dxfId="7793" priority="1565" stopIfTrue="1">
      <formula>IF(WEEKDAY(F$5)=1,TRUE,FALSE)</formula>
    </cfRule>
  </conditionalFormatting>
  <conditionalFormatting sqref="F22:I22">
    <cfRule type="expression" dxfId="7792" priority="1564" stopIfTrue="1">
      <formula>IF(WEEKDAY(F$5)=1,TRUE,FALSE)</formula>
    </cfRule>
  </conditionalFormatting>
  <conditionalFormatting sqref="F22:AJ22">
    <cfRule type="expression" dxfId="7791" priority="1563" stopIfTrue="1">
      <formula>IF(WEEKDAY(F$5)=1,TRUE,FALSE)</formula>
    </cfRule>
  </conditionalFormatting>
  <conditionalFormatting sqref="F22:AJ22">
    <cfRule type="expression" dxfId="7790" priority="1562" stopIfTrue="1">
      <formula>IF(WEEKDAY(F$5)=1,TRUE,FALSE)</formula>
    </cfRule>
  </conditionalFormatting>
  <conditionalFormatting sqref="F22:AJ22">
    <cfRule type="expression" dxfId="7789" priority="1561" stopIfTrue="1">
      <formula>IF(WEEKDAY(F$5)=1,TRUE,FALSE)</formula>
    </cfRule>
  </conditionalFormatting>
  <conditionalFormatting sqref="K22:P22">
    <cfRule type="expression" dxfId="7788" priority="1560" stopIfTrue="1">
      <formula>IF(WEEKDAY(K$5)=1,TRUE,FALSE)</formula>
    </cfRule>
  </conditionalFormatting>
  <conditionalFormatting sqref="R22:W22">
    <cfRule type="expression" dxfId="7787" priority="1559" stopIfTrue="1">
      <formula>IF(WEEKDAY(R$5)=1,TRUE,FALSE)</formula>
    </cfRule>
  </conditionalFormatting>
  <conditionalFormatting sqref="Y22:AD22">
    <cfRule type="expression" dxfId="7786" priority="1558" stopIfTrue="1">
      <formula>IF(WEEKDAY(Y$5)=1,TRUE,FALSE)</formula>
    </cfRule>
  </conditionalFormatting>
  <conditionalFormatting sqref="F22:I22">
    <cfRule type="expression" dxfId="7785" priority="1557" stopIfTrue="1">
      <formula>IF(WEEKDAY(F$5)=1,TRUE,FALSE)</formula>
    </cfRule>
  </conditionalFormatting>
  <conditionalFormatting sqref="AF22:AJ22">
    <cfRule type="expression" dxfId="7784" priority="1556" stopIfTrue="1">
      <formula>IF(WEEKDAY(AF$5)=1,TRUE,FALSE)</formula>
    </cfRule>
  </conditionalFormatting>
  <conditionalFormatting sqref="F22:AJ22">
    <cfRule type="expression" dxfId="7783" priority="1555" stopIfTrue="1">
      <formula>IF(WEEKDAY(F$5)=1,TRUE,FALSE)</formula>
    </cfRule>
  </conditionalFormatting>
  <conditionalFormatting sqref="F22:AJ22">
    <cfRule type="expression" dxfId="7782" priority="1554" stopIfTrue="1">
      <formula>IF(WEEKDAY(F$5)=1,TRUE,FALSE)</formula>
    </cfRule>
  </conditionalFormatting>
  <conditionalFormatting sqref="F22:AJ22">
    <cfRule type="expression" dxfId="7781" priority="1553" stopIfTrue="1">
      <formula>IF(WEEKDAY(F$5)=1,TRUE,FALSE)</formula>
    </cfRule>
  </conditionalFormatting>
  <conditionalFormatting sqref="F22:AJ22">
    <cfRule type="expression" dxfId="7780" priority="1552" stopIfTrue="1">
      <formula>IF(WEEKDAY(F$5)=1,TRUE,FALSE)</formula>
    </cfRule>
  </conditionalFormatting>
  <conditionalFormatting sqref="F22:AJ22">
    <cfRule type="expression" dxfId="7779" priority="1551" stopIfTrue="1">
      <formula>IF(WEEKDAY(F$5)=1,TRUE,FALSE)</formula>
    </cfRule>
  </conditionalFormatting>
  <conditionalFormatting sqref="F24:I24">
    <cfRule type="expression" dxfId="7778" priority="1550" stopIfTrue="1">
      <formula>IF(WEEKDAY(F$5)=1,TRUE,FALSE)</formula>
    </cfRule>
  </conditionalFormatting>
  <conditionalFormatting sqref="F24:AJ24">
    <cfRule type="expression" dxfId="7777" priority="1549" stopIfTrue="1">
      <formula>IF(WEEKDAY(F$5)=1,TRUE,FALSE)</formula>
    </cfRule>
  </conditionalFormatting>
  <conditionalFormatting sqref="F24:AJ24">
    <cfRule type="expression" dxfId="7776" priority="1548" stopIfTrue="1">
      <formula>IF(WEEKDAY(F$5)=1,TRUE,FALSE)</formula>
    </cfRule>
  </conditionalFormatting>
  <conditionalFormatting sqref="F24:AJ24">
    <cfRule type="expression" dxfId="7775" priority="1547" stopIfTrue="1">
      <formula>IF(WEEKDAY(F$5)=1,TRUE,FALSE)</formula>
    </cfRule>
  </conditionalFormatting>
  <conditionalFormatting sqref="K24:P24">
    <cfRule type="expression" dxfId="7774" priority="1546" stopIfTrue="1">
      <formula>IF(WEEKDAY(K$5)=1,TRUE,FALSE)</formula>
    </cfRule>
  </conditionalFormatting>
  <conditionalFormatting sqref="R24:W24">
    <cfRule type="expression" dxfId="7773" priority="1545" stopIfTrue="1">
      <formula>IF(WEEKDAY(R$5)=1,TRUE,FALSE)</formula>
    </cfRule>
  </conditionalFormatting>
  <conditionalFormatting sqref="Y24:AD24">
    <cfRule type="expression" dxfId="7772" priority="1544" stopIfTrue="1">
      <formula>IF(WEEKDAY(Y$5)=1,TRUE,FALSE)</formula>
    </cfRule>
  </conditionalFormatting>
  <conditionalFormatting sqref="F24:I24">
    <cfRule type="expression" dxfId="7771" priority="1543" stopIfTrue="1">
      <formula>IF(WEEKDAY(F$5)=1,TRUE,FALSE)</formula>
    </cfRule>
  </conditionalFormatting>
  <conditionalFormatting sqref="AF24:AJ24">
    <cfRule type="expression" dxfId="7770" priority="1542" stopIfTrue="1">
      <formula>IF(WEEKDAY(AF$5)=1,TRUE,FALSE)</formula>
    </cfRule>
  </conditionalFormatting>
  <conditionalFormatting sqref="F24:AJ24">
    <cfRule type="expression" dxfId="7769" priority="1541" stopIfTrue="1">
      <formula>IF(WEEKDAY(F$5)=1,TRUE,FALSE)</formula>
    </cfRule>
  </conditionalFormatting>
  <conditionalFormatting sqref="F24:AJ24">
    <cfRule type="expression" dxfId="7768" priority="1540" stopIfTrue="1">
      <formula>IF(WEEKDAY(F$5)=1,TRUE,FALSE)</formula>
    </cfRule>
  </conditionalFormatting>
  <conditionalFormatting sqref="F24:AJ24">
    <cfRule type="expression" dxfId="7767" priority="1539" stopIfTrue="1">
      <formula>IF(WEEKDAY(F$5)=1,TRUE,FALSE)</formula>
    </cfRule>
  </conditionalFormatting>
  <conditionalFormatting sqref="F24:AJ24">
    <cfRule type="expression" dxfId="7766" priority="1538" stopIfTrue="1">
      <formula>IF(WEEKDAY(F$5)=1,TRUE,FALSE)</formula>
    </cfRule>
  </conditionalFormatting>
  <conditionalFormatting sqref="F24:I24">
    <cfRule type="expression" dxfId="7765" priority="1537" stopIfTrue="1">
      <formula>IF(WEEKDAY(F$5)=1,TRUE,FALSE)</formula>
    </cfRule>
  </conditionalFormatting>
  <conditionalFormatting sqref="F24:I24">
    <cfRule type="expression" dxfId="7764" priority="1536" stopIfTrue="1">
      <formula>IF(WEEKDAY(F$5)=1,TRUE,FALSE)</formula>
    </cfRule>
  </conditionalFormatting>
  <conditionalFormatting sqref="F24:I24">
    <cfRule type="expression" dxfId="7763" priority="1535" stopIfTrue="1">
      <formula>IF(WEEKDAY(F$5)=1,TRUE,FALSE)</formula>
    </cfRule>
  </conditionalFormatting>
  <conditionalFormatting sqref="F24:AJ24">
    <cfRule type="expression" dxfId="7762" priority="1534" stopIfTrue="1">
      <formula>IF(WEEKDAY(F$5)=1,TRUE,FALSE)</formula>
    </cfRule>
  </conditionalFormatting>
  <conditionalFormatting sqref="F24:AJ24">
    <cfRule type="expression" dxfId="7761" priority="1533" stopIfTrue="1">
      <formula>IF(WEEKDAY(F$5)=1,TRUE,FALSE)</formula>
    </cfRule>
  </conditionalFormatting>
  <conditionalFormatting sqref="F24:AJ24">
    <cfRule type="expression" dxfId="7760" priority="1532" stopIfTrue="1">
      <formula>IF(WEEKDAY(F$5)=1,TRUE,FALSE)</formula>
    </cfRule>
  </conditionalFormatting>
  <conditionalFormatting sqref="K24:P24">
    <cfRule type="expression" dxfId="7759" priority="1531" stopIfTrue="1">
      <formula>IF(WEEKDAY(K$5)=1,TRUE,FALSE)</formula>
    </cfRule>
  </conditionalFormatting>
  <conditionalFormatting sqref="R24:W24">
    <cfRule type="expression" dxfId="7758" priority="1530" stopIfTrue="1">
      <formula>IF(WEEKDAY(R$5)=1,TRUE,FALSE)</formula>
    </cfRule>
  </conditionalFormatting>
  <conditionalFormatting sqref="Y24:AD24">
    <cfRule type="expression" dxfId="7757" priority="1529" stopIfTrue="1">
      <formula>IF(WEEKDAY(Y$5)=1,TRUE,FALSE)</formula>
    </cfRule>
  </conditionalFormatting>
  <conditionalFormatting sqref="F24:I24">
    <cfRule type="expression" dxfId="7756" priority="1528" stopIfTrue="1">
      <formula>IF(WEEKDAY(F$5)=1,TRUE,FALSE)</formula>
    </cfRule>
  </conditionalFormatting>
  <conditionalFormatting sqref="AF24:AJ24">
    <cfRule type="expression" dxfId="7755" priority="1527" stopIfTrue="1">
      <formula>IF(WEEKDAY(AF$5)=1,TRUE,FALSE)</formula>
    </cfRule>
  </conditionalFormatting>
  <conditionalFormatting sqref="F24:AJ24">
    <cfRule type="expression" dxfId="7754" priority="1526" stopIfTrue="1">
      <formula>IF(WEEKDAY(F$5)=1,TRUE,FALSE)</formula>
    </cfRule>
  </conditionalFormatting>
  <conditionalFormatting sqref="F24:AJ24">
    <cfRule type="expression" dxfId="7753" priority="1525" stopIfTrue="1">
      <formula>IF(WEEKDAY(F$5)=1,TRUE,FALSE)</formula>
    </cfRule>
  </conditionalFormatting>
  <conditionalFormatting sqref="F24:AJ24">
    <cfRule type="expression" dxfId="7752" priority="1524" stopIfTrue="1">
      <formula>IF(WEEKDAY(F$5)=1,TRUE,FALSE)</formula>
    </cfRule>
  </conditionalFormatting>
  <conditionalFormatting sqref="F24:AJ24">
    <cfRule type="expression" dxfId="7751" priority="1523" stopIfTrue="1">
      <formula>IF(WEEKDAY(F$5)=1,TRUE,FALSE)</formula>
    </cfRule>
  </conditionalFormatting>
  <conditionalFormatting sqref="F24:AJ24">
    <cfRule type="expression" dxfId="7750" priority="1522" stopIfTrue="1">
      <formula>IF(WEEKDAY(F$5)=1,TRUE,FALSE)</formula>
    </cfRule>
  </conditionalFormatting>
  <conditionalFormatting sqref="F26:I26">
    <cfRule type="expression" dxfId="7749" priority="1521" stopIfTrue="1">
      <formula>IF(WEEKDAY(F$5)=1,TRUE,FALSE)</formula>
    </cfRule>
  </conditionalFormatting>
  <conditionalFormatting sqref="F26:AJ26">
    <cfRule type="expression" dxfId="7748" priority="1520" stopIfTrue="1">
      <formula>IF(WEEKDAY(F$5)=1,TRUE,FALSE)</formula>
    </cfRule>
  </conditionalFormatting>
  <conditionalFormatting sqref="F26:AJ26">
    <cfRule type="expression" dxfId="7747" priority="1519" stopIfTrue="1">
      <formula>IF(WEEKDAY(F$5)=1,TRUE,FALSE)</formula>
    </cfRule>
  </conditionalFormatting>
  <conditionalFormatting sqref="F26:AJ26">
    <cfRule type="expression" dxfId="7746" priority="1518" stopIfTrue="1">
      <formula>IF(WEEKDAY(F$5)=1,TRUE,FALSE)</formula>
    </cfRule>
  </conditionalFormatting>
  <conditionalFormatting sqref="K26:P26">
    <cfRule type="expression" dxfId="7745" priority="1517" stopIfTrue="1">
      <formula>IF(WEEKDAY(K$5)=1,TRUE,FALSE)</formula>
    </cfRule>
  </conditionalFormatting>
  <conditionalFormatting sqref="R26:W26">
    <cfRule type="expression" dxfId="7744" priority="1516" stopIfTrue="1">
      <formula>IF(WEEKDAY(R$5)=1,TRUE,FALSE)</formula>
    </cfRule>
  </conditionalFormatting>
  <conditionalFormatting sqref="Y26:AD26">
    <cfRule type="expression" dxfId="7743" priority="1515" stopIfTrue="1">
      <formula>IF(WEEKDAY(Y$5)=1,TRUE,FALSE)</formula>
    </cfRule>
  </conditionalFormatting>
  <conditionalFormatting sqref="F26:I26">
    <cfRule type="expression" dxfId="7742" priority="1514" stopIfTrue="1">
      <formula>IF(WEEKDAY(F$5)=1,TRUE,FALSE)</formula>
    </cfRule>
  </conditionalFormatting>
  <conditionalFormatting sqref="AF26:AJ26">
    <cfRule type="expression" dxfId="7741" priority="1513" stopIfTrue="1">
      <formula>IF(WEEKDAY(AF$5)=1,TRUE,FALSE)</formula>
    </cfRule>
  </conditionalFormatting>
  <conditionalFormatting sqref="F26:AJ26">
    <cfRule type="expression" dxfId="7740" priority="1512" stopIfTrue="1">
      <formula>IF(WEEKDAY(F$5)=1,TRUE,FALSE)</formula>
    </cfRule>
  </conditionalFormatting>
  <conditionalFormatting sqref="F26:AJ26">
    <cfRule type="expression" dxfId="7739" priority="1511" stopIfTrue="1">
      <formula>IF(WEEKDAY(F$5)=1,TRUE,FALSE)</formula>
    </cfRule>
  </conditionalFormatting>
  <conditionalFormatting sqref="F26:AJ26">
    <cfRule type="expression" dxfId="7738" priority="1510" stopIfTrue="1">
      <formula>IF(WEEKDAY(F$5)=1,TRUE,FALSE)</formula>
    </cfRule>
  </conditionalFormatting>
  <conditionalFormatting sqref="F26:AJ26">
    <cfRule type="expression" dxfId="7737" priority="1509" stopIfTrue="1">
      <formula>IF(WEEKDAY(F$5)=1,TRUE,FALSE)</formula>
    </cfRule>
  </conditionalFormatting>
  <conditionalFormatting sqref="F26:I26">
    <cfRule type="expression" dxfId="7736" priority="1508" stopIfTrue="1">
      <formula>IF(WEEKDAY(F$5)=1,TRUE,FALSE)</formula>
    </cfRule>
  </conditionalFormatting>
  <conditionalFormatting sqref="F26:I26">
    <cfRule type="expression" dxfId="7735" priority="1507" stopIfTrue="1">
      <formula>IF(WEEKDAY(F$5)=1,TRUE,FALSE)</formula>
    </cfRule>
  </conditionalFormatting>
  <conditionalFormatting sqref="F26:I26">
    <cfRule type="expression" dxfId="7734" priority="1506" stopIfTrue="1">
      <formula>IF(WEEKDAY(F$5)=1,TRUE,FALSE)</formula>
    </cfRule>
  </conditionalFormatting>
  <conditionalFormatting sqref="F26:AJ26">
    <cfRule type="expression" dxfId="7733" priority="1505" stopIfTrue="1">
      <formula>IF(WEEKDAY(F$5)=1,TRUE,FALSE)</formula>
    </cfRule>
  </conditionalFormatting>
  <conditionalFormatting sqref="F26:AJ26">
    <cfRule type="expression" dxfId="7732" priority="1504" stopIfTrue="1">
      <formula>IF(WEEKDAY(F$5)=1,TRUE,FALSE)</formula>
    </cfRule>
  </conditionalFormatting>
  <conditionalFormatting sqref="F26:AJ26">
    <cfRule type="expression" dxfId="7731" priority="1503" stopIfTrue="1">
      <formula>IF(WEEKDAY(F$5)=1,TRUE,FALSE)</formula>
    </cfRule>
  </conditionalFormatting>
  <conditionalFormatting sqref="K26:P26">
    <cfRule type="expression" dxfId="7730" priority="1502" stopIfTrue="1">
      <formula>IF(WEEKDAY(K$5)=1,TRUE,FALSE)</formula>
    </cfRule>
  </conditionalFormatting>
  <conditionalFormatting sqref="R26:W26">
    <cfRule type="expression" dxfId="7729" priority="1501" stopIfTrue="1">
      <formula>IF(WEEKDAY(R$5)=1,TRUE,FALSE)</formula>
    </cfRule>
  </conditionalFormatting>
  <conditionalFormatting sqref="Y26:AD26">
    <cfRule type="expression" dxfId="7728" priority="1500" stopIfTrue="1">
      <formula>IF(WEEKDAY(Y$5)=1,TRUE,FALSE)</formula>
    </cfRule>
  </conditionalFormatting>
  <conditionalFormatting sqref="F26:I26">
    <cfRule type="expression" dxfId="7727" priority="1499" stopIfTrue="1">
      <formula>IF(WEEKDAY(F$5)=1,TRUE,FALSE)</formula>
    </cfRule>
  </conditionalFormatting>
  <conditionalFormatting sqref="AF26:AJ26">
    <cfRule type="expression" dxfId="7726" priority="1498" stopIfTrue="1">
      <formula>IF(WEEKDAY(AF$5)=1,TRUE,FALSE)</formula>
    </cfRule>
  </conditionalFormatting>
  <conditionalFormatting sqref="F26:AJ26">
    <cfRule type="expression" dxfId="7725" priority="1497" stopIfTrue="1">
      <formula>IF(WEEKDAY(F$5)=1,TRUE,FALSE)</formula>
    </cfRule>
  </conditionalFormatting>
  <conditionalFormatting sqref="F26:AJ26">
    <cfRule type="expression" dxfId="7724" priority="1496" stopIfTrue="1">
      <formula>IF(WEEKDAY(F$5)=1,TRUE,FALSE)</formula>
    </cfRule>
  </conditionalFormatting>
  <conditionalFormatting sqref="F26:AJ26">
    <cfRule type="expression" dxfId="7723" priority="1495" stopIfTrue="1">
      <formula>IF(WEEKDAY(F$5)=1,TRUE,FALSE)</formula>
    </cfRule>
  </conditionalFormatting>
  <conditionalFormatting sqref="F26:AJ26">
    <cfRule type="expression" dxfId="7722" priority="1494" stopIfTrue="1">
      <formula>IF(WEEKDAY(F$5)=1,TRUE,FALSE)</formula>
    </cfRule>
  </conditionalFormatting>
  <conditionalFormatting sqref="F26:AJ26">
    <cfRule type="expression" dxfId="7721" priority="1493" stopIfTrue="1">
      <formula>IF(WEEKDAY(F$5)=1,TRUE,FALSE)</formula>
    </cfRule>
  </conditionalFormatting>
  <conditionalFormatting sqref="F28:I28">
    <cfRule type="expression" dxfId="7720" priority="1492" stopIfTrue="1">
      <formula>IF(WEEKDAY(F$5)=1,TRUE,FALSE)</formula>
    </cfRule>
  </conditionalFormatting>
  <conditionalFormatting sqref="F28:AJ28">
    <cfRule type="expression" dxfId="7719" priority="1491" stopIfTrue="1">
      <formula>IF(WEEKDAY(F$5)=1,TRUE,FALSE)</formula>
    </cfRule>
  </conditionalFormatting>
  <conditionalFormatting sqref="F28:AJ28">
    <cfRule type="expression" dxfId="7718" priority="1490" stopIfTrue="1">
      <formula>IF(WEEKDAY(F$5)=1,TRUE,FALSE)</formula>
    </cfRule>
  </conditionalFormatting>
  <conditionalFormatting sqref="F28:AJ28">
    <cfRule type="expression" dxfId="7717" priority="1489" stopIfTrue="1">
      <formula>IF(WEEKDAY(F$5)=1,TRUE,FALSE)</formula>
    </cfRule>
  </conditionalFormatting>
  <conditionalFormatting sqref="K28:P28">
    <cfRule type="expression" dxfId="7716" priority="1488" stopIfTrue="1">
      <formula>IF(WEEKDAY(K$5)=1,TRUE,FALSE)</formula>
    </cfRule>
  </conditionalFormatting>
  <conditionalFormatting sqref="R28:W28">
    <cfRule type="expression" dxfId="7715" priority="1487" stopIfTrue="1">
      <formula>IF(WEEKDAY(R$5)=1,TRUE,FALSE)</formula>
    </cfRule>
  </conditionalFormatting>
  <conditionalFormatting sqref="Y28:AD28">
    <cfRule type="expression" dxfId="7714" priority="1486" stopIfTrue="1">
      <formula>IF(WEEKDAY(Y$5)=1,TRUE,FALSE)</formula>
    </cfRule>
  </conditionalFormatting>
  <conditionalFormatting sqref="F28:I28">
    <cfRule type="expression" dxfId="7713" priority="1485" stopIfTrue="1">
      <formula>IF(WEEKDAY(F$5)=1,TRUE,FALSE)</formula>
    </cfRule>
  </conditionalFormatting>
  <conditionalFormatting sqref="AF28:AJ28">
    <cfRule type="expression" dxfId="7712" priority="1484" stopIfTrue="1">
      <formula>IF(WEEKDAY(AF$5)=1,TRUE,FALSE)</formula>
    </cfRule>
  </conditionalFormatting>
  <conditionalFormatting sqref="F28:AJ28">
    <cfRule type="expression" dxfId="7711" priority="1483" stopIfTrue="1">
      <formula>IF(WEEKDAY(F$5)=1,TRUE,FALSE)</formula>
    </cfRule>
  </conditionalFormatting>
  <conditionalFormatting sqref="F28:AJ28">
    <cfRule type="expression" dxfId="7710" priority="1482" stopIfTrue="1">
      <formula>IF(WEEKDAY(F$5)=1,TRUE,FALSE)</formula>
    </cfRule>
  </conditionalFormatting>
  <conditionalFormatting sqref="F28:AJ28">
    <cfRule type="expression" dxfId="7709" priority="1481" stopIfTrue="1">
      <formula>IF(WEEKDAY(F$5)=1,TRUE,FALSE)</formula>
    </cfRule>
  </conditionalFormatting>
  <conditionalFormatting sqref="F28:AJ28">
    <cfRule type="expression" dxfId="7708" priority="1480" stopIfTrue="1">
      <formula>IF(WEEKDAY(F$5)=1,TRUE,FALSE)</formula>
    </cfRule>
  </conditionalFormatting>
  <conditionalFormatting sqref="F28:I28">
    <cfRule type="expression" dxfId="7707" priority="1479" stopIfTrue="1">
      <formula>IF(WEEKDAY(F$5)=1,TRUE,FALSE)</formula>
    </cfRule>
  </conditionalFormatting>
  <conditionalFormatting sqref="F28:I28">
    <cfRule type="expression" dxfId="7706" priority="1478" stopIfTrue="1">
      <formula>IF(WEEKDAY(F$5)=1,TRUE,FALSE)</formula>
    </cfRule>
  </conditionalFormatting>
  <conditionalFormatting sqref="F28:I28">
    <cfRule type="expression" dxfId="7705" priority="1477" stopIfTrue="1">
      <formula>IF(WEEKDAY(F$5)=1,TRUE,FALSE)</formula>
    </cfRule>
  </conditionalFormatting>
  <conditionalFormatting sqref="F28:AJ28">
    <cfRule type="expression" dxfId="7704" priority="1476" stopIfTrue="1">
      <formula>IF(WEEKDAY(F$5)=1,TRUE,FALSE)</formula>
    </cfRule>
  </conditionalFormatting>
  <conditionalFormatting sqref="F28:AJ28">
    <cfRule type="expression" dxfId="7703" priority="1475" stopIfTrue="1">
      <formula>IF(WEEKDAY(F$5)=1,TRUE,FALSE)</formula>
    </cfRule>
  </conditionalFormatting>
  <conditionalFormatting sqref="F28:AJ28">
    <cfRule type="expression" dxfId="7702" priority="1474" stopIfTrue="1">
      <formula>IF(WEEKDAY(F$5)=1,TRUE,FALSE)</formula>
    </cfRule>
  </conditionalFormatting>
  <conditionalFormatting sqref="K28:P28">
    <cfRule type="expression" dxfId="7701" priority="1473" stopIfTrue="1">
      <formula>IF(WEEKDAY(K$5)=1,TRUE,FALSE)</formula>
    </cfRule>
  </conditionalFormatting>
  <conditionalFormatting sqref="R28:W28">
    <cfRule type="expression" dxfId="7700" priority="1472" stopIfTrue="1">
      <formula>IF(WEEKDAY(R$5)=1,TRUE,FALSE)</formula>
    </cfRule>
  </conditionalFormatting>
  <conditionalFormatting sqref="Y28:AD28">
    <cfRule type="expression" dxfId="7699" priority="1471" stopIfTrue="1">
      <formula>IF(WEEKDAY(Y$5)=1,TRUE,FALSE)</formula>
    </cfRule>
  </conditionalFormatting>
  <conditionalFormatting sqref="F28:I28">
    <cfRule type="expression" dxfId="7698" priority="1470" stopIfTrue="1">
      <formula>IF(WEEKDAY(F$5)=1,TRUE,FALSE)</formula>
    </cfRule>
  </conditionalFormatting>
  <conditionalFormatting sqref="AF28:AJ28">
    <cfRule type="expression" dxfId="7697" priority="1469" stopIfTrue="1">
      <formula>IF(WEEKDAY(AF$5)=1,TRUE,FALSE)</formula>
    </cfRule>
  </conditionalFormatting>
  <conditionalFormatting sqref="F28:AJ28">
    <cfRule type="expression" dxfId="7696" priority="1468" stopIfTrue="1">
      <formula>IF(WEEKDAY(F$5)=1,TRUE,FALSE)</formula>
    </cfRule>
  </conditionalFormatting>
  <conditionalFormatting sqref="F28:AJ28">
    <cfRule type="expression" dxfId="7695" priority="1467" stopIfTrue="1">
      <formula>IF(WEEKDAY(F$5)=1,TRUE,FALSE)</formula>
    </cfRule>
  </conditionalFormatting>
  <conditionalFormatting sqref="F28:AJ28">
    <cfRule type="expression" dxfId="7694" priority="1466" stopIfTrue="1">
      <formula>IF(WEEKDAY(F$5)=1,TRUE,FALSE)</formula>
    </cfRule>
  </conditionalFormatting>
  <conditionalFormatting sqref="F28:AJ28">
    <cfRule type="expression" dxfId="7693" priority="1465" stopIfTrue="1">
      <formula>IF(WEEKDAY(F$5)=1,TRUE,FALSE)</formula>
    </cfRule>
  </conditionalFormatting>
  <conditionalFormatting sqref="F28:AJ28">
    <cfRule type="expression" dxfId="7692" priority="1464" stopIfTrue="1">
      <formula>IF(WEEKDAY(F$5)=1,TRUE,FALSE)</formula>
    </cfRule>
  </conditionalFormatting>
  <conditionalFormatting sqref="F31:I31">
    <cfRule type="expression" dxfId="7691" priority="1463" stopIfTrue="1">
      <formula>IF(WEEKDAY(F$5)=1,TRUE,FALSE)</formula>
    </cfRule>
  </conditionalFormatting>
  <conditionalFormatting sqref="F31:AJ31">
    <cfRule type="expression" dxfId="7690" priority="1462" stopIfTrue="1">
      <formula>IF(WEEKDAY(F$5)=1,TRUE,FALSE)</formula>
    </cfRule>
  </conditionalFormatting>
  <conditionalFormatting sqref="F31:AJ31">
    <cfRule type="expression" dxfId="7689" priority="1461" stopIfTrue="1">
      <formula>IF(WEEKDAY(F$5)=1,TRUE,FALSE)</formula>
    </cfRule>
  </conditionalFormatting>
  <conditionalFormatting sqref="F31:AJ31">
    <cfRule type="expression" dxfId="7688" priority="1460" stopIfTrue="1">
      <formula>IF(WEEKDAY(F$5)=1,TRUE,FALSE)</formula>
    </cfRule>
  </conditionalFormatting>
  <conditionalFormatting sqref="K31:P31">
    <cfRule type="expression" dxfId="7687" priority="1459" stopIfTrue="1">
      <formula>IF(WEEKDAY(K$5)=1,TRUE,FALSE)</formula>
    </cfRule>
  </conditionalFormatting>
  <conditionalFormatting sqref="R31:W31">
    <cfRule type="expression" dxfId="7686" priority="1458" stopIfTrue="1">
      <formula>IF(WEEKDAY(R$5)=1,TRUE,FALSE)</formula>
    </cfRule>
  </conditionalFormatting>
  <conditionalFormatting sqref="Y31:AD31">
    <cfRule type="expression" dxfId="7685" priority="1457" stopIfTrue="1">
      <formula>IF(WEEKDAY(Y$5)=1,TRUE,FALSE)</formula>
    </cfRule>
  </conditionalFormatting>
  <conditionalFormatting sqref="F31:I31">
    <cfRule type="expression" dxfId="7684" priority="1456" stopIfTrue="1">
      <formula>IF(WEEKDAY(F$5)=1,TRUE,FALSE)</formula>
    </cfRule>
  </conditionalFormatting>
  <conditionalFormatting sqref="AF31:AJ31">
    <cfRule type="expression" dxfId="7683" priority="1455" stopIfTrue="1">
      <formula>IF(WEEKDAY(AF$5)=1,TRUE,FALSE)</formula>
    </cfRule>
  </conditionalFormatting>
  <conditionalFormatting sqref="F31:AJ31">
    <cfRule type="expression" dxfId="7682" priority="1454" stopIfTrue="1">
      <formula>IF(WEEKDAY(F$5)=1,TRUE,FALSE)</formula>
    </cfRule>
  </conditionalFormatting>
  <conditionalFormatting sqref="F31:AJ31">
    <cfRule type="expression" dxfId="7681" priority="1453" stopIfTrue="1">
      <formula>IF(WEEKDAY(F$5)=1,TRUE,FALSE)</formula>
    </cfRule>
  </conditionalFormatting>
  <conditionalFormatting sqref="F31:AJ31">
    <cfRule type="expression" dxfId="7680" priority="1452" stopIfTrue="1">
      <formula>IF(WEEKDAY(F$5)=1,TRUE,FALSE)</formula>
    </cfRule>
  </conditionalFormatting>
  <conditionalFormatting sqref="F31:AJ31">
    <cfRule type="expression" dxfId="7679" priority="1451" stopIfTrue="1">
      <formula>IF(WEEKDAY(F$5)=1,TRUE,FALSE)</formula>
    </cfRule>
  </conditionalFormatting>
  <conditionalFormatting sqref="F31:I31">
    <cfRule type="expression" dxfId="7678" priority="1450" stopIfTrue="1">
      <formula>IF(WEEKDAY(F$5)=1,TRUE,FALSE)</formula>
    </cfRule>
  </conditionalFormatting>
  <conditionalFormatting sqref="F31:I31">
    <cfRule type="expression" dxfId="7677" priority="1449" stopIfTrue="1">
      <formula>IF(WEEKDAY(F$5)=1,TRUE,FALSE)</formula>
    </cfRule>
  </conditionalFormatting>
  <conditionalFormatting sqref="F31:I31">
    <cfRule type="expression" dxfId="7676" priority="1448" stopIfTrue="1">
      <formula>IF(WEEKDAY(F$5)=1,TRUE,FALSE)</formula>
    </cfRule>
  </conditionalFormatting>
  <conditionalFormatting sqref="F31:AJ31">
    <cfRule type="expression" dxfId="7675" priority="1447" stopIfTrue="1">
      <formula>IF(WEEKDAY(F$5)=1,TRUE,FALSE)</formula>
    </cfRule>
  </conditionalFormatting>
  <conditionalFormatting sqref="F31:AJ31">
    <cfRule type="expression" dxfId="7674" priority="1446" stopIfTrue="1">
      <formula>IF(WEEKDAY(F$5)=1,TRUE,FALSE)</formula>
    </cfRule>
  </conditionalFormatting>
  <conditionalFormatting sqref="F31:AJ31">
    <cfRule type="expression" dxfId="7673" priority="1445" stopIfTrue="1">
      <formula>IF(WEEKDAY(F$5)=1,TRUE,FALSE)</formula>
    </cfRule>
  </conditionalFormatting>
  <conditionalFormatting sqref="K31:P31">
    <cfRule type="expression" dxfId="7672" priority="1444" stopIfTrue="1">
      <formula>IF(WEEKDAY(K$5)=1,TRUE,FALSE)</formula>
    </cfRule>
  </conditionalFormatting>
  <conditionalFormatting sqref="R31:W31">
    <cfRule type="expression" dxfId="7671" priority="1443" stopIfTrue="1">
      <formula>IF(WEEKDAY(R$5)=1,TRUE,FALSE)</formula>
    </cfRule>
  </conditionalFormatting>
  <conditionalFormatting sqref="Y31:AD31">
    <cfRule type="expression" dxfId="7670" priority="1442" stopIfTrue="1">
      <formula>IF(WEEKDAY(Y$5)=1,TRUE,FALSE)</formula>
    </cfRule>
  </conditionalFormatting>
  <conditionalFormatting sqref="F31:I31">
    <cfRule type="expression" dxfId="7669" priority="1441" stopIfTrue="1">
      <formula>IF(WEEKDAY(F$5)=1,TRUE,FALSE)</formula>
    </cfRule>
  </conditionalFormatting>
  <conditionalFormatting sqref="AF31:AJ31">
    <cfRule type="expression" dxfId="7668" priority="1440" stopIfTrue="1">
      <formula>IF(WEEKDAY(AF$5)=1,TRUE,FALSE)</formula>
    </cfRule>
  </conditionalFormatting>
  <conditionalFormatting sqref="F31:AJ31">
    <cfRule type="expression" dxfId="7667" priority="1439" stopIfTrue="1">
      <formula>IF(WEEKDAY(F$5)=1,TRUE,FALSE)</formula>
    </cfRule>
  </conditionalFormatting>
  <conditionalFormatting sqref="F31:AJ31">
    <cfRule type="expression" dxfId="7666" priority="1438" stopIfTrue="1">
      <formula>IF(WEEKDAY(F$5)=1,TRUE,FALSE)</formula>
    </cfRule>
  </conditionalFormatting>
  <conditionalFormatting sqref="F31:AJ31">
    <cfRule type="expression" dxfId="7665" priority="1437" stopIfTrue="1">
      <formula>IF(WEEKDAY(F$5)=1,TRUE,FALSE)</formula>
    </cfRule>
  </conditionalFormatting>
  <conditionalFormatting sqref="F31:AJ31">
    <cfRule type="expression" dxfId="7664" priority="1436" stopIfTrue="1">
      <formula>IF(WEEKDAY(F$5)=1,TRUE,FALSE)</formula>
    </cfRule>
  </conditionalFormatting>
  <conditionalFormatting sqref="F31:AJ31">
    <cfRule type="expression" dxfId="7663" priority="1435" stopIfTrue="1">
      <formula>IF(WEEKDAY(F$5)=1,TRUE,FALSE)</formula>
    </cfRule>
  </conditionalFormatting>
  <conditionalFormatting sqref="F33:I33">
    <cfRule type="expression" dxfId="7662" priority="1434" stopIfTrue="1">
      <formula>IF(WEEKDAY(F$5)=1,TRUE,FALSE)</formula>
    </cfRule>
  </conditionalFormatting>
  <conditionalFormatting sqref="F33:AJ33">
    <cfRule type="expression" dxfId="7661" priority="1433" stopIfTrue="1">
      <formula>IF(WEEKDAY(F$5)=1,TRUE,FALSE)</formula>
    </cfRule>
  </conditionalFormatting>
  <conditionalFormatting sqref="F33:AJ33">
    <cfRule type="expression" dxfId="7660" priority="1432" stopIfTrue="1">
      <formula>IF(WEEKDAY(F$5)=1,TRUE,FALSE)</formula>
    </cfRule>
  </conditionalFormatting>
  <conditionalFormatting sqref="F33:AJ33">
    <cfRule type="expression" dxfId="7659" priority="1431" stopIfTrue="1">
      <formula>IF(WEEKDAY(F$5)=1,TRUE,FALSE)</formula>
    </cfRule>
  </conditionalFormatting>
  <conditionalFormatting sqref="K33:P33">
    <cfRule type="expression" dxfId="7658" priority="1430" stopIfTrue="1">
      <formula>IF(WEEKDAY(K$5)=1,TRUE,FALSE)</formula>
    </cfRule>
  </conditionalFormatting>
  <conditionalFormatting sqref="R33:W33">
    <cfRule type="expression" dxfId="7657" priority="1429" stopIfTrue="1">
      <formula>IF(WEEKDAY(R$5)=1,TRUE,FALSE)</formula>
    </cfRule>
  </conditionalFormatting>
  <conditionalFormatting sqref="Y33:AD33">
    <cfRule type="expression" dxfId="7656" priority="1428" stopIfTrue="1">
      <formula>IF(WEEKDAY(Y$5)=1,TRUE,FALSE)</formula>
    </cfRule>
  </conditionalFormatting>
  <conditionalFormatting sqref="F33:I33">
    <cfRule type="expression" dxfId="7655" priority="1427" stopIfTrue="1">
      <formula>IF(WEEKDAY(F$5)=1,TRUE,FALSE)</formula>
    </cfRule>
  </conditionalFormatting>
  <conditionalFormatting sqref="AF33:AJ33">
    <cfRule type="expression" dxfId="7654" priority="1426" stopIfTrue="1">
      <formula>IF(WEEKDAY(AF$5)=1,TRUE,FALSE)</formula>
    </cfRule>
  </conditionalFormatting>
  <conditionalFormatting sqref="F33:AJ33">
    <cfRule type="expression" dxfId="7653" priority="1425" stopIfTrue="1">
      <formula>IF(WEEKDAY(F$5)=1,TRUE,FALSE)</formula>
    </cfRule>
  </conditionalFormatting>
  <conditionalFormatting sqref="F33:AJ33">
    <cfRule type="expression" dxfId="7652" priority="1424" stopIfTrue="1">
      <formula>IF(WEEKDAY(F$5)=1,TRUE,FALSE)</formula>
    </cfRule>
  </conditionalFormatting>
  <conditionalFormatting sqref="F33:AJ33">
    <cfRule type="expression" dxfId="7651" priority="1423" stopIfTrue="1">
      <formula>IF(WEEKDAY(F$5)=1,TRUE,FALSE)</formula>
    </cfRule>
  </conditionalFormatting>
  <conditionalFormatting sqref="F33:AJ33">
    <cfRule type="expression" dxfId="7650" priority="1422" stopIfTrue="1">
      <formula>IF(WEEKDAY(F$5)=1,TRUE,FALSE)</formula>
    </cfRule>
  </conditionalFormatting>
  <conditionalFormatting sqref="F33:I33">
    <cfRule type="expression" dxfId="7649" priority="1421" stopIfTrue="1">
      <formula>IF(WEEKDAY(F$5)=1,TRUE,FALSE)</formula>
    </cfRule>
  </conditionalFormatting>
  <conditionalFormatting sqref="F33:I33">
    <cfRule type="expression" dxfId="7648" priority="1420" stopIfTrue="1">
      <formula>IF(WEEKDAY(F$5)=1,TRUE,FALSE)</formula>
    </cfRule>
  </conditionalFormatting>
  <conditionalFormatting sqref="F33:I33">
    <cfRule type="expression" dxfId="7647" priority="1419" stopIfTrue="1">
      <formula>IF(WEEKDAY(F$5)=1,TRUE,FALSE)</formula>
    </cfRule>
  </conditionalFormatting>
  <conditionalFormatting sqref="F33:AJ33">
    <cfRule type="expression" dxfId="7646" priority="1418" stopIfTrue="1">
      <formula>IF(WEEKDAY(F$5)=1,TRUE,FALSE)</formula>
    </cfRule>
  </conditionalFormatting>
  <conditionalFormatting sqref="F33:AJ33">
    <cfRule type="expression" dxfId="7645" priority="1417" stopIfTrue="1">
      <formula>IF(WEEKDAY(F$5)=1,TRUE,FALSE)</formula>
    </cfRule>
  </conditionalFormatting>
  <conditionalFormatting sqref="F33:AJ33">
    <cfRule type="expression" dxfId="7644" priority="1416" stopIfTrue="1">
      <formula>IF(WEEKDAY(F$5)=1,TRUE,FALSE)</formula>
    </cfRule>
  </conditionalFormatting>
  <conditionalFormatting sqref="K33:P33">
    <cfRule type="expression" dxfId="7643" priority="1415" stopIfTrue="1">
      <formula>IF(WEEKDAY(K$5)=1,TRUE,FALSE)</formula>
    </cfRule>
  </conditionalFormatting>
  <conditionalFormatting sqref="R33:W33">
    <cfRule type="expression" dxfId="7642" priority="1414" stopIfTrue="1">
      <formula>IF(WEEKDAY(R$5)=1,TRUE,FALSE)</formula>
    </cfRule>
  </conditionalFormatting>
  <conditionalFormatting sqref="Y33:AD33">
    <cfRule type="expression" dxfId="7641" priority="1413" stopIfTrue="1">
      <formula>IF(WEEKDAY(Y$5)=1,TRUE,FALSE)</formula>
    </cfRule>
  </conditionalFormatting>
  <conditionalFormatting sqref="F33:I33">
    <cfRule type="expression" dxfId="7640" priority="1412" stopIfTrue="1">
      <formula>IF(WEEKDAY(F$5)=1,TRUE,FALSE)</formula>
    </cfRule>
  </conditionalFormatting>
  <conditionalFormatting sqref="AF33:AJ33">
    <cfRule type="expression" dxfId="7639" priority="1411" stopIfTrue="1">
      <formula>IF(WEEKDAY(AF$5)=1,TRUE,FALSE)</formula>
    </cfRule>
  </conditionalFormatting>
  <conditionalFormatting sqref="F33:AJ33">
    <cfRule type="expression" dxfId="7638" priority="1410" stopIfTrue="1">
      <formula>IF(WEEKDAY(F$5)=1,TRUE,FALSE)</formula>
    </cfRule>
  </conditionalFormatting>
  <conditionalFormatting sqref="F33:AJ33">
    <cfRule type="expression" dxfId="7637" priority="1409" stopIfTrue="1">
      <formula>IF(WEEKDAY(F$5)=1,TRUE,FALSE)</formula>
    </cfRule>
  </conditionalFormatting>
  <conditionalFormatting sqref="F33:AJ33">
    <cfRule type="expression" dxfId="7636" priority="1408" stopIfTrue="1">
      <formula>IF(WEEKDAY(F$5)=1,TRUE,FALSE)</formula>
    </cfRule>
  </conditionalFormatting>
  <conditionalFormatting sqref="F33:AJ33">
    <cfRule type="expression" dxfId="7635" priority="1407" stopIfTrue="1">
      <formula>IF(WEEKDAY(F$5)=1,TRUE,FALSE)</formula>
    </cfRule>
  </conditionalFormatting>
  <conditionalFormatting sqref="F33:AJ33">
    <cfRule type="expression" dxfId="7634" priority="1406" stopIfTrue="1">
      <formula>IF(WEEKDAY(F$5)=1,TRUE,FALSE)</formula>
    </cfRule>
  </conditionalFormatting>
  <conditionalFormatting sqref="F35:I35">
    <cfRule type="expression" dxfId="7633" priority="1405" stopIfTrue="1">
      <formula>IF(WEEKDAY(F$5)=1,TRUE,FALSE)</formula>
    </cfRule>
  </conditionalFormatting>
  <conditionalFormatting sqref="F35:AJ35">
    <cfRule type="expression" dxfId="7632" priority="1404" stopIfTrue="1">
      <formula>IF(WEEKDAY(F$5)=1,TRUE,FALSE)</formula>
    </cfRule>
  </conditionalFormatting>
  <conditionalFormatting sqref="F35:AJ35">
    <cfRule type="expression" dxfId="7631" priority="1403" stopIfTrue="1">
      <formula>IF(WEEKDAY(F$5)=1,TRUE,FALSE)</formula>
    </cfRule>
  </conditionalFormatting>
  <conditionalFormatting sqref="F35:AJ35">
    <cfRule type="expression" dxfId="7630" priority="1402" stopIfTrue="1">
      <formula>IF(WEEKDAY(F$5)=1,TRUE,FALSE)</formula>
    </cfRule>
  </conditionalFormatting>
  <conditionalFormatting sqref="K35:P35">
    <cfRule type="expression" dxfId="7629" priority="1401" stopIfTrue="1">
      <formula>IF(WEEKDAY(K$5)=1,TRUE,FALSE)</formula>
    </cfRule>
  </conditionalFormatting>
  <conditionalFormatting sqref="R35:W35">
    <cfRule type="expression" dxfId="7628" priority="1400" stopIfTrue="1">
      <formula>IF(WEEKDAY(R$5)=1,TRUE,FALSE)</formula>
    </cfRule>
  </conditionalFormatting>
  <conditionalFormatting sqref="Y35:AD35">
    <cfRule type="expression" dxfId="7627" priority="1399" stopIfTrue="1">
      <formula>IF(WEEKDAY(Y$5)=1,TRUE,FALSE)</formula>
    </cfRule>
  </conditionalFormatting>
  <conditionalFormatting sqref="F35:I35">
    <cfRule type="expression" dxfId="7626" priority="1398" stopIfTrue="1">
      <formula>IF(WEEKDAY(F$5)=1,TRUE,FALSE)</formula>
    </cfRule>
  </conditionalFormatting>
  <conditionalFormatting sqref="AF35:AJ35">
    <cfRule type="expression" dxfId="7625" priority="1397" stopIfTrue="1">
      <formula>IF(WEEKDAY(AF$5)=1,TRUE,FALSE)</formula>
    </cfRule>
  </conditionalFormatting>
  <conditionalFormatting sqref="F35:AJ35">
    <cfRule type="expression" dxfId="7624" priority="1396" stopIfTrue="1">
      <formula>IF(WEEKDAY(F$5)=1,TRUE,FALSE)</formula>
    </cfRule>
  </conditionalFormatting>
  <conditionalFormatting sqref="F35:AJ35">
    <cfRule type="expression" dxfId="7623" priority="1395" stopIfTrue="1">
      <formula>IF(WEEKDAY(F$5)=1,TRUE,FALSE)</formula>
    </cfRule>
  </conditionalFormatting>
  <conditionalFormatting sqref="F35:AJ35">
    <cfRule type="expression" dxfId="7622" priority="1394" stopIfTrue="1">
      <formula>IF(WEEKDAY(F$5)=1,TRUE,FALSE)</formula>
    </cfRule>
  </conditionalFormatting>
  <conditionalFormatting sqref="F35:AJ35">
    <cfRule type="expression" dxfId="7621" priority="1393" stopIfTrue="1">
      <formula>IF(WEEKDAY(F$5)=1,TRUE,FALSE)</formula>
    </cfRule>
  </conditionalFormatting>
  <conditionalFormatting sqref="F35:I35">
    <cfRule type="expression" dxfId="7620" priority="1392" stopIfTrue="1">
      <formula>IF(WEEKDAY(F$5)=1,TRUE,FALSE)</formula>
    </cfRule>
  </conditionalFormatting>
  <conditionalFormatting sqref="F35:I35">
    <cfRule type="expression" dxfId="7619" priority="1391" stopIfTrue="1">
      <formula>IF(WEEKDAY(F$5)=1,TRUE,FALSE)</formula>
    </cfRule>
  </conditionalFormatting>
  <conditionalFormatting sqref="F35:I35">
    <cfRule type="expression" dxfId="7618" priority="1390" stopIfTrue="1">
      <formula>IF(WEEKDAY(F$5)=1,TRUE,FALSE)</formula>
    </cfRule>
  </conditionalFormatting>
  <conditionalFormatting sqref="F35:AJ35">
    <cfRule type="expression" dxfId="7617" priority="1389" stopIfTrue="1">
      <formula>IF(WEEKDAY(F$5)=1,TRUE,FALSE)</formula>
    </cfRule>
  </conditionalFormatting>
  <conditionalFormatting sqref="F35:AJ35">
    <cfRule type="expression" dxfId="7616" priority="1388" stopIfTrue="1">
      <formula>IF(WEEKDAY(F$5)=1,TRUE,FALSE)</formula>
    </cfRule>
  </conditionalFormatting>
  <conditionalFormatting sqref="F35:AJ35">
    <cfRule type="expression" dxfId="7615" priority="1387" stopIfTrue="1">
      <formula>IF(WEEKDAY(F$5)=1,TRUE,FALSE)</formula>
    </cfRule>
  </conditionalFormatting>
  <conditionalFormatting sqref="K35:P35">
    <cfRule type="expression" dxfId="7614" priority="1386" stopIfTrue="1">
      <formula>IF(WEEKDAY(K$5)=1,TRUE,FALSE)</formula>
    </cfRule>
  </conditionalFormatting>
  <conditionalFormatting sqref="R35:W35">
    <cfRule type="expression" dxfId="7613" priority="1385" stopIfTrue="1">
      <formula>IF(WEEKDAY(R$5)=1,TRUE,FALSE)</formula>
    </cfRule>
  </conditionalFormatting>
  <conditionalFormatting sqref="Y35:AD35">
    <cfRule type="expression" dxfId="7612" priority="1384" stopIfTrue="1">
      <formula>IF(WEEKDAY(Y$5)=1,TRUE,FALSE)</formula>
    </cfRule>
  </conditionalFormatting>
  <conditionalFormatting sqref="F35:I35">
    <cfRule type="expression" dxfId="7611" priority="1383" stopIfTrue="1">
      <formula>IF(WEEKDAY(F$5)=1,TRUE,FALSE)</formula>
    </cfRule>
  </conditionalFormatting>
  <conditionalFormatting sqref="AF35:AJ35">
    <cfRule type="expression" dxfId="7610" priority="1382" stopIfTrue="1">
      <formula>IF(WEEKDAY(AF$5)=1,TRUE,FALSE)</formula>
    </cfRule>
  </conditionalFormatting>
  <conditionalFormatting sqref="F35:AJ35">
    <cfRule type="expression" dxfId="7609" priority="1381" stopIfTrue="1">
      <formula>IF(WEEKDAY(F$5)=1,TRUE,FALSE)</formula>
    </cfRule>
  </conditionalFormatting>
  <conditionalFormatting sqref="F35:AJ35">
    <cfRule type="expression" dxfId="7608" priority="1380" stopIfTrue="1">
      <formula>IF(WEEKDAY(F$5)=1,TRUE,FALSE)</formula>
    </cfRule>
  </conditionalFormatting>
  <conditionalFormatting sqref="F35:AJ35">
    <cfRule type="expression" dxfId="7607" priority="1379" stopIfTrue="1">
      <formula>IF(WEEKDAY(F$5)=1,TRUE,FALSE)</formula>
    </cfRule>
  </conditionalFormatting>
  <conditionalFormatting sqref="F35:AJ35">
    <cfRule type="expression" dxfId="7606" priority="1378" stopIfTrue="1">
      <formula>IF(WEEKDAY(F$5)=1,TRUE,FALSE)</formula>
    </cfRule>
  </conditionalFormatting>
  <conditionalFormatting sqref="F35:AJ35">
    <cfRule type="expression" dxfId="7605" priority="1377" stopIfTrue="1">
      <formula>IF(WEEKDAY(F$5)=1,TRUE,FALSE)</formula>
    </cfRule>
  </conditionalFormatting>
  <conditionalFormatting sqref="F37:I37">
    <cfRule type="expression" dxfId="7604" priority="1376" stopIfTrue="1">
      <formula>IF(WEEKDAY(F$5)=1,TRUE,FALSE)</formula>
    </cfRule>
  </conditionalFormatting>
  <conditionalFormatting sqref="F37:AJ37">
    <cfRule type="expression" dxfId="7603" priority="1375" stopIfTrue="1">
      <formula>IF(WEEKDAY(F$5)=1,TRUE,FALSE)</formula>
    </cfRule>
  </conditionalFormatting>
  <conditionalFormatting sqref="F37:AJ37">
    <cfRule type="expression" dxfId="7602" priority="1374" stopIfTrue="1">
      <formula>IF(WEEKDAY(F$5)=1,TRUE,FALSE)</formula>
    </cfRule>
  </conditionalFormatting>
  <conditionalFormatting sqref="F37:AJ37">
    <cfRule type="expression" dxfId="7601" priority="1373" stopIfTrue="1">
      <formula>IF(WEEKDAY(F$5)=1,TRUE,FALSE)</formula>
    </cfRule>
  </conditionalFormatting>
  <conditionalFormatting sqref="K37:P37">
    <cfRule type="expression" dxfId="7600" priority="1372" stopIfTrue="1">
      <formula>IF(WEEKDAY(K$5)=1,TRUE,FALSE)</formula>
    </cfRule>
  </conditionalFormatting>
  <conditionalFormatting sqref="R37:W37">
    <cfRule type="expression" dxfId="7599" priority="1371" stopIfTrue="1">
      <formula>IF(WEEKDAY(R$5)=1,TRUE,FALSE)</formula>
    </cfRule>
  </conditionalFormatting>
  <conditionalFormatting sqref="Y37:AD37">
    <cfRule type="expression" dxfId="7598" priority="1370" stopIfTrue="1">
      <formula>IF(WEEKDAY(Y$5)=1,TRUE,FALSE)</formula>
    </cfRule>
  </conditionalFormatting>
  <conditionalFormatting sqref="F37:I37">
    <cfRule type="expression" dxfId="7597" priority="1369" stopIfTrue="1">
      <formula>IF(WEEKDAY(F$5)=1,TRUE,FALSE)</formula>
    </cfRule>
  </conditionalFormatting>
  <conditionalFormatting sqref="AF37:AJ37">
    <cfRule type="expression" dxfId="7596" priority="1368" stopIfTrue="1">
      <formula>IF(WEEKDAY(AF$5)=1,TRUE,FALSE)</formula>
    </cfRule>
  </conditionalFormatting>
  <conditionalFormatting sqref="F37:AJ37">
    <cfRule type="expression" dxfId="7595" priority="1367" stopIfTrue="1">
      <formula>IF(WEEKDAY(F$5)=1,TRUE,FALSE)</formula>
    </cfRule>
  </conditionalFormatting>
  <conditionalFormatting sqref="F37:AJ37">
    <cfRule type="expression" dxfId="7594" priority="1366" stopIfTrue="1">
      <formula>IF(WEEKDAY(F$5)=1,TRUE,FALSE)</formula>
    </cfRule>
  </conditionalFormatting>
  <conditionalFormatting sqref="F37:AJ37">
    <cfRule type="expression" dxfId="7593" priority="1365" stopIfTrue="1">
      <formula>IF(WEEKDAY(F$5)=1,TRUE,FALSE)</formula>
    </cfRule>
  </conditionalFormatting>
  <conditionalFormatting sqref="F37:AJ37">
    <cfRule type="expression" dxfId="7592" priority="1364" stopIfTrue="1">
      <formula>IF(WEEKDAY(F$5)=1,TRUE,FALSE)</formula>
    </cfRule>
  </conditionalFormatting>
  <conditionalFormatting sqref="F37:I37">
    <cfRule type="expression" dxfId="7591" priority="1363" stopIfTrue="1">
      <formula>IF(WEEKDAY(F$5)=1,TRUE,FALSE)</formula>
    </cfRule>
  </conditionalFormatting>
  <conditionalFormatting sqref="F37:I37">
    <cfRule type="expression" dxfId="7590" priority="1362" stopIfTrue="1">
      <formula>IF(WEEKDAY(F$5)=1,TRUE,FALSE)</formula>
    </cfRule>
  </conditionalFormatting>
  <conditionalFormatting sqref="F37:I37">
    <cfRule type="expression" dxfId="7589" priority="1361" stopIfTrue="1">
      <formula>IF(WEEKDAY(F$5)=1,TRUE,FALSE)</formula>
    </cfRule>
  </conditionalFormatting>
  <conditionalFormatting sqref="F37:AJ37">
    <cfRule type="expression" dxfId="7588" priority="1360" stopIfTrue="1">
      <formula>IF(WEEKDAY(F$5)=1,TRUE,FALSE)</formula>
    </cfRule>
  </conditionalFormatting>
  <conditionalFormatting sqref="F37:AJ37">
    <cfRule type="expression" dxfId="7587" priority="1359" stopIfTrue="1">
      <formula>IF(WEEKDAY(F$5)=1,TRUE,FALSE)</formula>
    </cfRule>
  </conditionalFormatting>
  <conditionalFormatting sqref="F37:AJ37">
    <cfRule type="expression" dxfId="7586" priority="1358" stopIfTrue="1">
      <formula>IF(WEEKDAY(F$5)=1,TRUE,FALSE)</formula>
    </cfRule>
  </conditionalFormatting>
  <conditionalFormatting sqref="K37:P37">
    <cfRule type="expression" dxfId="7585" priority="1357" stopIfTrue="1">
      <formula>IF(WEEKDAY(K$5)=1,TRUE,FALSE)</formula>
    </cfRule>
  </conditionalFormatting>
  <conditionalFormatting sqref="R37:W37">
    <cfRule type="expression" dxfId="7584" priority="1356" stopIfTrue="1">
      <formula>IF(WEEKDAY(R$5)=1,TRUE,FALSE)</formula>
    </cfRule>
  </conditionalFormatting>
  <conditionalFormatting sqref="Y37:AD37">
    <cfRule type="expression" dxfId="7583" priority="1355" stopIfTrue="1">
      <formula>IF(WEEKDAY(Y$5)=1,TRUE,FALSE)</formula>
    </cfRule>
  </conditionalFormatting>
  <conditionalFormatting sqref="F37:I37">
    <cfRule type="expression" dxfId="7582" priority="1354" stopIfTrue="1">
      <formula>IF(WEEKDAY(F$5)=1,TRUE,FALSE)</formula>
    </cfRule>
  </conditionalFormatting>
  <conditionalFormatting sqref="AF37:AJ37">
    <cfRule type="expression" dxfId="7581" priority="1353" stopIfTrue="1">
      <formula>IF(WEEKDAY(AF$5)=1,TRUE,FALSE)</formula>
    </cfRule>
  </conditionalFormatting>
  <conditionalFormatting sqref="F37:AJ37">
    <cfRule type="expression" dxfId="7580" priority="1352" stopIfTrue="1">
      <formula>IF(WEEKDAY(F$5)=1,TRUE,FALSE)</formula>
    </cfRule>
  </conditionalFormatting>
  <conditionalFormatting sqref="F37:AJ37">
    <cfRule type="expression" dxfId="7579" priority="1351" stopIfTrue="1">
      <formula>IF(WEEKDAY(F$5)=1,TRUE,FALSE)</formula>
    </cfRule>
  </conditionalFormatting>
  <conditionalFormatting sqref="F37:AJ37">
    <cfRule type="expression" dxfId="7578" priority="1350" stopIfTrue="1">
      <formula>IF(WEEKDAY(F$5)=1,TRUE,FALSE)</formula>
    </cfRule>
  </conditionalFormatting>
  <conditionalFormatting sqref="F37:AJ37">
    <cfRule type="expression" dxfId="7577" priority="1349" stopIfTrue="1">
      <formula>IF(WEEKDAY(F$5)=1,TRUE,FALSE)</formula>
    </cfRule>
  </conditionalFormatting>
  <conditionalFormatting sqref="F37:AJ37">
    <cfRule type="expression" dxfId="7576" priority="1348" stopIfTrue="1">
      <formula>IF(WEEKDAY(F$5)=1,TRUE,FALSE)</formula>
    </cfRule>
  </conditionalFormatting>
  <conditionalFormatting sqref="F39:I39">
    <cfRule type="expression" dxfId="7575" priority="1347" stopIfTrue="1">
      <formula>IF(WEEKDAY(F$5)=1,TRUE,FALSE)</formula>
    </cfRule>
  </conditionalFormatting>
  <conditionalFormatting sqref="F39:AJ39">
    <cfRule type="expression" dxfId="7574" priority="1346" stopIfTrue="1">
      <formula>IF(WEEKDAY(F$5)=1,TRUE,FALSE)</formula>
    </cfRule>
  </conditionalFormatting>
  <conditionalFormatting sqref="F39:AJ39">
    <cfRule type="expression" dxfId="7573" priority="1345" stopIfTrue="1">
      <formula>IF(WEEKDAY(F$5)=1,TRUE,FALSE)</formula>
    </cfRule>
  </conditionalFormatting>
  <conditionalFormatting sqref="F39:AJ39">
    <cfRule type="expression" dxfId="7572" priority="1344" stopIfTrue="1">
      <formula>IF(WEEKDAY(F$5)=1,TRUE,FALSE)</formula>
    </cfRule>
  </conditionalFormatting>
  <conditionalFormatting sqref="K39:P39">
    <cfRule type="expression" dxfId="7571" priority="1343" stopIfTrue="1">
      <formula>IF(WEEKDAY(K$5)=1,TRUE,FALSE)</formula>
    </cfRule>
  </conditionalFormatting>
  <conditionalFormatting sqref="R39:W39">
    <cfRule type="expression" dxfId="7570" priority="1342" stopIfTrue="1">
      <formula>IF(WEEKDAY(R$5)=1,TRUE,FALSE)</formula>
    </cfRule>
  </conditionalFormatting>
  <conditionalFormatting sqref="Y39:AD39">
    <cfRule type="expression" dxfId="7569" priority="1341" stopIfTrue="1">
      <formula>IF(WEEKDAY(Y$5)=1,TRUE,FALSE)</formula>
    </cfRule>
  </conditionalFormatting>
  <conditionalFormatting sqref="F39:I39">
    <cfRule type="expression" dxfId="7568" priority="1340" stopIfTrue="1">
      <formula>IF(WEEKDAY(F$5)=1,TRUE,FALSE)</formula>
    </cfRule>
  </conditionalFormatting>
  <conditionalFormatting sqref="AF39:AJ39">
    <cfRule type="expression" dxfId="7567" priority="1339" stopIfTrue="1">
      <formula>IF(WEEKDAY(AF$5)=1,TRUE,FALSE)</formula>
    </cfRule>
  </conditionalFormatting>
  <conditionalFormatting sqref="F39:AJ39">
    <cfRule type="expression" dxfId="7566" priority="1338" stopIfTrue="1">
      <formula>IF(WEEKDAY(F$5)=1,TRUE,FALSE)</formula>
    </cfRule>
  </conditionalFormatting>
  <conditionalFormatting sqref="F39:AJ39">
    <cfRule type="expression" dxfId="7565" priority="1337" stopIfTrue="1">
      <formula>IF(WEEKDAY(F$5)=1,TRUE,FALSE)</formula>
    </cfRule>
  </conditionalFormatting>
  <conditionalFormatting sqref="F39:AJ39">
    <cfRule type="expression" dxfId="7564" priority="1336" stopIfTrue="1">
      <formula>IF(WEEKDAY(F$5)=1,TRUE,FALSE)</formula>
    </cfRule>
  </conditionalFormatting>
  <conditionalFormatting sqref="F39:AJ39">
    <cfRule type="expression" dxfId="7563" priority="1335" stopIfTrue="1">
      <formula>IF(WEEKDAY(F$5)=1,TRUE,FALSE)</formula>
    </cfRule>
  </conditionalFormatting>
  <conditionalFormatting sqref="F39:I39">
    <cfRule type="expression" dxfId="7562" priority="1334" stopIfTrue="1">
      <formula>IF(WEEKDAY(F$5)=1,TRUE,FALSE)</formula>
    </cfRule>
  </conditionalFormatting>
  <conditionalFormatting sqref="F39:I39">
    <cfRule type="expression" dxfId="7561" priority="1333" stopIfTrue="1">
      <formula>IF(WEEKDAY(F$5)=1,TRUE,FALSE)</formula>
    </cfRule>
  </conditionalFormatting>
  <conditionalFormatting sqref="F39:I39">
    <cfRule type="expression" dxfId="7560" priority="1332" stopIfTrue="1">
      <formula>IF(WEEKDAY(F$5)=1,TRUE,FALSE)</formula>
    </cfRule>
  </conditionalFormatting>
  <conditionalFormatting sqref="F39:AJ39">
    <cfRule type="expression" dxfId="7559" priority="1331" stopIfTrue="1">
      <formula>IF(WEEKDAY(F$5)=1,TRUE,FALSE)</formula>
    </cfRule>
  </conditionalFormatting>
  <conditionalFormatting sqref="F39:AJ39">
    <cfRule type="expression" dxfId="7558" priority="1330" stopIfTrue="1">
      <formula>IF(WEEKDAY(F$5)=1,TRUE,FALSE)</formula>
    </cfRule>
  </conditionalFormatting>
  <conditionalFormatting sqref="F39:AJ39">
    <cfRule type="expression" dxfId="7557" priority="1329" stopIfTrue="1">
      <formula>IF(WEEKDAY(F$5)=1,TRUE,FALSE)</formula>
    </cfRule>
  </conditionalFormatting>
  <conditionalFormatting sqref="K39:P39">
    <cfRule type="expression" dxfId="7556" priority="1328" stopIfTrue="1">
      <formula>IF(WEEKDAY(K$5)=1,TRUE,FALSE)</formula>
    </cfRule>
  </conditionalFormatting>
  <conditionalFormatting sqref="R39:W39">
    <cfRule type="expression" dxfId="7555" priority="1327" stopIfTrue="1">
      <formula>IF(WEEKDAY(R$5)=1,TRUE,FALSE)</formula>
    </cfRule>
  </conditionalFormatting>
  <conditionalFormatting sqref="Y39:AD39">
    <cfRule type="expression" dxfId="7554" priority="1326" stopIfTrue="1">
      <formula>IF(WEEKDAY(Y$5)=1,TRUE,FALSE)</formula>
    </cfRule>
  </conditionalFormatting>
  <conditionalFormatting sqref="F39:I39">
    <cfRule type="expression" dxfId="7553" priority="1325" stopIfTrue="1">
      <formula>IF(WEEKDAY(F$5)=1,TRUE,FALSE)</formula>
    </cfRule>
  </conditionalFormatting>
  <conditionalFormatting sqref="AF39:AJ39">
    <cfRule type="expression" dxfId="7552" priority="1324" stopIfTrue="1">
      <formula>IF(WEEKDAY(AF$5)=1,TRUE,FALSE)</formula>
    </cfRule>
  </conditionalFormatting>
  <conditionalFormatting sqref="F39:AJ39">
    <cfRule type="expression" dxfId="7551" priority="1323" stopIfTrue="1">
      <formula>IF(WEEKDAY(F$5)=1,TRUE,FALSE)</formula>
    </cfRule>
  </conditionalFormatting>
  <conditionalFormatting sqref="F39:AJ39">
    <cfRule type="expression" dxfId="7550" priority="1322" stopIfTrue="1">
      <formula>IF(WEEKDAY(F$5)=1,TRUE,FALSE)</formula>
    </cfRule>
  </conditionalFormatting>
  <conditionalFormatting sqref="F39:AJ39">
    <cfRule type="expression" dxfId="7549" priority="1321" stopIfTrue="1">
      <formula>IF(WEEKDAY(F$5)=1,TRUE,FALSE)</formula>
    </cfRule>
  </conditionalFormatting>
  <conditionalFormatting sqref="F39:AJ39">
    <cfRule type="expression" dxfId="7548" priority="1320" stopIfTrue="1">
      <formula>IF(WEEKDAY(F$5)=1,TRUE,FALSE)</formula>
    </cfRule>
  </conditionalFormatting>
  <conditionalFormatting sqref="F39:AJ39">
    <cfRule type="expression" dxfId="7547" priority="1319" stopIfTrue="1">
      <formula>IF(WEEKDAY(F$5)=1,TRUE,FALSE)</formula>
    </cfRule>
  </conditionalFormatting>
  <conditionalFormatting sqref="G11:I11">
    <cfRule type="expression" dxfId="7546" priority="1318" stopIfTrue="1">
      <formula>IF(WEEKDAY(G$5)=1,TRUE,FALSE)</formula>
    </cfRule>
  </conditionalFormatting>
  <conditionalFormatting sqref="G11:AJ11">
    <cfRule type="expression" dxfId="7545" priority="1317" stopIfTrue="1">
      <formula>IF(WEEKDAY(G$5)=1,TRUE,FALSE)</formula>
    </cfRule>
  </conditionalFormatting>
  <conditionalFormatting sqref="G11:AJ11">
    <cfRule type="expression" dxfId="7544" priority="1316" stopIfTrue="1">
      <formula>IF(WEEKDAY(G$5)=1,TRUE,FALSE)</formula>
    </cfRule>
  </conditionalFormatting>
  <conditionalFormatting sqref="G11:AJ11">
    <cfRule type="expression" dxfId="7543" priority="1315" stopIfTrue="1">
      <formula>IF(WEEKDAY(G$5)=1,TRUE,FALSE)</formula>
    </cfRule>
  </conditionalFormatting>
  <conditionalFormatting sqref="K11:P11">
    <cfRule type="expression" dxfId="7542" priority="1314" stopIfTrue="1">
      <formula>IF(WEEKDAY(K$5)=1,TRUE,FALSE)</formula>
    </cfRule>
  </conditionalFormatting>
  <conditionalFormatting sqref="R11:W11">
    <cfRule type="expression" dxfId="7541" priority="1313" stopIfTrue="1">
      <formula>IF(WEEKDAY(R$5)=1,TRUE,FALSE)</formula>
    </cfRule>
  </conditionalFormatting>
  <conditionalFormatting sqref="Y11:AD11">
    <cfRule type="expression" dxfId="7540" priority="1312" stopIfTrue="1">
      <formula>IF(WEEKDAY(Y$5)=1,TRUE,FALSE)</formula>
    </cfRule>
  </conditionalFormatting>
  <conditionalFormatting sqref="G11:I11">
    <cfRule type="expression" dxfId="7539" priority="1311" stopIfTrue="1">
      <formula>IF(WEEKDAY(G$5)=1,TRUE,FALSE)</formula>
    </cfRule>
  </conditionalFormatting>
  <conditionalFormatting sqref="AF11:AJ11">
    <cfRule type="expression" dxfId="7538" priority="1310" stopIfTrue="1">
      <formula>IF(WEEKDAY(AF$5)=1,TRUE,FALSE)</formula>
    </cfRule>
  </conditionalFormatting>
  <conditionalFormatting sqref="G11:AJ11">
    <cfRule type="expression" dxfId="7537" priority="1309" stopIfTrue="1">
      <formula>IF(WEEKDAY(G$5)=1,TRUE,FALSE)</formula>
    </cfRule>
  </conditionalFormatting>
  <conditionalFormatting sqref="G11:AJ11">
    <cfRule type="expression" dxfId="7536" priority="1308" stopIfTrue="1">
      <formula>IF(WEEKDAY(G$5)=1,TRUE,FALSE)</formula>
    </cfRule>
  </conditionalFormatting>
  <conditionalFormatting sqref="G11:AJ11">
    <cfRule type="expression" dxfId="7535" priority="1307" stopIfTrue="1">
      <formula>IF(WEEKDAY(G$5)=1,TRUE,FALSE)</formula>
    </cfRule>
  </conditionalFormatting>
  <conditionalFormatting sqref="G11:AJ11">
    <cfRule type="expression" dxfId="7534" priority="1306" stopIfTrue="1">
      <formula>IF(WEEKDAY(G$5)=1,TRUE,FALSE)</formula>
    </cfRule>
  </conditionalFormatting>
  <conditionalFormatting sqref="G11:I11">
    <cfRule type="expression" dxfId="7533" priority="1305" stopIfTrue="1">
      <formula>IF(WEEKDAY(G$5)=1,TRUE,FALSE)</formula>
    </cfRule>
  </conditionalFormatting>
  <conditionalFormatting sqref="G11:I11">
    <cfRule type="expression" dxfId="7532" priority="1304" stopIfTrue="1">
      <formula>IF(WEEKDAY(G$5)=1,TRUE,FALSE)</formula>
    </cfRule>
  </conditionalFormatting>
  <conditionalFormatting sqref="G11:I11">
    <cfRule type="expression" dxfId="7531" priority="1303" stopIfTrue="1">
      <formula>IF(WEEKDAY(G$5)=1,TRUE,FALSE)</formula>
    </cfRule>
  </conditionalFormatting>
  <conditionalFormatting sqref="G11:AJ11">
    <cfRule type="expression" dxfId="7530" priority="1302" stopIfTrue="1">
      <formula>IF(WEEKDAY(G$5)=1,TRUE,FALSE)</formula>
    </cfRule>
  </conditionalFormatting>
  <conditionalFormatting sqref="G11:AJ11">
    <cfRule type="expression" dxfId="7529" priority="1301" stopIfTrue="1">
      <formula>IF(WEEKDAY(G$5)=1,TRUE,FALSE)</formula>
    </cfRule>
  </conditionalFormatting>
  <conditionalFormatting sqref="G11:AJ11">
    <cfRule type="expression" dxfId="7528" priority="1300" stopIfTrue="1">
      <formula>IF(WEEKDAY(G$5)=1,TRUE,FALSE)</formula>
    </cfRule>
  </conditionalFormatting>
  <conditionalFormatting sqref="K11:P11">
    <cfRule type="expression" dxfId="7527" priority="1299" stopIfTrue="1">
      <formula>IF(WEEKDAY(K$5)=1,TRUE,FALSE)</formula>
    </cfRule>
  </conditionalFormatting>
  <conditionalFormatting sqref="R11:W11">
    <cfRule type="expression" dxfId="7526" priority="1298" stopIfTrue="1">
      <formula>IF(WEEKDAY(R$5)=1,TRUE,FALSE)</formula>
    </cfRule>
  </conditionalFormatting>
  <conditionalFormatting sqref="Y11:AD11">
    <cfRule type="expression" dxfId="7525" priority="1297" stopIfTrue="1">
      <formula>IF(WEEKDAY(Y$5)=1,TRUE,FALSE)</formula>
    </cfRule>
  </conditionalFormatting>
  <conditionalFormatting sqref="G11:I11">
    <cfRule type="expression" dxfId="7524" priority="1296" stopIfTrue="1">
      <formula>IF(WEEKDAY(G$5)=1,TRUE,FALSE)</formula>
    </cfRule>
  </conditionalFormatting>
  <conditionalFormatting sqref="AF11:AJ11">
    <cfRule type="expression" dxfId="7523" priority="1295" stopIfTrue="1">
      <formula>IF(WEEKDAY(AF$5)=1,TRUE,FALSE)</formula>
    </cfRule>
  </conditionalFormatting>
  <conditionalFormatting sqref="G11:AJ11">
    <cfRule type="expression" dxfId="7522" priority="1294" stopIfTrue="1">
      <formula>IF(WEEKDAY(G$5)=1,TRUE,FALSE)</formula>
    </cfRule>
  </conditionalFormatting>
  <conditionalFormatting sqref="G11:AJ11">
    <cfRule type="expression" dxfId="7521" priority="1293" stopIfTrue="1">
      <formula>IF(WEEKDAY(G$5)=1,TRUE,FALSE)</formula>
    </cfRule>
  </conditionalFormatting>
  <conditionalFormatting sqref="G11:AJ11">
    <cfRule type="expression" dxfId="7520" priority="1292" stopIfTrue="1">
      <formula>IF(WEEKDAY(G$5)=1,TRUE,FALSE)</formula>
    </cfRule>
  </conditionalFormatting>
  <conditionalFormatting sqref="G11:AJ11">
    <cfRule type="expression" dxfId="7519" priority="1291" stopIfTrue="1">
      <formula>IF(WEEKDAY(G$5)=1,TRUE,FALSE)</formula>
    </cfRule>
  </conditionalFormatting>
  <conditionalFormatting sqref="G11:AJ11">
    <cfRule type="expression" dxfId="7518" priority="1290" stopIfTrue="1">
      <formula>IF(WEEKDAY(G$5)=1,TRUE,FALSE)</formula>
    </cfRule>
  </conditionalFormatting>
  <conditionalFormatting sqref="G14:AJ14">
    <cfRule type="expression" dxfId="7517" priority="1289" stopIfTrue="1">
      <formula>IF(WEEKDAY(G$5)=1,TRUE,FALSE)</formula>
    </cfRule>
  </conditionalFormatting>
  <conditionalFormatting sqref="G14:I14">
    <cfRule type="expression" dxfId="7516" priority="1288" stopIfTrue="1">
      <formula>IF(WEEKDAY(G$5)=1,TRUE,FALSE)</formula>
    </cfRule>
  </conditionalFormatting>
  <conditionalFormatting sqref="G14:AJ14">
    <cfRule type="expression" dxfId="7515" priority="1287" stopIfTrue="1">
      <formula>IF(WEEKDAY(G$5)=1,TRUE,FALSE)</formula>
    </cfRule>
  </conditionalFormatting>
  <conditionalFormatting sqref="G14:AJ14">
    <cfRule type="expression" dxfId="7514" priority="1286" stopIfTrue="1">
      <formula>IF(WEEKDAY(G$5)=1,TRUE,FALSE)</formula>
    </cfRule>
  </conditionalFormatting>
  <conditionalFormatting sqref="G14:AJ14">
    <cfRule type="expression" dxfId="7513" priority="1285" stopIfTrue="1">
      <formula>IF(WEEKDAY(G$5)=1,TRUE,FALSE)</formula>
    </cfRule>
  </conditionalFormatting>
  <conditionalFormatting sqref="K14:P14">
    <cfRule type="expression" dxfId="7512" priority="1284" stopIfTrue="1">
      <formula>IF(WEEKDAY(K$5)=1,TRUE,FALSE)</formula>
    </cfRule>
  </conditionalFormatting>
  <conditionalFormatting sqref="R14:W14">
    <cfRule type="expression" dxfId="7511" priority="1283" stopIfTrue="1">
      <formula>IF(WEEKDAY(R$5)=1,TRUE,FALSE)</formula>
    </cfRule>
  </conditionalFormatting>
  <conditionalFormatting sqref="Y14:AD14">
    <cfRule type="expression" dxfId="7510" priority="1282" stopIfTrue="1">
      <formula>IF(WEEKDAY(Y$5)=1,TRUE,FALSE)</formula>
    </cfRule>
  </conditionalFormatting>
  <conditionalFormatting sqref="G14:I14">
    <cfRule type="expression" dxfId="7509" priority="1281" stopIfTrue="1">
      <formula>IF(WEEKDAY(G$5)=1,TRUE,FALSE)</formula>
    </cfRule>
  </conditionalFormatting>
  <conditionalFormatting sqref="AF14:AJ14">
    <cfRule type="expression" dxfId="7508" priority="1280" stopIfTrue="1">
      <formula>IF(WEEKDAY(AF$5)=1,TRUE,FALSE)</formula>
    </cfRule>
  </conditionalFormatting>
  <conditionalFormatting sqref="G14:AJ14">
    <cfRule type="expression" dxfId="7507" priority="1279" stopIfTrue="1">
      <formula>IF(WEEKDAY(G$5)=1,TRUE,FALSE)</formula>
    </cfRule>
  </conditionalFormatting>
  <conditionalFormatting sqref="G14:AJ14">
    <cfRule type="expression" dxfId="7506" priority="1278" stopIfTrue="1">
      <formula>IF(WEEKDAY(G$5)=1,TRUE,FALSE)</formula>
    </cfRule>
  </conditionalFormatting>
  <conditionalFormatting sqref="G14:AJ14">
    <cfRule type="expression" dxfId="7505" priority="1277" stopIfTrue="1">
      <formula>IF(WEEKDAY(G$5)=1,TRUE,FALSE)</formula>
    </cfRule>
  </conditionalFormatting>
  <conditionalFormatting sqref="G14:AJ14">
    <cfRule type="expression" dxfId="7504" priority="1276" stopIfTrue="1">
      <formula>IF(WEEKDAY(G$5)=1,TRUE,FALSE)</formula>
    </cfRule>
  </conditionalFormatting>
  <conditionalFormatting sqref="G14:I14">
    <cfRule type="expression" dxfId="7503" priority="1275" stopIfTrue="1">
      <formula>IF(WEEKDAY(G$5)=1,TRUE,FALSE)</formula>
    </cfRule>
  </conditionalFormatting>
  <conditionalFormatting sqref="G14:I14">
    <cfRule type="expression" dxfId="7502" priority="1274" stopIfTrue="1">
      <formula>IF(WEEKDAY(G$5)=1,TRUE,FALSE)</formula>
    </cfRule>
  </conditionalFormatting>
  <conditionalFormatting sqref="G14:I14">
    <cfRule type="expression" dxfId="7501" priority="1273" stopIfTrue="1">
      <formula>IF(WEEKDAY(G$5)=1,TRUE,FALSE)</formula>
    </cfRule>
  </conditionalFormatting>
  <conditionalFormatting sqref="G14:AJ14">
    <cfRule type="expression" dxfId="7500" priority="1272" stopIfTrue="1">
      <formula>IF(WEEKDAY(G$5)=1,TRUE,FALSE)</formula>
    </cfRule>
  </conditionalFormatting>
  <conditionalFormatting sqref="G14:AJ14">
    <cfRule type="expression" dxfId="7499" priority="1271" stopIfTrue="1">
      <formula>IF(WEEKDAY(G$5)=1,TRUE,FALSE)</formula>
    </cfRule>
  </conditionalFormatting>
  <conditionalFormatting sqref="G14:AJ14">
    <cfRule type="expression" dxfId="7498" priority="1270" stopIfTrue="1">
      <formula>IF(WEEKDAY(G$5)=1,TRUE,FALSE)</formula>
    </cfRule>
  </conditionalFormatting>
  <conditionalFormatting sqref="K14:P14">
    <cfRule type="expression" dxfId="7497" priority="1269" stopIfTrue="1">
      <formula>IF(WEEKDAY(K$5)=1,TRUE,FALSE)</formula>
    </cfRule>
  </conditionalFormatting>
  <conditionalFormatting sqref="R14:W14">
    <cfRule type="expression" dxfId="7496" priority="1268" stopIfTrue="1">
      <formula>IF(WEEKDAY(R$5)=1,TRUE,FALSE)</formula>
    </cfRule>
  </conditionalFormatting>
  <conditionalFormatting sqref="Y14:AD14">
    <cfRule type="expression" dxfId="7495" priority="1267" stopIfTrue="1">
      <formula>IF(WEEKDAY(Y$5)=1,TRUE,FALSE)</formula>
    </cfRule>
  </conditionalFormatting>
  <conditionalFormatting sqref="G14:I14">
    <cfRule type="expression" dxfId="7494" priority="1266" stopIfTrue="1">
      <formula>IF(WEEKDAY(G$5)=1,TRUE,FALSE)</formula>
    </cfRule>
  </conditionalFormatting>
  <conditionalFormatting sqref="AF14:AJ14">
    <cfRule type="expression" dxfId="7493" priority="1265" stopIfTrue="1">
      <formula>IF(WEEKDAY(AF$5)=1,TRUE,FALSE)</formula>
    </cfRule>
  </conditionalFormatting>
  <conditionalFormatting sqref="G14:AJ14">
    <cfRule type="expression" dxfId="7492" priority="1264" stopIfTrue="1">
      <formula>IF(WEEKDAY(G$5)=1,TRUE,FALSE)</formula>
    </cfRule>
  </conditionalFormatting>
  <conditionalFormatting sqref="G14:AJ14">
    <cfRule type="expression" dxfId="7491" priority="1263" stopIfTrue="1">
      <formula>IF(WEEKDAY(G$5)=1,TRUE,FALSE)</formula>
    </cfRule>
  </conditionalFormatting>
  <conditionalFormatting sqref="G14:AJ14">
    <cfRule type="expression" dxfId="7490" priority="1262" stopIfTrue="1">
      <formula>IF(WEEKDAY(G$5)=1,TRUE,FALSE)</formula>
    </cfRule>
  </conditionalFormatting>
  <conditionalFormatting sqref="G14:AJ14">
    <cfRule type="expression" dxfId="7489" priority="1261" stopIfTrue="1">
      <formula>IF(WEEKDAY(G$5)=1,TRUE,FALSE)</formula>
    </cfRule>
  </conditionalFormatting>
  <conditionalFormatting sqref="G14:AJ14">
    <cfRule type="expression" dxfId="7488" priority="1260" stopIfTrue="1">
      <formula>IF(WEEKDAY(G$5)=1,TRUE,FALSE)</formula>
    </cfRule>
  </conditionalFormatting>
  <conditionalFormatting sqref="G16:AJ16">
    <cfRule type="expression" dxfId="7487" priority="1259" stopIfTrue="1">
      <formula>IF(WEEKDAY(G$5)=1,TRUE,FALSE)</formula>
    </cfRule>
  </conditionalFormatting>
  <conditionalFormatting sqref="G16:I16">
    <cfRule type="expression" dxfId="7486" priority="1258" stopIfTrue="1">
      <formula>IF(WEEKDAY(G$5)=1,TRUE,FALSE)</formula>
    </cfRule>
  </conditionalFormatting>
  <conditionalFormatting sqref="G16:AJ16">
    <cfRule type="expression" dxfId="7485" priority="1257" stopIfTrue="1">
      <formula>IF(WEEKDAY(G$5)=1,TRUE,FALSE)</formula>
    </cfRule>
  </conditionalFormatting>
  <conditionalFormatting sqref="G16:AJ16">
    <cfRule type="expression" dxfId="7484" priority="1256" stopIfTrue="1">
      <formula>IF(WEEKDAY(G$5)=1,TRUE,FALSE)</formula>
    </cfRule>
  </conditionalFormatting>
  <conditionalFormatting sqref="G16:AJ16">
    <cfRule type="expression" dxfId="7483" priority="1255" stopIfTrue="1">
      <formula>IF(WEEKDAY(G$5)=1,TRUE,FALSE)</formula>
    </cfRule>
  </conditionalFormatting>
  <conditionalFormatting sqref="K16:P16">
    <cfRule type="expression" dxfId="7482" priority="1254" stopIfTrue="1">
      <formula>IF(WEEKDAY(K$5)=1,TRUE,FALSE)</formula>
    </cfRule>
  </conditionalFormatting>
  <conditionalFormatting sqref="R16:W16">
    <cfRule type="expression" dxfId="7481" priority="1253" stopIfTrue="1">
      <formula>IF(WEEKDAY(R$5)=1,TRUE,FALSE)</formula>
    </cfRule>
  </conditionalFormatting>
  <conditionalFormatting sqref="Y16:AD16">
    <cfRule type="expression" dxfId="7480" priority="1252" stopIfTrue="1">
      <formula>IF(WEEKDAY(Y$5)=1,TRUE,FALSE)</formula>
    </cfRule>
  </conditionalFormatting>
  <conditionalFormatting sqref="G16:I16">
    <cfRule type="expression" dxfId="7479" priority="1251" stopIfTrue="1">
      <formula>IF(WEEKDAY(G$5)=1,TRUE,FALSE)</formula>
    </cfRule>
  </conditionalFormatting>
  <conditionalFormatting sqref="AF16:AJ16">
    <cfRule type="expression" dxfId="7478" priority="1250" stopIfTrue="1">
      <formula>IF(WEEKDAY(AF$5)=1,TRUE,FALSE)</formula>
    </cfRule>
  </conditionalFormatting>
  <conditionalFormatting sqref="G16:AJ16">
    <cfRule type="expression" dxfId="7477" priority="1249" stopIfTrue="1">
      <formula>IF(WEEKDAY(G$5)=1,TRUE,FALSE)</formula>
    </cfRule>
  </conditionalFormatting>
  <conditionalFormatting sqref="G16:AJ16">
    <cfRule type="expression" dxfId="7476" priority="1248" stopIfTrue="1">
      <formula>IF(WEEKDAY(G$5)=1,TRUE,FALSE)</formula>
    </cfRule>
  </conditionalFormatting>
  <conditionalFormatting sqref="G16:AJ16">
    <cfRule type="expression" dxfId="7475" priority="1247" stopIfTrue="1">
      <formula>IF(WEEKDAY(G$5)=1,TRUE,FALSE)</formula>
    </cfRule>
  </conditionalFormatting>
  <conditionalFormatting sqref="G16:AJ16">
    <cfRule type="expression" dxfId="7474" priority="1246" stopIfTrue="1">
      <formula>IF(WEEKDAY(G$5)=1,TRUE,FALSE)</formula>
    </cfRule>
  </conditionalFormatting>
  <conditionalFormatting sqref="G16:I16">
    <cfRule type="expression" dxfId="7473" priority="1245" stopIfTrue="1">
      <formula>IF(WEEKDAY(G$5)=1,TRUE,FALSE)</formula>
    </cfRule>
  </conditionalFormatting>
  <conditionalFormatting sqref="G16:I16">
    <cfRule type="expression" dxfId="7472" priority="1244" stopIfTrue="1">
      <formula>IF(WEEKDAY(G$5)=1,TRUE,FALSE)</formula>
    </cfRule>
  </conditionalFormatting>
  <conditionalFormatting sqref="G16:I16">
    <cfRule type="expression" dxfId="7471" priority="1243" stopIfTrue="1">
      <formula>IF(WEEKDAY(G$5)=1,TRUE,FALSE)</formula>
    </cfRule>
  </conditionalFormatting>
  <conditionalFormatting sqref="G16:AJ16">
    <cfRule type="expression" dxfId="7470" priority="1242" stopIfTrue="1">
      <formula>IF(WEEKDAY(G$5)=1,TRUE,FALSE)</formula>
    </cfRule>
  </conditionalFormatting>
  <conditionalFormatting sqref="G16:AJ16">
    <cfRule type="expression" dxfId="7469" priority="1241" stopIfTrue="1">
      <formula>IF(WEEKDAY(G$5)=1,TRUE,FALSE)</formula>
    </cfRule>
  </conditionalFormatting>
  <conditionalFormatting sqref="G16:AJ16">
    <cfRule type="expression" dxfId="7468" priority="1240" stopIfTrue="1">
      <formula>IF(WEEKDAY(G$5)=1,TRUE,FALSE)</formula>
    </cfRule>
  </conditionalFormatting>
  <conditionalFormatting sqref="K16:P16">
    <cfRule type="expression" dxfId="7467" priority="1239" stopIfTrue="1">
      <formula>IF(WEEKDAY(K$5)=1,TRUE,FALSE)</formula>
    </cfRule>
  </conditionalFormatting>
  <conditionalFormatting sqref="R16:W16">
    <cfRule type="expression" dxfId="7466" priority="1238" stopIfTrue="1">
      <formula>IF(WEEKDAY(R$5)=1,TRUE,FALSE)</formula>
    </cfRule>
  </conditionalFormatting>
  <conditionalFormatting sqref="Y16:AD16">
    <cfRule type="expression" dxfId="7465" priority="1237" stopIfTrue="1">
      <formula>IF(WEEKDAY(Y$5)=1,TRUE,FALSE)</formula>
    </cfRule>
  </conditionalFormatting>
  <conditionalFormatting sqref="G16:I16">
    <cfRule type="expression" dxfId="7464" priority="1236" stopIfTrue="1">
      <formula>IF(WEEKDAY(G$5)=1,TRUE,FALSE)</formula>
    </cfRule>
  </conditionalFormatting>
  <conditionalFormatting sqref="AF16:AJ16">
    <cfRule type="expression" dxfId="7463" priority="1235" stopIfTrue="1">
      <formula>IF(WEEKDAY(AF$5)=1,TRUE,FALSE)</formula>
    </cfRule>
  </conditionalFormatting>
  <conditionalFormatting sqref="G16:AJ16">
    <cfRule type="expression" dxfId="7462" priority="1234" stopIfTrue="1">
      <formula>IF(WEEKDAY(G$5)=1,TRUE,FALSE)</formula>
    </cfRule>
  </conditionalFormatting>
  <conditionalFormatting sqref="G16:AJ16">
    <cfRule type="expression" dxfId="7461" priority="1233" stopIfTrue="1">
      <formula>IF(WEEKDAY(G$5)=1,TRUE,FALSE)</formula>
    </cfRule>
  </conditionalFormatting>
  <conditionalFormatting sqref="G16:AJ16">
    <cfRule type="expression" dxfId="7460" priority="1232" stopIfTrue="1">
      <formula>IF(WEEKDAY(G$5)=1,TRUE,FALSE)</formula>
    </cfRule>
  </conditionalFormatting>
  <conditionalFormatting sqref="G16:AJ16">
    <cfRule type="expression" dxfId="7459" priority="1231" stopIfTrue="1">
      <formula>IF(WEEKDAY(G$5)=1,TRUE,FALSE)</formula>
    </cfRule>
  </conditionalFormatting>
  <conditionalFormatting sqref="G16:AJ16">
    <cfRule type="expression" dxfId="7458" priority="1230" stopIfTrue="1">
      <formula>IF(WEEKDAY(G$5)=1,TRUE,FALSE)</formula>
    </cfRule>
  </conditionalFormatting>
  <conditionalFormatting sqref="G18:AJ18">
    <cfRule type="expression" dxfId="7457" priority="1229" stopIfTrue="1">
      <formula>IF(WEEKDAY(G$5)=1,TRUE,FALSE)</formula>
    </cfRule>
  </conditionalFormatting>
  <conditionalFormatting sqref="G18:I18">
    <cfRule type="expression" dxfId="7456" priority="1228" stopIfTrue="1">
      <formula>IF(WEEKDAY(G$5)=1,TRUE,FALSE)</formula>
    </cfRule>
  </conditionalFormatting>
  <conditionalFormatting sqref="G18:AJ18">
    <cfRule type="expression" dxfId="7455" priority="1227" stopIfTrue="1">
      <formula>IF(WEEKDAY(G$5)=1,TRUE,FALSE)</formula>
    </cfRule>
  </conditionalFormatting>
  <conditionalFormatting sqref="G18:AJ18">
    <cfRule type="expression" dxfId="7454" priority="1226" stopIfTrue="1">
      <formula>IF(WEEKDAY(G$5)=1,TRUE,FALSE)</formula>
    </cfRule>
  </conditionalFormatting>
  <conditionalFormatting sqref="G18:AJ18">
    <cfRule type="expression" dxfId="7453" priority="1225" stopIfTrue="1">
      <formula>IF(WEEKDAY(G$5)=1,TRUE,FALSE)</formula>
    </cfRule>
  </conditionalFormatting>
  <conditionalFormatting sqref="K18:P18">
    <cfRule type="expression" dxfId="7452" priority="1224" stopIfTrue="1">
      <formula>IF(WEEKDAY(K$5)=1,TRUE,FALSE)</formula>
    </cfRule>
  </conditionalFormatting>
  <conditionalFormatting sqref="R18:W18">
    <cfRule type="expression" dxfId="7451" priority="1223" stopIfTrue="1">
      <formula>IF(WEEKDAY(R$5)=1,TRUE,FALSE)</formula>
    </cfRule>
  </conditionalFormatting>
  <conditionalFormatting sqref="Y18:AD18">
    <cfRule type="expression" dxfId="7450" priority="1222" stopIfTrue="1">
      <formula>IF(WEEKDAY(Y$5)=1,TRUE,FALSE)</formula>
    </cfRule>
  </conditionalFormatting>
  <conditionalFormatting sqref="G18:I18">
    <cfRule type="expression" dxfId="7449" priority="1221" stopIfTrue="1">
      <formula>IF(WEEKDAY(G$5)=1,TRUE,FALSE)</formula>
    </cfRule>
  </conditionalFormatting>
  <conditionalFormatting sqref="AF18:AJ18">
    <cfRule type="expression" dxfId="7448" priority="1220" stopIfTrue="1">
      <formula>IF(WEEKDAY(AF$5)=1,TRUE,FALSE)</formula>
    </cfRule>
  </conditionalFormatting>
  <conditionalFormatting sqref="G18:AJ18">
    <cfRule type="expression" dxfId="7447" priority="1219" stopIfTrue="1">
      <formula>IF(WEEKDAY(G$5)=1,TRUE,FALSE)</formula>
    </cfRule>
  </conditionalFormatting>
  <conditionalFormatting sqref="G18:AJ18">
    <cfRule type="expression" dxfId="7446" priority="1218" stopIfTrue="1">
      <formula>IF(WEEKDAY(G$5)=1,TRUE,FALSE)</formula>
    </cfRule>
  </conditionalFormatting>
  <conditionalFormatting sqref="G18:AJ18">
    <cfRule type="expression" dxfId="7445" priority="1217" stopIfTrue="1">
      <formula>IF(WEEKDAY(G$5)=1,TRUE,FALSE)</formula>
    </cfRule>
  </conditionalFormatting>
  <conditionalFormatting sqref="G18:AJ18">
    <cfRule type="expression" dxfId="7444" priority="1216" stopIfTrue="1">
      <formula>IF(WEEKDAY(G$5)=1,TRUE,FALSE)</formula>
    </cfRule>
  </conditionalFormatting>
  <conditionalFormatting sqref="G18:I18">
    <cfRule type="expression" dxfId="7443" priority="1215" stopIfTrue="1">
      <formula>IF(WEEKDAY(G$5)=1,TRUE,FALSE)</formula>
    </cfRule>
  </conditionalFormatting>
  <conditionalFormatting sqref="G18:I18">
    <cfRule type="expression" dxfId="7442" priority="1214" stopIfTrue="1">
      <formula>IF(WEEKDAY(G$5)=1,TRUE,FALSE)</formula>
    </cfRule>
  </conditionalFormatting>
  <conditionalFormatting sqref="G18:I18">
    <cfRule type="expression" dxfId="7441" priority="1213" stopIfTrue="1">
      <formula>IF(WEEKDAY(G$5)=1,TRUE,FALSE)</formula>
    </cfRule>
  </conditionalFormatting>
  <conditionalFormatting sqref="G18:AJ18">
    <cfRule type="expression" dxfId="7440" priority="1212" stopIfTrue="1">
      <formula>IF(WEEKDAY(G$5)=1,TRUE,FALSE)</formula>
    </cfRule>
  </conditionalFormatting>
  <conditionalFormatting sqref="G18:AJ18">
    <cfRule type="expression" dxfId="7439" priority="1211" stopIfTrue="1">
      <formula>IF(WEEKDAY(G$5)=1,TRUE,FALSE)</formula>
    </cfRule>
  </conditionalFormatting>
  <conditionalFormatting sqref="G18:AJ18">
    <cfRule type="expression" dxfId="7438" priority="1210" stopIfTrue="1">
      <formula>IF(WEEKDAY(G$5)=1,TRUE,FALSE)</formula>
    </cfRule>
  </conditionalFormatting>
  <conditionalFormatting sqref="K18:P18">
    <cfRule type="expression" dxfId="7437" priority="1209" stopIfTrue="1">
      <formula>IF(WEEKDAY(K$5)=1,TRUE,FALSE)</formula>
    </cfRule>
  </conditionalFormatting>
  <conditionalFormatting sqref="R18:W18">
    <cfRule type="expression" dxfId="7436" priority="1208" stopIfTrue="1">
      <formula>IF(WEEKDAY(R$5)=1,TRUE,FALSE)</formula>
    </cfRule>
  </conditionalFormatting>
  <conditionalFormatting sqref="Y18:AD18">
    <cfRule type="expression" dxfId="7435" priority="1207" stopIfTrue="1">
      <formula>IF(WEEKDAY(Y$5)=1,TRUE,FALSE)</formula>
    </cfRule>
  </conditionalFormatting>
  <conditionalFormatting sqref="G18:I18">
    <cfRule type="expression" dxfId="7434" priority="1206" stopIfTrue="1">
      <formula>IF(WEEKDAY(G$5)=1,TRUE,FALSE)</formula>
    </cfRule>
  </conditionalFormatting>
  <conditionalFormatting sqref="AF18:AJ18">
    <cfRule type="expression" dxfId="7433" priority="1205" stopIfTrue="1">
      <formula>IF(WEEKDAY(AF$5)=1,TRUE,FALSE)</formula>
    </cfRule>
  </conditionalFormatting>
  <conditionalFormatting sqref="G18:AJ18">
    <cfRule type="expression" dxfId="7432" priority="1204" stopIfTrue="1">
      <formula>IF(WEEKDAY(G$5)=1,TRUE,FALSE)</formula>
    </cfRule>
  </conditionalFormatting>
  <conditionalFormatting sqref="G18:AJ18">
    <cfRule type="expression" dxfId="7431" priority="1203" stopIfTrue="1">
      <formula>IF(WEEKDAY(G$5)=1,TRUE,FALSE)</formula>
    </cfRule>
  </conditionalFormatting>
  <conditionalFormatting sqref="G18:AJ18">
    <cfRule type="expression" dxfId="7430" priority="1202" stopIfTrue="1">
      <formula>IF(WEEKDAY(G$5)=1,TRUE,FALSE)</formula>
    </cfRule>
  </conditionalFormatting>
  <conditionalFormatting sqref="G18:AJ18">
    <cfRule type="expression" dxfId="7429" priority="1201" stopIfTrue="1">
      <formula>IF(WEEKDAY(G$5)=1,TRUE,FALSE)</formula>
    </cfRule>
  </conditionalFormatting>
  <conditionalFormatting sqref="G18:AJ18">
    <cfRule type="expression" dxfId="7428" priority="1200" stopIfTrue="1">
      <formula>IF(WEEKDAY(G$5)=1,TRUE,FALSE)</formula>
    </cfRule>
  </conditionalFormatting>
  <conditionalFormatting sqref="G20:AJ20">
    <cfRule type="expression" dxfId="7427" priority="1199" stopIfTrue="1">
      <formula>IF(WEEKDAY(G$5)=1,TRUE,FALSE)</formula>
    </cfRule>
  </conditionalFormatting>
  <conditionalFormatting sqref="G20:I20">
    <cfRule type="expression" dxfId="7426" priority="1198" stopIfTrue="1">
      <formula>IF(WEEKDAY(G$5)=1,TRUE,FALSE)</formula>
    </cfRule>
  </conditionalFormatting>
  <conditionalFormatting sqref="G20:AJ20">
    <cfRule type="expression" dxfId="7425" priority="1197" stopIfTrue="1">
      <formula>IF(WEEKDAY(G$5)=1,TRUE,FALSE)</formula>
    </cfRule>
  </conditionalFormatting>
  <conditionalFormatting sqref="G20:AJ20">
    <cfRule type="expression" dxfId="7424" priority="1196" stopIfTrue="1">
      <formula>IF(WEEKDAY(G$5)=1,TRUE,FALSE)</formula>
    </cfRule>
  </conditionalFormatting>
  <conditionalFormatting sqref="G20:AJ20">
    <cfRule type="expression" dxfId="7423" priority="1195" stopIfTrue="1">
      <formula>IF(WEEKDAY(G$5)=1,TRUE,FALSE)</formula>
    </cfRule>
  </conditionalFormatting>
  <conditionalFormatting sqref="K20:P20">
    <cfRule type="expression" dxfId="7422" priority="1194" stopIfTrue="1">
      <formula>IF(WEEKDAY(K$5)=1,TRUE,FALSE)</formula>
    </cfRule>
  </conditionalFormatting>
  <conditionalFormatting sqref="R20:W20">
    <cfRule type="expression" dxfId="7421" priority="1193" stopIfTrue="1">
      <formula>IF(WEEKDAY(R$5)=1,TRUE,FALSE)</formula>
    </cfRule>
  </conditionalFormatting>
  <conditionalFormatting sqref="Y20:AD20">
    <cfRule type="expression" dxfId="7420" priority="1192" stopIfTrue="1">
      <formula>IF(WEEKDAY(Y$5)=1,TRUE,FALSE)</formula>
    </cfRule>
  </conditionalFormatting>
  <conditionalFormatting sqref="G20:I20">
    <cfRule type="expression" dxfId="7419" priority="1191" stopIfTrue="1">
      <formula>IF(WEEKDAY(G$5)=1,TRUE,FALSE)</formula>
    </cfRule>
  </conditionalFormatting>
  <conditionalFormatting sqref="AF20:AJ20">
    <cfRule type="expression" dxfId="7418" priority="1190" stopIfTrue="1">
      <formula>IF(WEEKDAY(AF$5)=1,TRUE,FALSE)</formula>
    </cfRule>
  </conditionalFormatting>
  <conditionalFormatting sqref="G20:AJ20">
    <cfRule type="expression" dxfId="7417" priority="1189" stopIfTrue="1">
      <formula>IF(WEEKDAY(G$5)=1,TRUE,FALSE)</formula>
    </cfRule>
  </conditionalFormatting>
  <conditionalFormatting sqref="G20:AJ20">
    <cfRule type="expression" dxfId="7416" priority="1188" stopIfTrue="1">
      <formula>IF(WEEKDAY(G$5)=1,TRUE,FALSE)</formula>
    </cfRule>
  </conditionalFormatting>
  <conditionalFormatting sqref="G20:AJ20">
    <cfRule type="expression" dxfId="7415" priority="1187" stopIfTrue="1">
      <formula>IF(WEEKDAY(G$5)=1,TRUE,FALSE)</formula>
    </cfRule>
  </conditionalFormatting>
  <conditionalFormatting sqref="G20:AJ20">
    <cfRule type="expression" dxfId="7414" priority="1186" stopIfTrue="1">
      <formula>IF(WEEKDAY(G$5)=1,TRUE,FALSE)</formula>
    </cfRule>
  </conditionalFormatting>
  <conditionalFormatting sqref="G20:I20">
    <cfRule type="expression" dxfId="7413" priority="1185" stopIfTrue="1">
      <formula>IF(WEEKDAY(G$5)=1,TRUE,FALSE)</formula>
    </cfRule>
  </conditionalFormatting>
  <conditionalFormatting sqref="G20:I20">
    <cfRule type="expression" dxfId="7412" priority="1184" stopIfTrue="1">
      <formula>IF(WEEKDAY(G$5)=1,TRUE,FALSE)</formula>
    </cfRule>
  </conditionalFormatting>
  <conditionalFormatting sqref="G20:I20">
    <cfRule type="expression" dxfId="7411" priority="1183" stopIfTrue="1">
      <formula>IF(WEEKDAY(G$5)=1,TRUE,FALSE)</formula>
    </cfRule>
  </conditionalFormatting>
  <conditionalFormatting sqref="G20:AJ20">
    <cfRule type="expression" dxfId="7410" priority="1182" stopIfTrue="1">
      <formula>IF(WEEKDAY(G$5)=1,TRUE,FALSE)</formula>
    </cfRule>
  </conditionalFormatting>
  <conditionalFormatting sqref="G20:AJ20">
    <cfRule type="expression" dxfId="7409" priority="1181" stopIfTrue="1">
      <formula>IF(WEEKDAY(G$5)=1,TRUE,FALSE)</formula>
    </cfRule>
  </conditionalFormatting>
  <conditionalFormatting sqref="G20:AJ20">
    <cfRule type="expression" dxfId="7408" priority="1180" stopIfTrue="1">
      <formula>IF(WEEKDAY(G$5)=1,TRUE,FALSE)</formula>
    </cfRule>
  </conditionalFormatting>
  <conditionalFormatting sqref="K20:P20">
    <cfRule type="expression" dxfId="7407" priority="1179" stopIfTrue="1">
      <formula>IF(WEEKDAY(K$5)=1,TRUE,FALSE)</formula>
    </cfRule>
  </conditionalFormatting>
  <conditionalFormatting sqref="R20:W20">
    <cfRule type="expression" dxfId="7406" priority="1178" stopIfTrue="1">
      <formula>IF(WEEKDAY(R$5)=1,TRUE,FALSE)</formula>
    </cfRule>
  </conditionalFormatting>
  <conditionalFormatting sqref="Y20:AD20">
    <cfRule type="expression" dxfId="7405" priority="1177" stopIfTrue="1">
      <formula>IF(WEEKDAY(Y$5)=1,TRUE,FALSE)</formula>
    </cfRule>
  </conditionalFormatting>
  <conditionalFormatting sqref="G20:I20">
    <cfRule type="expression" dxfId="7404" priority="1176" stopIfTrue="1">
      <formula>IF(WEEKDAY(G$5)=1,TRUE,FALSE)</formula>
    </cfRule>
  </conditionalFormatting>
  <conditionalFormatting sqref="AF20:AJ20">
    <cfRule type="expression" dxfId="7403" priority="1175" stopIfTrue="1">
      <formula>IF(WEEKDAY(AF$5)=1,TRUE,FALSE)</formula>
    </cfRule>
  </conditionalFormatting>
  <conditionalFormatting sqref="G20:AJ20">
    <cfRule type="expression" dxfId="7402" priority="1174" stopIfTrue="1">
      <formula>IF(WEEKDAY(G$5)=1,TRUE,FALSE)</formula>
    </cfRule>
  </conditionalFormatting>
  <conditionalFormatting sqref="G20:AJ20">
    <cfRule type="expression" dxfId="7401" priority="1173" stopIfTrue="1">
      <formula>IF(WEEKDAY(G$5)=1,TRUE,FALSE)</formula>
    </cfRule>
  </conditionalFormatting>
  <conditionalFormatting sqref="G20:AJ20">
    <cfRule type="expression" dxfId="7400" priority="1172" stopIfTrue="1">
      <formula>IF(WEEKDAY(G$5)=1,TRUE,FALSE)</formula>
    </cfRule>
  </conditionalFormatting>
  <conditionalFormatting sqref="G20:AJ20">
    <cfRule type="expression" dxfId="7399" priority="1171" stopIfTrue="1">
      <formula>IF(WEEKDAY(G$5)=1,TRUE,FALSE)</formula>
    </cfRule>
  </conditionalFormatting>
  <conditionalFormatting sqref="G20:AJ20">
    <cfRule type="expression" dxfId="7398" priority="1170" stopIfTrue="1">
      <formula>IF(WEEKDAY(G$5)=1,TRUE,FALSE)</formula>
    </cfRule>
  </conditionalFormatting>
  <conditionalFormatting sqref="G22:AJ22">
    <cfRule type="expression" dxfId="7397" priority="1169" stopIfTrue="1">
      <formula>IF(WEEKDAY(G$5)=1,TRUE,FALSE)</formula>
    </cfRule>
  </conditionalFormatting>
  <conditionalFormatting sqref="G22:I22">
    <cfRule type="expression" dxfId="7396" priority="1168" stopIfTrue="1">
      <formula>IF(WEEKDAY(G$5)=1,TRUE,FALSE)</formula>
    </cfRule>
  </conditionalFormatting>
  <conditionalFormatting sqref="G22:AJ22">
    <cfRule type="expression" dxfId="7395" priority="1167" stopIfTrue="1">
      <formula>IF(WEEKDAY(G$5)=1,TRUE,FALSE)</formula>
    </cfRule>
  </conditionalFormatting>
  <conditionalFormatting sqref="G22:AJ22">
    <cfRule type="expression" dxfId="7394" priority="1166" stopIfTrue="1">
      <formula>IF(WEEKDAY(G$5)=1,TRUE,FALSE)</formula>
    </cfRule>
  </conditionalFormatting>
  <conditionalFormatting sqref="G22:AJ22">
    <cfRule type="expression" dxfId="7393" priority="1165" stopIfTrue="1">
      <formula>IF(WEEKDAY(G$5)=1,TRUE,FALSE)</formula>
    </cfRule>
  </conditionalFormatting>
  <conditionalFormatting sqref="K22:P22">
    <cfRule type="expression" dxfId="7392" priority="1164" stopIfTrue="1">
      <formula>IF(WEEKDAY(K$5)=1,TRUE,FALSE)</formula>
    </cfRule>
  </conditionalFormatting>
  <conditionalFormatting sqref="R22:W22">
    <cfRule type="expression" dxfId="7391" priority="1163" stopIfTrue="1">
      <formula>IF(WEEKDAY(R$5)=1,TRUE,FALSE)</formula>
    </cfRule>
  </conditionalFormatting>
  <conditionalFormatting sqref="Y22:AD22">
    <cfRule type="expression" dxfId="7390" priority="1162" stopIfTrue="1">
      <formula>IF(WEEKDAY(Y$5)=1,TRUE,FALSE)</formula>
    </cfRule>
  </conditionalFormatting>
  <conditionalFormatting sqref="G22:I22">
    <cfRule type="expression" dxfId="7389" priority="1161" stopIfTrue="1">
      <formula>IF(WEEKDAY(G$5)=1,TRUE,FALSE)</formula>
    </cfRule>
  </conditionalFormatting>
  <conditionalFormatting sqref="AF22:AJ22">
    <cfRule type="expression" dxfId="7388" priority="1160" stopIfTrue="1">
      <formula>IF(WEEKDAY(AF$5)=1,TRUE,FALSE)</formula>
    </cfRule>
  </conditionalFormatting>
  <conditionalFormatting sqref="G22:AJ22">
    <cfRule type="expression" dxfId="7387" priority="1159" stopIfTrue="1">
      <formula>IF(WEEKDAY(G$5)=1,TRUE,FALSE)</formula>
    </cfRule>
  </conditionalFormatting>
  <conditionalFormatting sqref="G22:AJ22">
    <cfRule type="expression" dxfId="7386" priority="1158" stopIfTrue="1">
      <formula>IF(WEEKDAY(G$5)=1,TRUE,FALSE)</formula>
    </cfRule>
  </conditionalFormatting>
  <conditionalFormatting sqref="G22:AJ22">
    <cfRule type="expression" dxfId="7385" priority="1157" stopIfTrue="1">
      <formula>IF(WEEKDAY(G$5)=1,TRUE,FALSE)</formula>
    </cfRule>
  </conditionalFormatting>
  <conditionalFormatting sqref="G22:AJ22">
    <cfRule type="expression" dxfId="7384" priority="1156" stopIfTrue="1">
      <formula>IF(WEEKDAY(G$5)=1,TRUE,FALSE)</formula>
    </cfRule>
  </conditionalFormatting>
  <conditionalFormatting sqref="G22:I22">
    <cfRule type="expression" dxfId="7383" priority="1155" stopIfTrue="1">
      <formula>IF(WEEKDAY(G$5)=1,TRUE,FALSE)</formula>
    </cfRule>
  </conditionalFormatting>
  <conditionalFormatting sqref="G22:I22">
    <cfRule type="expression" dxfId="7382" priority="1154" stopIfTrue="1">
      <formula>IF(WEEKDAY(G$5)=1,TRUE,FALSE)</formula>
    </cfRule>
  </conditionalFormatting>
  <conditionalFormatting sqref="G22:I22">
    <cfRule type="expression" dxfId="7381" priority="1153" stopIfTrue="1">
      <formula>IF(WEEKDAY(G$5)=1,TRUE,FALSE)</formula>
    </cfRule>
  </conditionalFormatting>
  <conditionalFormatting sqref="G22:AJ22">
    <cfRule type="expression" dxfId="7380" priority="1152" stopIfTrue="1">
      <formula>IF(WEEKDAY(G$5)=1,TRUE,FALSE)</formula>
    </cfRule>
  </conditionalFormatting>
  <conditionalFormatting sqref="G22:AJ22">
    <cfRule type="expression" dxfId="7379" priority="1151" stopIfTrue="1">
      <formula>IF(WEEKDAY(G$5)=1,TRUE,FALSE)</formula>
    </cfRule>
  </conditionalFormatting>
  <conditionalFormatting sqref="G22:AJ22">
    <cfRule type="expression" dxfId="7378" priority="1150" stopIfTrue="1">
      <formula>IF(WEEKDAY(G$5)=1,TRUE,FALSE)</formula>
    </cfRule>
  </conditionalFormatting>
  <conditionalFormatting sqref="K22:P22">
    <cfRule type="expression" dxfId="7377" priority="1149" stopIfTrue="1">
      <formula>IF(WEEKDAY(K$5)=1,TRUE,FALSE)</formula>
    </cfRule>
  </conditionalFormatting>
  <conditionalFormatting sqref="R22:W22">
    <cfRule type="expression" dxfId="7376" priority="1148" stopIfTrue="1">
      <formula>IF(WEEKDAY(R$5)=1,TRUE,FALSE)</formula>
    </cfRule>
  </conditionalFormatting>
  <conditionalFormatting sqref="Y22:AD22">
    <cfRule type="expression" dxfId="7375" priority="1147" stopIfTrue="1">
      <formula>IF(WEEKDAY(Y$5)=1,TRUE,FALSE)</formula>
    </cfRule>
  </conditionalFormatting>
  <conditionalFormatting sqref="G22:I22">
    <cfRule type="expression" dxfId="7374" priority="1146" stopIfTrue="1">
      <formula>IF(WEEKDAY(G$5)=1,TRUE,FALSE)</formula>
    </cfRule>
  </conditionalFormatting>
  <conditionalFormatting sqref="AF22:AJ22">
    <cfRule type="expression" dxfId="7373" priority="1145" stopIfTrue="1">
      <formula>IF(WEEKDAY(AF$5)=1,TRUE,FALSE)</formula>
    </cfRule>
  </conditionalFormatting>
  <conditionalFormatting sqref="G22:AJ22">
    <cfRule type="expression" dxfId="7372" priority="1144" stopIfTrue="1">
      <formula>IF(WEEKDAY(G$5)=1,TRUE,FALSE)</formula>
    </cfRule>
  </conditionalFormatting>
  <conditionalFormatting sqref="G22:AJ22">
    <cfRule type="expression" dxfId="7371" priority="1143" stopIfTrue="1">
      <formula>IF(WEEKDAY(G$5)=1,TRUE,FALSE)</formula>
    </cfRule>
  </conditionalFormatting>
  <conditionalFormatting sqref="G22:AJ22">
    <cfRule type="expression" dxfId="7370" priority="1142" stopIfTrue="1">
      <formula>IF(WEEKDAY(G$5)=1,TRUE,FALSE)</formula>
    </cfRule>
  </conditionalFormatting>
  <conditionalFormatting sqref="G22:AJ22">
    <cfRule type="expression" dxfId="7369" priority="1141" stopIfTrue="1">
      <formula>IF(WEEKDAY(G$5)=1,TRUE,FALSE)</formula>
    </cfRule>
  </conditionalFormatting>
  <conditionalFormatting sqref="G22:AJ22">
    <cfRule type="expression" dxfId="7368" priority="1140" stopIfTrue="1">
      <formula>IF(WEEKDAY(G$5)=1,TRUE,FALSE)</formula>
    </cfRule>
  </conditionalFormatting>
  <conditionalFormatting sqref="G24:AJ24">
    <cfRule type="expression" dxfId="7367" priority="1139" stopIfTrue="1">
      <formula>IF(WEEKDAY(G$5)=1,TRUE,FALSE)</formula>
    </cfRule>
  </conditionalFormatting>
  <conditionalFormatting sqref="G24:I24">
    <cfRule type="expression" dxfId="7366" priority="1138" stopIfTrue="1">
      <formula>IF(WEEKDAY(G$5)=1,TRUE,FALSE)</formula>
    </cfRule>
  </conditionalFormatting>
  <conditionalFormatting sqref="G24:AJ24">
    <cfRule type="expression" dxfId="7365" priority="1137" stopIfTrue="1">
      <formula>IF(WEEKDAY(G$5)=1,TRUE,FALSE)</formula>
    </cfRule>
  </conditionalFormatting>
  <conditionalFormatting sqref="G24:AJ24">
    <cfRule type="expression" dxfId="7364" priority="1136" stopIfTrue="1">
      <formula>IF(WEEKDAY(G$5)=1,TRUE,FALSE)</formula>
    </cfRule>
  </conditionalFormatting>
  <conditionalFormatting sqref="G24:AJ24">
    <cfRule type="expression" dxfId="7363" priority="1135" stopIfTrue="1">
      <formula>IF(WEEKDAY(G$5)=1,TRUE,FALSE)</formula>
    </cfRule>
  </conditionalFormatting>
  <conditionalFormatting sqref="K24:P24">
    <cfRule type="expression" dxfId="7362" priority="1134" stopIfTrue="1">
      <formula>IF(WEEKDAY(K$5)=1,TRUE,FALSE)</formula>
    </cfRule>
  </conditionalFormatting>
  <conditionalFormatting sqref="R24:W24">
    <cfRule type="expression" dxfId="7361" priority="1133" stopIfTrue="1">
      <formula>IF(WEEKDAY(R$5)=1,TRUE,FALSE)</formula>
    </cfRule>
  </conditionalFormatting>
  <conditionalFormatting sqref="Y24:AD24">
    <cfRule type="expression" dxfId="7360" priority="1132" stopIfTrue="1">
      <formula>IF(WEEKDAY(Y$5)=1,TRUE,FALSE)</formula>
    </cfRule>
  </conditionalFormatting>
  <conditionalFormatting sqref="G24:I24">
    <cfRule type="expression" dxfId="7359" priority="1131" stopIfTrue="1">
      <formula>IF(WEEKDAY(G$5)=1,TRUE,FALSE)</formula>
    </cfRule>
  </conditionalFormatting>
  <conditionalFormatting sqref="AF24:AJ24">
    <cfRule type="expression" dxfId="7358" priority="1130" stopIfTrue="1">
      <formula>IF(WEEKDAY(AF$5)=1,TRUE,FALSE)</formula>
    </cfRule>
  </conditionalFormatting>
  <conditionalFormatting sqref="G24:AJ24">
    <cfRule type="expression" dxfId="7357" priority="1129" stopIfTrue="1">
      <formula>IF(WEEKDAY(G$5)=1,TRUE,FALSE)</formula>
    </cfRule>
  </conditionalFormatting>
  <conditionalFormatting sqref="G24:AJ24">
    <cfRule type="expression" dxfId="7356" priority="1128" stopIfTrue="1">
      <formula>IF(WEEKDAY(G$5)=1,TRUE,FALSE)</formula>
    </cfRule>
  </conditionalFormatting>
  <conditionalFormatting sqref="G24:AJ24">
    <cfRule type="expression" dxfId="7355" priority="1127" stopIfTrue="1">
      <formula>IF(WEEKDAY(G$5)=1,TRUE,FALSE)</formula>
    </cfRule>
  </conditionalFormatting>
  <conditionalFormatting sqref="G24:AJ24">
    <cfRule type="expression" dxfId="7354" priority="1126" stopIfTrue="1">
      <formula>IF(WEEKDAY(G$5)=1,TRUE,FALSE)</formula>
    </cfRule>
  </conditionalFormatting>
  <conditionalFormatting sqref="G24:I24">
    <cfRule type="expression" dxfId="7353" priority="1125" stopIfTrue="1">
      <formula>IF(WEEKDAY(G$5)=1,TRUE,FALSE)</formula>
    </cfRule>
  </conditionalFormatting>
  <conditionalFormatting sqref="G24:I24">
    <cfRule type="expression" dxfId="7352" priority="1124" stopIfTrue="1">
      <formula>IF(WEEKDAY(G$5)=1,TRUE,FALSE)</formula>
    </cfRule>
  </conditionalFormatting>
  <conditionalFormatting sqref="G24:I24">
    <cfRule type="expression" dxfId="7351" priority="1123" stopIfTrue="1">
      <formula>IF(WEEKDAY(G$5)=1,TRUE,FALSE)</formula>
    </cfRule>
  </conditionalFormatting>
  <conditionalFormatting sqref="G24:AJ24">
    <cfRule type="expression" dxfId="7350" priority="1122" stopIfTrue="1">
      <formula>IF(WEEKDAY(G$5)=1,TRUE,FALSE)</formula>
    </cfRule>
  </conditionalFormatting>
  <conditionalFormatting sqref="G24:AJ24">
    <cfRule type="expression" dxfId="7349" priority="1121" stopIfTrue="1">
      <formula>IF(WEEKDAY(G$5)=1,TRUE,FALSE)</formula>
    </cfRule>
  </conditionalFormatting>
  <conditionalFormatting sqref="G24:AJ24">
    <cfRule type="expression" dxfId="7348" priority="1120" stopIfTrue="1">
      <formula>IF(WEEKDAY(G$5)=1,TRUE,FALSE)</formula>
    </cfRule>
  </conditionalFormatting>
  <conditionalFormatting sqref="K24:P24">
    <cfRule type="expression" dxfId="7347" priority="1119" stopIfTrue="1">
      <formula>IF(WEEKDAY(K$5)=1,TRUE,FALSE)</formula>
    </cfRule>
  </conditionalFormatting>
  <conditionalFormatting sqref="R24:W24">
    <cfRule type="expression" dxfId="7346" priority="1118" stopIfTrue="1">
      <formula>IF(WEEKDAY(R$5)=1,TRUE,FALSE)</formula>
    </cfRule>
  </conditionalFormatting>
  <conditionalFormatting sqref="Y24:AD24">
    <cfRule type="expression" dxfId="7345" priority="1117" stopIfTrue="1">
      <formula>IF(WEEKDAY(Y$5)=1,TRUE,FALSE)</formula>
    </cfRule>
  </conditionalFormatting>
  <conditionalFormatting sqref="G24:I24">
    <cfRule type="expression" dxfId="7344" priority="1116" stopIfTrue="1">
      <formula>IF(WEEKDAY(G$5)=1,TRUE,FALSE)</formula>
    </cfRule>
  </conditionalFormatting>
  <conditionalFormatting sqref="AF24:AJ24">
    <cfRule type="expression" dxfId="7343" priority="1115" stopIfTrue="1">
      <formula>IF(WEEKDAY(AF$5)=1,TRUE,FALSE)</formula>
    </cfRule>
  </conditionalFormatting>
  <conditionalFormatting sqref="G24:AJ24">
    <cfRule type="expression" dxfId="7342" priority="1114" stopIfTrue="1">
      <formula>IF(WEEKDAY(G$5)=1,TRUE,FALSE)</formula>
    </cfRule>
  </conditionalFormatting>
  <conditionalFormatting sqref="G24:AJ24">
    <cfRule type="expression" dxfId="7341" priority="1113" stopIfTrue="1">
      <formula>IF(WEEKDAY(G$5)=1,TRUE,FALSE)</formula>
    </cfRule>
  </conditionalFormatting>
  <conditionalFormatting sqref="G24:AJ24">
    <cfRule type="expression" dxfId="7340" priority="1112" stopIfTrue="1">
      <formula>IF(WEEKDAY(G$5)=1,TRUE,FALSE)</formula>
    </cfRule>
  </conditionalFormatting>
  <conditionalFormatting sqref="G24:AJ24">
    <cfRule type="expression" dxfId="7339" priority="1111" stopIfTrue="1">
      <formula>IF(WEEKDAY(G$5)=1,TRUE,FALSE)</formula>
    </cfRule>
  </conditionalFormatting>
  <conditionalFormatting sqref="G24:AJ24">
    <cfRule type="expression" dxfId="7338" priority="1110" stopIfTrue="1">
      <formula>IF(WEEKDAY(G$5)=1,TRUE,FALSE)</formula>
    </cfRule>
  </conditionalFormatting>
  <conditionalFormatting sqref="G26:AJ26">
    <cfRule type="expression" dxfId="7337" priority="1109" stopIfTrue="1">
      <formula>IF(WEEKDAY(G$5)=1,TRUE,FALSE)</formula>
    </cfRule>
  </conditionalFormatting>
  <conditionalFormatting sqref="G26:I26">
    <cfRule type="expression" dxfId="7336" priority="1108" stopIfTrue="1">
      <formula>IF(WEEKDAY(G$5)=1,TRUE,FALSE)</formula>
    </cfRule>
  </conditionalFormatting>
  <conditionalFormatting sqref="G26:AJ26">
    <cfRule type="expression" dxfId="7335" priority="1107" stopIfTrue="1">
      <formula>IF(WEEKDAY(G$5)=1,TRUE,FALSE)</formula>
    </cfRule>
  </conditionalFormatting>
  <conditionalFormatting sqref="G26:AJ26">
    <cfRule type="expression" dxfId="7334" priority="1106" stopIfTrue="1">
      <formula>IF(WEEKDAY(G$5)=1,TRUE,FALSE)</formula>
    </cfRule>
  </conditionalFormatting>
  <conditionalFormatting sqref="G26:AJ26">
    <cfRule type="expression" dxfId="7333" priority="1105" stopIfTrue="1">
      <formula>IF(WEEKDAY(G$5)=1,TRUE,FALSE)</formula>
    </cfRule>
  </conditionalFormatting>
  <conditionalFormatting sqref="K26:P26">
    <cfRule type="expression" dxfId="7332" priority="1104" stopIfTrue="1">
      <formula>IF(WEEKDAY(K$5)=1,TRUE,FALSE)</formula>
    </cfRule>
  </conditionalFormatting>
  <conditionalFormatting sqref="R26:W26">
    <cfRule type="expression" dxfId="7331" priority="1103" stopIfTrue="1">
      <formula>IF(WEEKDAY(R$5)=1,TRUE,FALSE)</formula>
    </cfRule>
  </conditionalFormatting>
  <conditionalFormatting sqref="Y26:AD26">
    <cfRule type="expression" dxfId="7330" priority="1102" stopIfTrue="1">
      <formula>IF(WEEKDAY(Y$5)=1,TRUE,FALSE)</formula>
    </cfRule>
  </conditionalFormatting>
  <conditionalFormatting sqref="G26:I26">
    <cfRule type="expression" dxfId="7329" priority="1101" stopIfTrue="1">
      <formula>IF(WEEKDAY(G$5)=1,TRUE,FALSE)</formula>
    </cfRule>
  </conditionalFormatting>
  <conditionalFormatting sqref="AF26:AJ26">
    <cfRule type="expression" dxfId="7328" priority="1100" stopIfTrue="1">
      <formula>IF(WEEKDAY(AF$5)=1,TRUE,FALSE)</formula>
    </cfRule>
  </conditionalFormatting>
  <conditionalFormatting sqref="G26:AJ26">
    <cfRule type="expression" dxfId="7327" priority="1099" stopIfTrue="1">
      <formula>IF(WEEKDAY(G$5)=1,TRUE,FALSE)</formula>
    </cfRule>
  </conditionalFormatting>
  <conditionalFormatting sqref="G26:AJ26">
    <cfRule type="expression" dxfId="7326" priority="1098" stopIfTrue="1">
      <formula>IF(WEEKDAY(G$5)=1,TRUE,FALSE)</formula>
    </cfRule>
  </conditionalFormatting>
  <conditionalFormatting sqref="G26:AJ26">
    <cfRule type="expression" dxfId="7325" priority="1097" stopIfTrue="1">
      <formula>IF(WEEKDAY(G$5)=1,TRUE,FALSE)</formula>
    </cfRule>
  </conditionalFormatting>
  <conditionalFormatting sqref="G26:AJ26">
    <cfRule type="expression" dxfId="7324" priority="1096" stopIfTrue="1">
      <formula>IF(WEEKDAY(G$5)=1,TRUE,FALSE)</formula>
    </cfRule>
  </conditionalFormatting>
  <conditionalFormatting sqref="G26:I26">
    <cfRule type="expression" dxfId="7323" priority="1095" stopIfTrue="1">
      <formula>IF(WEEKDAY(G$5)=1,TRUE,FALSE)</formula>
    </cfRule>
  </conditionalFormatting>
  <conditionalFormatting sqref="G26:I26">
    <cfRule type="expression" dxfId="7322" priority="1094" stopIfTrue="1">
      <formula>IF(WEEKDAY(G$5)=1,TRUE,FALSE)</formula>
    </cfRule>
  </conditionalFormatting>
  <conditionalFormatting sqref="G26:I26">
    <cfRule type="expression" dxfId="7321" priority="1093" stopIfTrue="1">
      <formula>IF(WEEKDAY(G$5)=1,TRUE,FALSE)</formula>
    </cfRule>
  </conditionalFormatting>
  <conditionalFormatting sqref="G26:AJ26">
    <cfRule type="expression" dxfId="7320" priority="1092" stopIfTrue="1">
      <formula>IF(WEEKDAY(G$5)=1,TRUE,FALSE)</formula>
    </cfRule>
  </conditionalFormatting>
  <conditionalFormatting sqref="G26:AJ26">
    <cfRule type="expression" dxfId="7319" priority="1091" stopIfTrue="1">
      <formula>IF(WEEKDAY(G$5)=1,TRUE,FALSE)</formula>
    </cfRule>
  </conditionalFormatting>
  <conditionalFormatting sqref="G26:AJ26">
    <cfRule type="expression" dxfId="7318" priority="1090" stopIfTrue="1">
      <formula>IF(WEEKDAY(G$5)=1,TRUE,FALSE)</formula>
    </cfRule>
  </conditionalFormatting>
  <conditionalFormatting sqref="K26:P26">
    <cfRule type="expression" dxfId="7317" priority="1089" stopIfTrue="1">
      <formula>IF(WEEKDAY(K$5)=1,TRUE,FALSE)</formula>
    </cfRule>
  </conditionalFormatting>
  <conditionalFormatting sqref="R26:W26">
    <cfRule type="expression" dxfId="7316" priority="1088" stopIfTrue="1">
      <formula>IF(WEEKDAY(R$5)=1,TRUE,FALSE)</formula>
    </cfRule>
  </conditionalFormatting>
  <conditionalFormatting sqref="Y26:AD26">
    <cfRule type="expression" dxfId="7315" priority="1087" stopIfTrue="1">
      <formula>IF(WEEKDAY(Y$5)=1,TRUE,FALSE)</formula>
    </cfRule>
  </conditionalFormatting>
  <conditionalFormatting sqref="G26:I26">
    <cfRule type="expression" dxfId="7314" priority="1086" stopIfTrue="1">
      <formula>IF(WEEKDAY(G$5)=1,TRUE,FALSE)</formula>
    </cfRule>
  </conditionalFormatting>
  <conditionalFormatting sqref="AF26:AJ26">
    <cfRule type="expression" dxfId="7313" priority="1085" stopIfTrue="1">
      <formula>IF(WEEKDAY(AF$5)=1,TRUE,FALSE)</formula>
    </cfRule>
  </conditionalFormatting>
  <conditionalFormatting sqref="G26:AJ26">
    <cfRule type="expression" dxfId="7312" priority="1084" stopIfTrue="1">
      <formula>IF(WEEKDAY(G$5)=1,TRUE,FALSE)</formula>
    </cfRule>
  </conditionalFormatting>
  <conditionalFormatting sqref="G26:AJ26">
    <cfRule type="expression" dxfId="7311" priority="1083" stopIfTrue="1">
      <formula>IF(WEEKDAY(G$5)=1,TRUE,FALSE)</formula>
    </cfRule>
  </conditionalFormatting>
  <conditionalFormatting sqref="G26:AJ26">
    <cfRule type="expression" dxfId="7310" priority="1082" stopIfTrue="1">
      <formula>IF(WEEKDAY(G$5)=1,TRUE,FALSE)</formula>
    </cfRule>
  </conditionalFormatting>
  <conditionalFormatting sqref="G26:AJ26">
    <cfRule type="expression" dxfId="7309" priority="1081" stopIfTrue="1">
      <formula>IF(WEEKDAY(G$5)=1,TRUE,FALSE)</formula>
    </cfRule>
  </conditionalFormatting>
  <conditionalFormatting sqref="G26:AJ26">
    <cfRule type="expression" dxfId="7308" priority="1080" stopIfTrue="1">
      <formula>IF(WEEKDAY(G$5)=1,TRUE,FALSE)</formula>
    </cfRule>
  </conditionalFormatting>
  <conditionalFormatting sqref="G28:AJ28">
    <cfRule type="expression" dxfId="7307" priority="1079" stopIfTrue="1">
      <formula>IF(WEEKDAY(G$5)=1,TRUE,FALSE)</formula>
    </cfRule>
  </conditionalFormatting>
  <conditionalFormatting sqref="G28:I28">
    <cfRule type="expression" dxfId="7306" priority="1078" stopIfTrue="1">
      <formula>IF(WEEKDAY(G$5)=1,TRUE,FALSE)</formula>
    </cfRule>
  </conditionalFormatting>
  <conditionalFormatting sqref="G28:AJ28">
    <cfRule type="expression" dxfId="7305" priority="1077" stopIfTrue="1">
      <formula>IF(WEEKDAY(G$5)=1,TRUE,FALSE)</formula>
    </cfRule>
  </conditionalFormatting>
  <conditionalFormatting sqref="G28:AJ28">
    <cfRule type="expression" dxfId="7304" priority="1076" stopIfTrue="1">
      <formula>IF(WEEKDAY(G$5)=1,TRUE,FALSE)</formula>
    </cfRule>
  </conditionalFormatting>
  <conditionalFormatting sqref="G28:AJ28">
    <cfRule type="expression" dxfId="7303" priority="1075" stopIfTrue="1">
      <formula>IF(WEEKDAY(G$5)=1,TRUE,FALSE)</formula>
    </cfRule>
  </conditionalFormatting>
  <conditionalFormatting sqref="K28:P28">
    <cfRule type="expression" dxfId="7302" priority="1074" stopIfTrue="1">
      <formula>IF(WEEKDAY(K$5)=1,TRUE,FALSE)</formula>
    </cfRule>
  </conditionalFormatting>
  <conditionalFormatting sqref="R28:W28">
    <cfRule type="expression" dxfId="7301" priority="1073" stopIfTrue="1">
      <formula>IF(WEEKDAY(R$5)=1,TRUE,FALSE)</formula>
    </cfRule>
  </conditionalFormatting>
  <conditionalFormatting sqref="Y28:AD28">
    <cfRule type="expression" dxfId="7300" priority="1072" stopIfTrue="1">
      <formula>IF(WEEKDAY(Y$5)=1,TRUE,FALSE)</formula>
    </cfRule>
  </conditionalFormatting>
  <conditionalFormatting sqref="G28:I28">
    <cfRule type="expression" dxfId="7299" priority="1071" stopIfTrue="1">
      <formula>IF(WEEKDAY(G$5)=1,TRUE,FALSE)</formula>
    </cfRule>
  </conditionalFormatting>
  <conditionalFormatting sqref="AF28:AJ28">
    <cfRule type="expression" dxfId="7298" priority="1070" stopIfTrue="1">
      <formula>IF(WEEKDAY(AF$5)=1,TRUE,FALSE)</formula>
    </cfRule>
  </conditionalFormatting>
  <conditionalFormatting sqref="G28:AJ28">
    <cfRule type="expression" dxfId="7297" priority="1069" stopIfTrue="1">
      <formula>IF(WEEKDAY(G$5)=1,TRUE,FALSE)</formula>
    </cfRule>
  </conditionalFormatting>
  <conditionalFormatting sqref="G28:AJ28">
    <cfRule type="expression" dxfId="7296" priority="1068" stopIfTrue="1">
      <formula>IF(WEEKDAY(G$5)=1,TRUE,FALSE)</formula>
    </cfRule>
  </conditionalFormatting>
  <conditionalFormatting sqref="G28:AJ28">
    <cfRule type="expression" dxfId="7295" priority="1067" stopIfTrue="1">
      <formula>IF(WEEKDAY(G$5)=1,TRUE,FALSE)</formula>
    </cfRule>
  </conditionalFormatting>
  <conditionalFormatting sqref="G28:AJ28">
    <cfRule type="expression" dxfId="7294" priority="1066" stopIfTrue="1">
      <formula>IF(WEEKDAY(G$5)=1,TRUE,FALSE)</formula>
    </cfRule>
  </conditionalFormatting>
  <conditionalFormatting sqref="G28:I28">
    <cfRule type="expression" dxfId="7293" priority="1065" stopIfTrue="1">
      <formula>IF(WEEKDAY(G$5)=1,TRUE,FALSE)</formula>
    </cfRule>
  </conditionalFormatting>
  <conditionalFormatting sqref="G28:I28">
    <cfRule type="expression" dxfId="7292" priority="1064" stopIfTrue="1">
      <formula>IF(WEEKDAY(G$5)=1,TRUE,FALSE)</formula>
    </cfRule>
  </conditionalFormatting>
  <conditionalFormatting sqref="G28:I28">
    <cfRule type="expression" dxfId="7291" priority="1063" stopIfTrue="1">
      <formula>IF(WEEKDAY(G$5)=1,TRUE,FALSE)</formula>
    </cfRule>
  </conditionalFormatting>
  <conditionalFormatting sqref="G28:AJ28">
    <cfRule type="expression" dxfId="7290" priority="1062" stopIfTrue="1">
      <formula>IF(WEEKDAY(G$5)=1,TRUE,FALSE)</formula>
    </cfRule>
  </conditionalFormatting>
  <conditionalFormatting sqref="G28:AJ28">
    <cfRule type="expression" dxfId="7289" priority="1061" stopIfTrue="1">
      <formula>IF(WEEKDAY(G$5)=1,TRUE,FALSE)</formula>
    </cfRule>
  </conditionalFormatting>
  <conditionalFormatting sqref="G28:AJ28">
    <cfRule type="expression" dxfId="7288" priority="1060" stopIfTrue="1">
      <formula>IF(WEEKDAY(G$5)=1,TRUE,FALSE)</formula>
    </cfRule>
  </conditionalFormatting>
  <conditionalFormatting sqref="K28:P28">
    <cfRule type="expression" dxfId="7287" priority="1059" stopIfTrue="1">
      <formula>IF(WEEKDAY(K$5)=1,TRUE,FALSE)</formula>
    </cfRule>
  </conditionalFormatting>
  <conditionalFormatting sqref="R28:W28">
    <cfRule type="expression" dxfId="7286" priority="1058" stopIfTrue="1">
      <formula>IF(WEEKDAY(R$5)=1,TRUE,FALSE)</formula>
    </cfRule>
  </conditionalFormatting>
  <conditionalFormatting sqref="Y28:AD28">
    <cfRule type="expression" dxfId="7285" priority="1057" stopIfTrue="1">
      <formula>IF(WEEKDAY(Y$5)=1,TRUE,FALSE)</formula>
    </cfRule>
  </conditionalFormatting>
  <conditionalFormatting sqref="G28:I28">
    <cfRule type="expression" dxfId="7284" priority="1056" stopIfTrue="1">
      <formula>IF(WEEKDAY(G$5)=1,TRUE,FALSE)</formula>
    </cfRule>
  </conditionalFormatting>
  <conditionalFormatting sqref="AF28:AJ28">
    <cfRule type="expression" dxfId="7283" priority="1055" stopIfTrue="1">
      <formula>IF(WEEKDAY(AF$5)=1,TRUE,FALSE)</formula>
    </cfRule>
  </conditionalFormatting>
  <conditionalFormatting sqref="G28:AJ28">
    <cfRule type="expression" dxfId="7282" priority="1054" stopIfTrue="1">
      <formula>IF(WEEKDAY(G$5)=1,TRUE,FALSE)</formula>
    </cfRule>
  </conditionalFormatting>
  <conditionalFormatting sqref="G28:AJ28">
    <cfRule type="expression" dxfId="7281" priority="1053" stopIfTrue="1">
      <formula>IF(WEEKDAY(G$5)=1,TRUE,FALSE)</formula>
    </cfRule>
  </conditionalFormatting>
  <conditionalFormatting sqref="G28:AJ28">
    <cfRule type="expression" dxfId="7280" priority="1052" stopIfTrue="1">
      <formula>IF(WEEKDAY(G$5)=1,TRUE,FALSE)</formula>
    </cfRule>
  </conditionalFormatting>
  <conditionalFormatting sqref="G28:AJ28">
    <cfRule type="expression" dxfId="7279" priority="1051" stopIfTrue="1">
      <formula>IF(WEEKDAY(G$5)=1,TRUE,FALSE)</formula>
    </cfRule>
  </conditionalFormatting>
  <conditionalFormatting sqref="G28:AJ28">
    <cfRule type="expression" dxfId="7278" priority="1050" stopIfTrue="1">
      <formula>IF(WEEKDAY(G$5)=1,TRUE,FALSE)</formula>
    </cfRule>
  </conditionalFormatting>
  <conditionalFormatting sqref="G31:AJ31">
    <cfRule type="expression" dxfId="7277" priority="1049" stopIfTrue="1">
      <formula>IF(WEEKDAY(G$5)=1,TRUE,FALSE)</formula>
    </cfRule>
  </conditionalFormatting>
  <conditionalFormatting sqref="G31:I31">
    <cfRule type="expression" dxfId="7276" priority="1048" stopIfTrue="1">
      <formula>IF(WEEKDAY(G$5)=1,TRUE,FALSE)</formula>
    </cfRule>
  </conditionalFormatting>
  <conditionalFormatting sqref="G31:AJ31">
    <cfRule type="expression" dxfId="7275" priority="1047" stopIfTrue="1">
      <formula>IF(WEEKDAY(G$5)=1,TRUE,FALSE)</formula>
    </cfRule>
  </conditionalFormatting>
  <conditionalFormatting sqref="G31:AJ31">
    <cfRule type="expression" dxfId="7274" priority="1046" stopIfTrue="1">
      <formula>IF(WEEKDAY(G$5)=1,TRUE,FALSE)</formula>
    </cfRule>
  </conditionalFormatting>
  <conditionalFormatting sqref="G31:AJ31">
    <cfRule type="expression" dxfId="7273" priority="1045" stopIfTrue="1">
      <formula>IF(WEEKDAY(G$5)=1,TRUE,FALSE)</formula>
    </cfRule>
  </conditionalFormatting>
  <conditionalFormatting sqref="K31:P31">
    <cfRule type="expression" dxfId="7272" priority="1044" stopIfTrue="1">
      <formula>IF(WEEKDAY(K$5)=1,TRUE,FALSE)</formula>
    </cfRule>
  </conditionalFormatting>
  <conditionalFormatting sqref="R31:W31">
    <cfRule type="expression" dxfId="7271" priority="1043" stopIfTrue="1">
      <formula>IF(WEEKDAY(R$5)=1,TRUE,FALSE)</formula>
    </cfRule>
  </conditionalFormatting>
  <conditionalFormatting sqref="Y31:AD31">
    <cfRule type="expression" dxfId="7270" priority="1042" stopIfTrue="1">
      <formula>IF(WEEKDAY(Y$5)=1,TRUE,FALSE)</formula>
    </cfRule>
  </conditionalFormatting>
  <conditionalFormatting sqref="G31:I31">
    <cfRule type="expression" dxfId="7269" priority="1041" stopIfTrue="1">
      <formula>IF(WEEKDAY(G$5)=1,TRUE,FALSE)</formula>
    </cfRule>
  </conditionalFormatting>
  <conditionalFormatting sqref="AF31:AJ31">
    <cfRule type="expression" dxfId="7268" priority="1040" stopIfTrue="1">
      <formula>IF(WEEKDAY(AF$5)=1,TRUE,FALSE)</formula>
    </cfRule>
  </conditionalFormatting>
  <conditionalFormatting sqref="G31:AJ31">
    <cfRule type="expression" dxfId="7267" priority="1039" stopIfTrue="1">
      <formula>IF(WEEKDAY(G$5)=1,TRUE,FALSE)</formula>
    </cfRule>
  </conditionalFormatting>
  <conditionalFormatting sqref="G31:AJ31">
    <cfRule type="expression" dxfId="7266" priority="1038" stopIfTrue="1">
      <formula>IF(WEEKDAY(G$5)=1,TRUE,FALSE)</formula>
    </cfRule>
  </conditionalFormatting>
  <conditionalFormatting sqref="G31:AJ31">
    <cfRule type="expression" dxfId="7265" priority="1037" stopIfTrue="1">
      <formula>IF(WEEKDAY(G$5)=1,TRUE,FALSE)</formula>
    </cfRule>
  </conditionalFormatting>
  <conditionalFormatting sqref="G31:AJ31">
    <cfRule type="expression" dxfId="7264" priority="1036" stopIfTrue="1">
      <formula>IF(WEEKDAY(G$5)=1,TRUE,FALSE)</formula>
    </cfRule>
  </conditionalFormatting>
  <conditionalFormatting sqref="G31:I31">
    <cfRule type="expression" dxfId="7263" priority="1035" stopIfTrue="1">
      <formula>IF(WEEKDAY(G$5)=1,TRUE,FALSE)</formula>
    </cfRule>
  </conditionalFormatting>
  <conditionalFormatting sqref="G31:I31">
    <cfRule type="expression" dxfId="7262" priority="1034" stopIfTrue="1">
      <formula>IF(WEEKDAY(G$5)=1,TRUE,FALSE)</formula>
    </cfRule>
  </conditionalFormatting>
  <conditionalFormatting sqref="G31:I31">
    <cfRule type="expression" dxfId="7261" priority="1033" stopIfTrue="1">
      <formula>IF(WEEKDAY(G$5)=1,TRUE,FALSE)</formula>
    </cfRule>
  </conditionalFormatting>
  <conditionalFormatting sqref="G31:AJ31">
    <cfRule type="expression" dxfId="7260" priority="1032" stopIfTrue="1">
      <formula>IF(WEEKDAY(G$5)=1,TRUE,FALSE)</formula>
    </cfRule>
  </conditionalFormatting>
  <conditionalFormatting sqref="G31:AJ31">
    <cfRule type="expression" dxfId="7259" priority="1031" stopIfTrue="1">
      <formula>IF(WEEKDAY(G$5)=1,TRUE,FALSE)</formula>
    </cfRule>
  </conditionalFormatting>
  <conditionalFormatting sqref="G31:AJ31">
    <cfRule type="expression" dxfId="7258" priority="1030" stopIfTrue="1">
      <formula>IF(WEEKDAY(G$5)=1,TRUE,FALSE)</formula>
    </cfRule>
  </conditionalFormatting>
  <conditionalFormatting sqref="K31:P31">
    <cfRule type="expression" dxfId="7257" priority="1029" stopIfTrue="1">
      <formula>IF(WEEKDAY(K$5)=1,TRUE,FALSE)</formula>
    </cfRule>
  </conditionalFormatting>
  <conditionalFormatting sqref="R31:W31">
    <cfRule type="expression" dxfId="7256" priority="1028" stopIfTrue="1">
      <formula>IF(WEEKDAY(R$5)=1,TRUE,FALSE)</formula>
    </cfRule>
  </conditionalFormatting>
  <conditionalFormatting sqref="Y31:AD31">
    <cfRule type="expression" dxfId="7255" priority="1027" stopIfTrue="1">
      <formula>IF(WEEKDAY(Y$5)=1,TRUE,FALSE)</formula>
    </cfRule>
  </conditionalFormatting>
  <conditionalFormatting sqref="G31:I31">
    <cfRule type="expression" dxfId="7254" priority="1026" stopIfTrue="1">
      <formula>IF(WEEKDAY(G$5)=1,TRUE,FALSE)</formula>
    </cfRule>
  </conditionalFormatting>
  <conditionalFormatting sqref="AF31:AJ31">
    <cfRule type="expression" dxfId="7253" priority="1025" stopIfTrue="1">
      <formula>IF(WEEKDAY(AF$5)=1,TRUE,FALSE)</formula>
    </cfRule>
  </conditionalFormatting>
  <conditionalFormatting sqref="G31:AJ31">
    <cfRule type="expression" dxfId="7252" priority="1024" stopIfTrue="1">
      <formula>IF(WEEKDAY(G$5)=1,TRUE,FALSE)</formula>
    </cfRule>
  </conditionalFormatting>
  <conditionalFormatting sqref="G31:AJ31">
    <cfRule type="expression" dxfId="7251" priority="1023" stopIfTrue="1">
      <formula>IF(WEEKDAY(G$5)=1,TRUE,FALSE)</formula>
    </cfRule>
  </conditionalFormatting>
  <conditionalFormatting sqref="G31:AJ31">
    <cfRule type="expression" dxfId="7250" priority="1022" stopIfTrue="1">
      <formula>IF(WEEKDAY(G$5)=1,TRUE,FALSE)</formula>
    </cfRule>
  </conditionalFormatting>
  <conditionalFormatting sqref="G31:AJ31">
    <cfRule type="expression" dxfId="7249" priority="1021" stopIfTrue="1">
      <formula>IF(WEEKDAY(G$5)=1,TRUE,FALSE)</formula>
    </cfRule>
  </conditionalFormatting>
  <conditionalFormatting sqref="G31:AJ31">
    <cfRule type="expression" dxfId="7248" priority="1020" stopIfTrue="1">
      <formula>IF(WEEKDAY(G$5)=1,TRUE,FALSE)</formula>
    </cfRule>
  </conditionalFormatting>
  <conditionalFormatting sqref="G33:AJ33">
    <cfRule type="expression" dxfId="7247" priority="1019" stopIfTrue="1">
      <formula>IF(WEEKDAY(G$5)=1,TRUE,FALSE)</formula>
    </cfRule>
  </conditionalFormatting>
  <conditionalFormatting sqref="G33:I33">
    <cfRule type="expression" dxfId="7246" priority="1018" stopIfTrue="1">
      <formula>IF(WEEKDAY(G$5)=1,TRUE,FALSE)</formula>
    </cfRule>
  </conditionalFormatting>
  <conditionalFormatting sqref="G33:AJ33">
    <cfRule type="expression" dxfId="7245" priority="1017" stopIfTrue="1">
      <formula>IF(WEEKDAY(G$5)=1,TRUE,FALSE)</formula>
    </cfRule>
  </conditionalFormatting>
  <conditionalFormatting sqref="G33:AJ33">
    <cfRule type="expression" dxfId="7244" priority="1016" stopIfTrue="1">
      <formula>IF(WEEKDAY(G$5)=1,TRUE,FALSE)</formula>
    </cfRule>
  </conditionalFormatting>
  <conditionalFormatting sqref="G33:AJ33">
    <cfRule type="expression" dxfId="7243" priority="1015" stopIfTrue="1">
      <formula>IF(WEEKDAY(G$5)=1,TRUE,FALSE)</formula>
    </cfRule>
  </conditionalFormatting>
  <conditionalFormatting sqref="K33:P33">
    <cfRule type="expression" dxfId="7242" priority="1014" stopIfTrue="1">
      <formula>IF(WEEKDAY(K$5)=1,TRUE,FALSE)</formula>
    </cfRule>
  </conditionalFormatting>
  <conditionalFormatting sqref="R33:W33">
    <cfRule type="expression" dxfId="7241" priority="1013" stopIfTrue="1">
      <formula>IF(WEEKDAY(R$5)=1,TRUE,FALSE)</formula>
    </cfRule>
  </conditionalFormatting>
  <conditionalFormatting sqref="Y33:AD33">
    <cfRule type="expression" dxfId="7240" priority="1012" stopIfTrue="1">
      <formula>IF(WEEKDAY(Y$5)=1,TRUE,FALSE)</formula>
    </cfRule>
  </conditionalFormatting>
  <conditionalFormatting sqref="G33:I33">
    <cfRule type="expression" dxfId="7239" priority="1011" stopIfTrue="1">
      <formula>IF(WEEKDAY(G$5)=1,TRUE,FALSE)</formula>
    </cfRule>
  </conditionalFormatting>
  <conditionalFormatting sqref="AF33:AJ33">
    <cfRule type="expression" dxfId="7238" priority="1010" stopIfTrue="1">
      <formula>IF(WEEKDAY(AF$5)=1,TRUE,FALSE)</formula>
    </cfRule>
  </conditionalFormatting>
  <conditionalFormatting sqref="G33:AJ33">
    <cfRule type="expression" dxfId="7237" priority="1009" stopIfTrue="1">
      <formula>IF(WEEKDAY(G$5)=1,TRUE,FALSE)</formula>
    </cfRule>
  </conditionalFormatting>
  <conditionalFormatting sqref="G33:AJ33">
    <cfRule type="expression" dxfId="7236" priority="1008" stopIfTrue="1">
      <formula>IF(WEEKDAY(G$5)=1,TRUE,FALSE)</formula>
    </cfRule>
  </conditionalFormatting>
  <conditionalFormatting sqref="G33:AJ33">
    <cfRule type="expression" dxfId="7235" priority="1007" stopIfTrue="1">
      <formula>IF(WEEKDAY(G$5)=1,TRUE,FALSE)</formula>
    </cfRule>
  </conditionalFormatting>
  <conditionalFormatting sqref="G33:AJ33">
    <cfRule type="expression" dxfId="7234" priority="1006" stopIfTrue="1">
      <formula>IF(WEEKDAY(G$5)=1,TRUE,FALSE)</formula>
    </cfRule>
  </conditionalFormatting>
  <conditionalFormatting sqref="G33:I33">
    <cfRule type="expression" dxfId="7233" priority="1005" stopIfTrue="1">
      <formula>IF(WEEKDAY(G$5)=1,TRUE,FALSE)</formula>
    </cfRule>
  </conditionalFormatting>
  <conditionalFormatting sqref="G33:I33">
    <cfRule type="expression" dxfId="7232" priority="1004" stopIfTrue="1">
      <formula>IF(WEEKDAY(G$5)=1,TRUE,FALSE)</formula>
    </cfRule>
  </conditionalFormatting>
  <conditionalFormatting sqref="G33:I33">
    <cfRule type="expression" dxfId="7231" priority="1003" stopIfTrue="1">
      <formula>IF(WEEKDAY(G$5)=1,TRUE,FALSE)</formula>
    </cfRule>
  </conditionalFormatting>
  <conditionalFormatting sqref="G33:AJ33">
    <cfRule type="expression" dxfId="7230" priority="1002" stopIfTrue="1">
      <formula>IF(WEEKDAY(G$5)=1,TRUE,FALSE)</formula>
    </cfRule>
  </conditionalFormatting>
  <conditionalFormatting sqref="G33:AJ33">
    <cfRule type="expression" dxfId="7229" priority="1001" stopIfTrue="1">
      <formula>IF(WEEKDAY(G$5)=1,TRUE,FALSE)</formula>
    </cfRule>
  </conditionalFormatting>
  <conditionalFormatting sqref="G33:AJ33">
    <cfRule type="expression" dxfId="7228" priority="1000" stopIfTrue="1">
      <formula>IF(WEEKDAY(G$5)=1,TRUE,FALSE)</formula>
    </cfRule>
  </conditionalFormatting>
  <conditionalFormatting sqref="K33:P33">
    <cfRule type="expression" dxfId="7227" priority="999" stopIfTrue="1">
      <formula>IF(WEEKDAY(K$5)=1,TRUE,FALSE)</formula>
    </cfRule>
  </conditionalFormatting>
  <conditionalFormatting sqref="R33:W33">
    <cfRule type="expression" dxfId="7226" priority="998" stopIfTrue="1">
      <formula>IF(WEEKDAY(R$5)=1,TRUE,FALSE)</formula>
    </cfRule>
  </conditionalFormatting>
  <conditionalFormatting sqref="Y33:AD33">
    <cfRule type="expression" dxfId="7225" priority="997" stopIfTrue="1">
      <formula>IF(WEEKDAY(Y$5)=1,TRUE,FALSE)</formula>
    </cfRule>
  </conditionalFormatting>
  <conditionalFormatting sqref="G33:I33">
    <cfRule type="expression" dxfId="7224" priority="996" stopIfTrue="1">
      <formula>IF(WEEKDAY(G$5)=1,TRUE,FALSE)</formula>
    </cfRule>
  </conditionalFormatting>
  <conditionalFormatting sqref="AF33:AJ33">
    <cfRule type="expression" dxfId="7223" priority="995" stopIfTrue="1">
      <formula>IF(WEEKDAY(AF$5)=1,TRUE,FALSE)</formula>
    </cfRule>
  </conditionalFormatting>
  <conditionalFormatting sqref="G33:AJ33">
    <cfRule type="expression" dxfId="7222" priority="994" stopIfTrue="1">
      <formula>IF(WEEKDAY(G$5)=1,TRUE,FALSE)</formula>
    </cfRule>
  </conditionalFormatting>
  <conditionalFormatting sqref="G33:AJ33">
    <cfRule type="expression" dxfId="7221" priority="993" stopIfTrue="1">
      <formula>IF(WEEKDAY(G$5)=1,TRUE,FALSE)</formula>
    </cfRule>
  </conditionalFormatting>
  <conditionalFormatting sqref="G33:AJ33">
    <cfRule type="expression" dxfId="7220" priority="992" stopIfTrue="1">
      <formula>IF(WEEKDAY(G$5)=1,TRUE,FALSE)</formula>
    </cfRule>
  </conditionalFormatting>
  <conditionalFormatting sqref="G33:AJ33">
    <cfRule type="expression" dxfId="7219" priority="991" stopIfTrue="1">
      <formula>IF(WEEKDAY(G$5)=1,TRUE,FALSE)</formula>
    </cfRule>
  </conditionalFormatting>
  <conditionalFormatting sqref="G33:AJ33">
    <cfRule type="expression" dxfId="7218" priority="990" stopIfTrue="1">
      <formula>IF(WEEKDAY(G$5)=1,TRUE,FALSE)</formula>
    </cfRule>
  </conditionalFormatting>
  <conditionalFormatting sqref="G35:AJ35">
    <cfRule type="expression" dxfId="7217" priority="989" stopIfTrue="1">
      <formula>IF(WEEKDAY(G$5)=1,TRUE,FALSE)</formula>
    </cfRule>
  </conditionalFormatting>
  <conditionalFormatting sqref="G35:I35">
    <cfRule type="expression" dxfId="7216" priority="988" stopIfTrue="1">
      <formula>IF(WEEKDAY(G$5)=1,TRUE,FALSE)</formula>
    </cfRule>
  </conditionalFormatting>
  <conditionalFormatting sqref="G35:AJ35">
    <cfRule type="expression" dxfId="7215" priority="987" stopIfTrue="1">
      <formula>IF(WEEKDAY(G$5)=1,TRUE,FALSE)</formula>
    </cfRule>
  </conditionalFormatting>
  <conditionalFormatting sqref="G35:AJ35">
    <cfRule type="expression" dxfId="7214" priority="986" stopIfTrue="1">
      <formula>IF(WEEKDAY(G$5)=1,TRUE,FALSE)</formula>
    </cfRule>
  </conditionalFormatting>
  <conditionalFormatting sqref="G35:AJ35">
    <cfRule type="expression" dxfId="7213" priority="985" stopIfTrue="1">
      <formula>IF(WEEKDAY(G$5)=1,TRUE,FALSE)</formula>
    </cfRule>
  </conditionalFormatting>
  <conditionalFormatting sqref="K35:P35">
    <cfRule type="expression" dxfId="7212" priority="984" stopIfTrue="1">
      <formula>IF(WEEKDAY(K$5)=1,TRUE,FALSE)</formula>
    </cfRule>
  </conditionalFormatting>
  <conditionalFormatting sqref="R35:W35">
    <cfRule type="expression" dxfId="7211" priority="983" stopIfTrue="1">
      <formula>IF(WEEKDAY(R$5)=1,TRUE,FALSE)</formula>
    </cfRule>
  </conditionalFormatting>
  <conditionalFormatting sqref="Y35:AD35">
    <cfRule type="expression" dxfId="7210" priority="982" stopIfTrue="1">
      <formula>IF(WEEKDAY(Y$5)=1,TRUE,FALSE)</formula>
    </cfRule>
  </conditionalFormatting>
  <conditionalFormatting sqref="G35:I35">
    <cfRule type="expression" dxfId="7209" priority="981" stopIfTrue="1">
      <formula>IF(WEEKDAY(G$5)=1,TRUE,FALSE)</formula>
    </cfRule>
  </conditionalFormatting>
  <conditionalFormatting sqref="AF35:AJ35">
    <cfRule type="expression" dxfId="7208" priority="980" stopIfTrue="1">
      <formula>IF(WEEKDAY(AF$5)=1,TRUE,FALSE)</formula>
    </cfRule>
  </conditionalFormatting>
  <conditionalFormatting sqref="G35:AJ35">
    <cfRule type="expression" dxfId="7207" priority="979" stopIfTrue="1">
      <formula>IF(WEEKDAY(G$5)=1,TRUE,FALSE)</formula>
    </cfRule>
  </conditionalFormatting>
  <conditionalFormatting sqref="G35:AJ35">
    <cfRule type="expression" dxfId="7206" priority="978" stopIfTrue="1">
      <formula>IF(WEEKDAY(G$5)=1,TRUE,FALSE)</formula>
    </cfRule>
  </conditionalFormatting>
  <conditionalFormatting sqref="G35:AJ35">
    <cfRule type="expression" dxfId="7205" priority="977" stopIfTrue="1">
      <formula>IF(WEEKDAY(G$5)=1,TRUE,FALSE)</formula>
    </cfRule>
  </conditionalFormatting>
  <conditionalFormatting sqref="G35:AJ35">
    <cfRule type="expression" dxfId="7204" priority="976" stopIfTrue="1">
      <formula>IF(WEEKDAY(G$5)=1,TRUE,FALSE)</formula>
    </cfRule>
  </conditionalFormatting>
  <conditionalFormatting sqref="G35:I35">
    <cfRule type="expression" dxfId="7203" priority="975" stopIfTrue="1">
      <formula>IF(WEEKDAY(G$5)=1,TRUE,FALSE)</formula>
    </cfRule>
  </conditionalFormatting>
  <conditionalFormatting sqref="G35:I35">
    <cfRule type="expression" dxfId="7202" priority="974" stopIfTrue="1">
      <formula>IF(WEEKDAY(G$5)=1,TRUE,FALSE)</formula>
    </cfRule>
  </conditionalFormatting>
  <conditionalFormatting sqref="G35:I35">
    <cfRule type="expression" dxfId="7201" priority="973" stopIfTrue="1">
      <formula>IF(WEEKDAY(G$5)=1,TRUE,FALSE)</formula>
    </cfRule>
  </conditionalFormatting>
  <conditionalFormatting sqref="G35:AJ35">
    <cfRule type="expression" dxfId="7200" priority="972" stopIfTrue="1">
      <formula>IF(WEEKDAY(G$5)=1,TRUE,FALSE)</formula>
    </cfRule>
  </conditionalFormatting>
  <conditionalFormatting sqref="G35:AJ35">
    <cfRule type="expression" dxfId="7199" priority="971" stopIfTrue="1">
      <formula>IF(WEEKDAY(G$5)=1,TRUE,FALSE)</formula>
    </cfRule>
  </conditionalFormatting>
  <conditionalFormatting sqref="G35:AJ35">
    <cfRule type="expression" dxfId="7198" priority="970" stopIfTrue="1">
      <formula>IF(WEEKDAY(G$5)=1,TRUE,FALSE)</formula>
    </cfRule>
  </conditionalFormatting>
  <conditionalFormatting sqref="K35:P35">
    <cfRule type="expression" dxfId="7197" priority="969" stopIfTrue="1">
      <formula>IF(WEEKDAY(K$5)=1,TRUE,FALSE)</formula>
    </cfRule>
  </conditionalFormatting>
  <conditionalFormatting sqref="R35:W35">
    <cfRule type="expression" dxfId="7196" priority="968" stopIfTrue="1">
      <formula>IF(WEEKDAY(R$5)=1,TRUE,FALSE)</formula>
    </cfRule>
  </conditionalFormatting>
  <conditionalFormatting sqref="Y35:AD35">
    <cfRule type="expression" dxfId="7195" priority="967" stopIfTrue="1">
      <formula>IF(WEEKDAY(Y$5)=1,TRUE,FALSE)</formula>
    </cfRule>
  </conditionalFormatting>
  <conditionalFormatting sqref="G35:I35">
    <cfRule type="expression" dxfId="7194" priority="966" stopIfTrue="1">
      <formula>IF(WEEKDAY(G$5)=1,TRUE,FALSE)</formula>
    </cfRule>
  </conditionalFormatting>
  <conditionalFormatting sqref="AF35:AJ35">
    <cfRule type="expression" dxfId="7193" priority="965" stopIfTrue="1">
      <formula>IF(WEEKDAY(AF$5)=1,TRUE,FALSE)</formula>
    </cfRule>
  </conditionalFormatting>
  <conditionalFormatting sqref="G35:AJ35">
    <cfRule type="expression" dxfId="7192" priority="964" stopIfTrue="1">
      <formula>IF(WEEKDAY(G$5)=1,TRUE,FALSE)</formula>
    </cfRule>
  </conditionalFormatting>
  <conditionalFormatting sqref="G35:AJ35">
    <cfRule type="expression" dxfId="7191" priority="963" stopIfTrue="1">
      <formula>IF(WEEKDAY(G$5)=1,TRUE,FALSE)</formula>
    </cfRule>
  </conditionalFormatting>
  <conditionalFormatting sqref="G35:AJ35">
    <cfRule type="expression" dxfId="7190" priority="962" stopIfTrue="1">
      <formula>IF(WEEKDAY(G$5)=1,TRUE,FALSE)</formula>
    </cfRule>
  </conditionalFormatting>
  <conditionalFormatting sqref="G35:AJ35">
    <cfRule type="expression" dxfId="7189" priority="961" stopIfTrue="1">
      <formula>IF(WEEKDAY(G$5)=1,TRUE,FALSE)</formula>
    </cfRule>
  </conditionalFormatting>
  <conditionalFormatting sqref="G35:AJ35">
    <cfRule type="expression" dxfId="7188" priority="960" stopIfTrue="1">
      <formula>IF(WEEKDAY(G$5)=1,TRUE,FALSE)</formula>
    </cfRule>
  </conditionalFormatting>
  <conditionalFormatting sqref="G37:AJ37">
    <cfRule type="expression" dxfId="7187" priority="959" stopIfTrue="1">
      <formula>IF(WEEKDAY(G$5)=1,TRUE,FALSE)</formula>
    </cfRule>
  </conditionalFormatting>
  <conditionalFormatting sqref="G37:I37">
    <cfRule type="expression" dxfId="7186" priority="958" stopIfTrue="1">
      <formula>IF(WEEKDAY(G$5)=1,TRUE,FALSE)</formula>
    </cfRule>
  </conditionalFormatting>
  <conditionalFormatting sqref="G37:AJ37">
    <cfRule type="expression" dxfId="7185" priority="957" stopIfTrue="1">
      <formula>IF(WEEKDAY(G$5)=1,TRUE,FALSE)</formula>
    </cfRule>
  </conditionalFormatting>
  <conditionalFormatting sqref="G37:AJ37">
    <cfRule type="expression" dxfId="7184" priority="956" stopIfTrue="1">
      <formula>IF(WEEKDAY(G$5)=1,TRUE,FALSE)</formula>
    </cfRule>
  </conditionalFormatting>
  <conditionalFormatting sqref="G37:AJ37">
    <cfRule type="expression" dxfId="7183" priority="955" stopIfTrue="1">
      <formula>IF(WEEKDAY(G$5)=1,TRUE,FALSE)</formula>
    </cfRule>
  </conditionalFormatting>
  <conditionalFormatting sqref="K37:P37">
    <cfRule type="expression" dxfId="7182" priority="954" stopIfTrue="1">
      <formula>IF(WEEKDAY(K$5)=1,TRUE,FALSE)</formula>
    </cfRule>
  </conditionalFormatting>
  <conditionalFormatting sqref="R37:W37">
    <cfRule type="expression" dxfId="7181" priority="953" stopIfTrue="1">
      <formula>IF(WEEKDAY(R$5)=1,TRUE,FALSE)</formula>
    </cfRule>
  </conditionalFormatting>
  <conditionalFormatting sqref="Y37:AD37">
    <cfRule type="expression" dxfId="7180" priority="952" stopIfTrue="1">
      <formula>IF(WEEKDAY(Y$5)=1,TRUE,FALSE)</formula>
    </cfRule>
  </conditionalFormatting>
  <conditionalFormatting sqref="G37:I37">
    <cfRule type="expression" dxfId="7179" priority="951" stopIfTrue="1">
      <formula>IF(WEEKDAY(G$5)=1,TRUE,FALSE)</formula>
    </cfRule>
  </conditionalFormatting>
  <conditionalFormatting sqref="AF37:AJ37">
    <cfRule type="expression" dxfId="7178" priority="950" stopIfTrue="1">
      <formula>IF(WEEKDAY(AF$5)=1,TRUE,FALSE)</formula>
    </cfRule>
  </conditionalFormatting>
  <conditionalFormatting sqref="G37:AJ37">
    <cfRule type="expression" dxfId="7177" priority="949" stopIfTrue="1">
      <formula>IF(WEEKDAY(G$5)=1,TRUE,FALSE)</formula>
    </cfRule>
  </conditionalFormatting>
  <conditionalFormatting sqref="G37:AJ37">
    <cfRule type="expression" dxfId="7176" priority="948" stopIfTrue="1">
      <formula>IF(WEEKDAY(G$5)=1,TRUE,FALSE)</formula>
    </cfRule>
  </conditionalFormatting>
  <conditionalFormatting sqref="G37:AJ37">
    <cfRule type="expression" dxfId="7175" priority="947" stopIfTrue="1">
      <formula>IF(WEEKDAY(G$5)=1,TRUE,FALSE)</formula>
    </cfRule>
  </conditionalFormatting>
  <conditionalFormatting sqref="G37:AJ37">
    <cfRule type="expression" dxfId="7174" priority="946" stopIfTrue="1">
      <formula>IF(WEEKDAY(G$5)=1,TRUE,FALSE)</formula>
    </cfRule>
  </conditionalFormatting>
  <conditionalFormatting sqref="G37:I37">
    <cfRule type="expression" dxfId="7173" priority="945" stopIfTrue="1">
      <formula>IF(WEEKDAY(G$5)=1,TRUE,FALSE)</formula>
    </cfRule>
  </conditionalFormatting>
  <conditionalFormatting sqref="G37:I37">
    <cfRule type="expression" dxfId="7172" priority="944" stopIfTrue="1">
      <formula>IF(WEEKDAY(G$5)=1,TRUE,FALSE)</formula>
    </cfRule>
  </conditionalFormatting>
  <conditionalFormatting sqref="G37:I37">
    <cfRule type="expression" dxfId="7171" priority="943" stopIfTrue="1">
      <formula>IF(WEEKDAY(G$5)=1,TRUE,FALSE)</formula>
    </cfRule>
  </conditionalFormatting>
  <conditionalFormatting sqref="G37:AJ37">
    <cfRule type="expression" dxfId="7170" priority="942" stopIfTrue="1">
      <formula>IF(WEEKDAY(G$5)=1,TRUE,FALSE)</formula>
    </cfRule>
  </conditionalFormatting>
  <conditionalFormatting sqref="G37:AJ37">
    <cfRule type="expression" dxfId="7169" priority="941" stopIfTrue="1">
      <formula>IF(WEEKDAY(G$5)=1,TRUE,FALSE)</formula>
    </cfRule>
  </conditionalFormatting>
  <conditionalFormatting sqref="G37:AJ37">
    <cfRule type="expression" dxfId="7168" priority="940" stopIfTrue="1">
      <formula>IF(WEEKDAY(G$5)=1,TRUE,FALSE)</formula>
    </cfRule>
  </conditionalFormatting>
  <conditionalFormatting sqref="K37:P37">
    <cfRule type="expression" dxfId="7167" priority="939" stopIfTrue="1">
      <formula>IF(WEEKDAY(K$5)=1,TRUE,FALSE)</formula>
    </cfRule>
  </conditionalFormatting>
  <conditionalFormatting sqref="R37:W37">
    <cfRule type="expression" dxfId="7166" priority="938" stopIfTrue="1">
      <formula>IF(WEEKDAY(R$5)=1,TRUE,FALSE)</formula>
    </cfRule>
  </conditionalFormatting>
  <conditionalFormatting sqref="Y37:AD37">
    <cfRule type="expression" dxfId="7165" priority="937" stopIfTrue="1">
      <formula>IF(WEEKDAY(Y$5)=1,TRUE,FALSE)</formula>
    </cfRule>
  </conditionalFormatting>
  <conditionalFormatting sqref="G37:I37">
    <cfRule type="expression" dxfId="7164" priority="936" stopIfTrue="1">
      <formula>IF(WEEKDAY(G$5)=1,TRUE,FALSE)</formula>
    </cfRule>
  </conditionalFormatting>
  <conditionalFormatting sqref="AF37:AJ37">
    <cfRule type="expression" dxfId="7163" priority="935" stopIfTrue="1">
      <formula>IF(WEEKDAY(AF$5)=1,TRUE,FALSE)</formula>
    </cfRule>
  </conditionalFormatting>
  <conditionalFormatting sqref="G37:AJ37">
    <cfRule type="expression" dxfId="7162" priority="934" stopIfTrue="1">
      <formula>IF(WEEKDAY(G$5)=1,TRUE,FALSE)</formula>
    </cfRule>
  </conditionalFormatting>
  <conditionalFormatting sqref="G37:AJ37">
    <cfRule type="expression" dxfId="7161" priority="933" stopIfTrue="1">
      <formula>IF(WEEKDAY(G$5)=1,TRUE,FALSE)</formula>
    </cfRule>
  </conditionalFormatting>
  <conditionalFormatting sqref="G37:AJ37">
    <cfRule type="expression" dxfId="7160" priority="932" stopIfTrue="1">
      <formula>IF(WEEKDAY(G$5)=1,TRUE,FALSE)</formula>
    </cfRule>
  </conditionalFormatting>
  <conditionalFormatting sqref="G37:AJ37">
    <cfRule type="expression" dxfId="7159" priority="931" stopIfTrue="1">
      <formula>IF(WEEKDAY(G$5)=1,TRUE,FALSE)</formula>
    </cfRule>
  </conditionalFormatting>
  <conditionalFormatting sqref="G37:AJ37">
    <cfRule type="expression" dxfId="7158" priority="930" stopIfTrue="1">
      <formula>IF(WEEKDAY(G$5)=1,TRUE,FALSE)</formula>
    </cfRule>
  </conditionalFormatting>
  <conditionalFormatting sqref="G39:AJ39">
    <cfRule type="expression" dxfId="7157" priority="929" stopIfTrue="1">
      <formula>IF(WEEKDAY(G$5)=1,TRUE,FALSE)</formula>
    </cfRule>
  </conditionalFormatting>
  <conditionalFormatting sqref="G39:I39">
    <cfRule type="expression" dxfId="7156" priority="928" stopIfTrue="1">
      <formula>IF(WEEKDAY(G$5)=1,TRUE,FALSE)</formula>
    </cfRule>
  </conditionalFormatting>
  <conditionalFormatting sqref="G39:AJ39">
    <cfRule type="expression" dxfId="7155" priority="927" stopIfTrue="1">
      <formula>IF(WEEKDAY(G$5)=1,TRUE,FALSE)</formula>
    </cfRule>
  </conditionalFormatting>
  <conditionalFormatting sqref="G39:AJ39">
    <cfRule type="expression" dxfId="7154" priority="926" stopIfTrue="1">
      <formula>IF(WEEKDAY(G$5)=1,TRUE,FALSE)</formula>
    </cfRule>
  </conditionalFormatting>
  <conditionalFormatting sqref="G39:AJ39">
    <cfRule type="expression" dxfId="7153" priority="925" stopIfTrue="1">
      <formula>IF(WEEKDAY(G$5)=1,TRUE,FALSE)</formula>
    </cfRule>
  </conditionalFormatting>
  <conditionalFormatting sqref="K39:P39">
    <cfRule type="expression" dxfId="7152" priority="924" stopIfTrue="1">
      <formula>IF(WEEKDAY(K$5)=1,TRUE,FALSE)</formula>
    </cfRule>
  </conditionalFormatting>
  <conditionalFormatting sqref="R39:W39">
    <cfRule type="expression" dxfId="7151" priority="923" stopIfTrue="1">
      <formula>IF(WEEKDAY(R$5)=1,TRUE,FALSE)</formula>
    </cfRule>
  </conditionalFormatting>
  <conditionalFormatting sqref="Y39:AD39">
    <cfRule type="expression" dxfId="7150" priority="922" stopIfTrue="1">
      <formula>IF(WEEKDAY(Y$5)=1,TRUE,FALSE)</formula>
    </cfRule>
  </conditionalFormatting>
  <conditionalFormatting sqref="G39:I39">
    <cfRule type="expression" dxfId="7149" priority="921" stopIfTrue="1">
      <formula>IF(WEEKDAY(G$5)=1,TRUE,FALSE)</formula>
    </cfRule>
  </conditionalFormatting>
  <conditionalFormatting sqref="AF39:AJ39">
    <cfRule type="expression" dxfId="7148" priority="920" stopIfTrue="1">
      <formula>IF(WEEKDAY(AF$5)=1,TRUE,FALSE)</formula>
    </cfRule>
  </conditionalFormatting>
  <conditionalFormatting sqref="G39:AJ39">
    <cfRule type="expression" dxfId="7147" priority="919" stopIfTrue="1">
      <formula>IF(WEEKDAY(G$5)=1,TRUE,FALSE)</formula>
    </cfRule>
  </conditionalFormatting>
  <conditionalFormatting sqref="G39:AJ39">
    <cfRule type="expression" dxfId="7146" priority="918" stopIfTrue="1">
      <formula>IF(WEEKDAY(G$5)=1,TRUE,FALSE)</formula>
    </cfRule>
  </conditionalFormatting>
  <conditionalFormatting sqref="G39:AJ39">
    <cfRule type="expression" dxfId="7145" priority="917" stopIfTrue="1">
      <formula>IF(WEEKDAY(G$5)=1,TRUE,FALSE)</formula>
    </cfRule>
  </conditionalFormatting>
  <conditionalFormatting sqref="G39:AJ39">
    <cfRule type="expression" dxfId="7144" priority="916" stopIfTrue="1">
      <formula>IF(WEEKDAY(G$5)=1,TRUE,FALSE)</formula>
    </cfRule>
  </conditionalFormatting>
  <conditionalFormatting sqref="G39:I39">
    <cfRule type="expression" dxfId="7143" priority="915" stopIfTrue="1">
      <formula>IF(WEEKDAY(G$5)=1,TRUE,FALSE)</formula>
    </cfRule>
  </conditionalFormatting>
  <conditionalFormatting sqref="G39:I39">
    <cfRule type="expression" dxfId="7142" priority="914" stopIfTrue="1">
      <formula>IF(WEEKDAY(G$5)=1,TRUE,FALSE)</formula>
    </cfRule>
  </conditionalFormatting>
  <conditionalFormatting sqref="G39:I39">
    <cfRule type="expression" dxfId="7141" priority="913" stopIfTrue="1">
      <formula>IF(WEEKDAY(G$5)=1,TRUE,FALSE)</formula>
    </cfRule>
  </conditionalFormatting>
  <conditionalFormatting sqref="G39:AJ39">
    <cfRule type="expression" dxfId="7140" priority="912" stopIfTrue="1">
      <formula>IF(WEEKDAY(G$5)=1,TRUE,FALSE)</formula>
    </cfRule>
  </conditionalFormatting>
  <conditionalFormatting sqref="G39:AJ39">
    <cfRule type="expression" dxfId="7139" priority="911" stopIfTrue="1">
      <formula>IF(WEEKDAY(G$5)=1,TRUE,FALSE)</formula>
    </cfRule>
  </conditionalFormatting>
  <conditionalFormatting sqref="G39:AJ39">
    <cfRule type="expression" dxfId="7138" priority="910" stopIfTrue="1">
      <formula>IF(WEEKDAY(G$5)=1,TRUE,FALSE)</formula>
    </cfRule>
  </conditionalFormatting>
  <conditionalFormatting sqref="K39:P39">
    <cfRule type="expression" dxfId="7137" priority="909" stopIfTrue="1">
      <formula>IF(WEEKDAY(K$5)=1,TRUE,FALSE)</formula>
    </cfRule>
  </conditionalFormatting>
  <conditionalFormatting sqref="R39:W39">
    <cfRule type="expression" dxfId="7136" priority="908" stopIfTrue="1">
      <formula>IF(WEEKDAY(R$5)=1,TRUE,FALSE)</formula>
    </cfRule>
  </conditionalFormatting>
  <conditionalFormatting sqref="Y39:AD39">
    <cfRule type="expression" dxfId="7135" priority="907" stopIfTrue="1">
      <formula>IF(WEEKDAY(Y$5)=1,TRUE,FALSE)</formula>
    </cfRule>
  </conditionalFormatting>
  <conditionalFormatting sqref="G39:I39">
    <cfRule type="expression" dxfId="7134" priority="906" stopIfTrue="1">
      <formula>IF(WEEKDAY(G$5)=1,TRUE,FALSE)</formula>
    </cfRule>
  </conditionalFormatting>
  <conditionalFormatting sqref="AF39:AJ39">
    <cfRule type="expression" dxfId="7133" priority="905" stopIfTrue="1">
      <formula>IF(WEEKDAY(AF$5)=1,TRUE,FALSE)</formula>
    </cfRule>
  </conditionalFormatting>
  <conditionalFormatting sqref="G39:AJ39">
    <cfRule type="expression" dxfId="7132" priority="904" stopIfTrue="1">
      <formula>IF(WEEKDAY(G$5)=1,TRUE,FALSE)</formula>
    </cfRule>
  </conditionalFormatting>
  <conditionalFormatting sqref="G39:AJ39">
    <cfRule type="expression" dxfId="7131" priority="903" stopIfTrue="1">
      <formula>IF(WEEKDAY(G$5)=1,TRUE,FALSE)</formula>
    </cfRule>
  </conditionalFormatting>
  <conditionalFormatting sqref="G39:AJ39">
    <cfRule type="expression" dxfId="7130" priority="902" stopIfTrue="1">
      <formula>IF(WEEKDAY(G$5)=1,TRUE,FALSE)</formula>
    </cfRule>
  </conditionalFormatting>
  <conditionalFormatting sqref="G39:AJ39">
    <cfRule type="expression" dxfId="7129" priority="901" stopIfTrue="1">
      <formula>IF(WEEKDAY(G$5)=1,TRUE,FALSE)</formula>
    </cfRule>
  </conditionalFormatting>
  <conditionalFormatting sqref="G39:AJ39">
    <cfRule type="expression" dxfId="7128" priority="900" stopIfTrue="1">
      <formula>IF(WEEKDAY(G$5)=1,TRUE,FALSE)</formula>
    </cfRule>
  </conditionalFormatting>
  <conditionalFormatting sqref="G70:AJ70">
    <cfRule type="expression" dxfId="7127" priority="899" stopIfTrue="1">
      <formula>IF(WEEKDAY(G$5)=1,TRUE,FALSE)</formula>
    </cfRule>
  </conditionalFormatting>
  <conditionalFormatting sqref="G70:I70">
    <cfRule type="expression" dxfId="7126" priority="898" stopIfTrue="1">
      <formula>IF(WEEKDAY(G$5)=1,TRUE,FALSE)</formula>
    </cfRule>
  </conditionalFormatting>
  <conditionalFormatting sqref="G70:AJ70">
    <cfRule type="expression" dxfId="7125" priority="897" stopIfTrue="1">
      <formula>IF(WEEKDAY(G$5)=1,TRUE,FALSE)</formula>
    </cfRule>
  </conditionalFormatting>
  <conditionalFormatting sqref="G70:AJ70">
    <cfRule type="expression" dxfId="7124" priority="896" stopIfTrue="1">
      <formula>IF(WEEKDAY(G$5)=1,TRUE,FALSE)</formula>
    </cfRule>
  </conditionalFormatting>
  <conditionalFormatting sqref="G70:AJ70">
    <cfRule type="expression" dxfId="7123" priority="895" stopIfTrue="1">
      <formula>IF(WEEKDAY(G$5)=1,TRUE,FALSE)</formula>
    </cfRule>
  </conditionalFormatting>
  <conditionalFormatting sqref="K70:P70">
    <cfRule type="expression" dxfId="7122" priority="894" stopIfTrue="1">
      <formula>IF(WEEKDAY(K$5)=1,TRUE,FALSE)</formula>
    </cfRule>
  </conditionalFormatting>
  <conditionalFormatting sqref="R70:W70">
    <cfRule type="expression" dxfId="7121" priority="893" stopIfTrue="1">
      <formula>IF(WEEKDAY(R$5)=1,TRUE,FALSE)</formula>
    </cfRule>
  </conditionalFormatting>
  <conditionalFormatting sqref="Y70:AD70">
    <cfRule type="expression" dxfId="7120" priority="892" stopIfTrue="1">
      <formula>IF(WEEKDAY(Y$5)=1,TRUE,FALSE)</formula>
    </cfRule>
  </conditionalFormatting>
  <conditionalFormatting sqref="G70:I70">
    <cfRule type="expression" dxfId="7119" priority="891" stopIfTrue="1">
      <formula>IF(WEEKDAY(G$5)=1,TRUE,FALSE)</formula>
    </cfRule>
  </conditionalFormatting>
  <conditionalFormatting sqref="AF70:AJ70">
    <cfRule type="expression" dxfId="7118" priority="890" stopIfTrue="1">
      <formula>IF(WEEKDAY(AF$5)=1,TRUE,FALSE)</formula>
    </cfRule>
  </conditionalFormatting>
  <conditionalFormatting sqref="G70:AJ70">
    <cfRule type="expression" dxfId="7117" priority="889" stopIfTrue="1">
      <formula>IF(WEEKDAY(G$5)=1,TRUE,FALSE)</formula>
    </cfRule>
  </conditionalFormatting>
  <conditionalFormatting sqref="G70:AJ70">
    <cfRule type="expression" dxfId="7116" priority="888" stopIfTrue="1">
      <formula>IF(WEEKDAY(G$5)=1,TRUE,FALSE)</formula>
    </cfRule>
  </conditionalFormatting>
  <conditionalFormatting sqref="G70:AJ70">
    <cfRule type="expression" dxfId="7115" priority="887" stopIfTrue="1">
      <formula>IF(WEEKDAY(G$5)=1,TRUE,FALSE)</formula>
    </cfRule>
  </conditionalFormatting>
  <conditionalFormatting sqref="G70:AJ70">
    <cfRule type="expression" dxfId="7114" priority="886" stopIfTrue="1">
      <formula>IF(WEEKDAY(G$5)=1,TRUE,FALSE)</formula>
    </cfRule>
  </conditionalFormatting>
  <conditionalFormatting sqref="G70:I70">
    <cfRule type="expression" dxfId="7113" priority="885" stopIfTrue="1">
      <formula>IF(WEEKDAY(G$5)=1,TRUE,FALSE)</formula>
    </cfRule>
  </conditionalFormatting>
  <conditionalFormatting sqref="G70:I70">
    <cfRule type="expression" dxfId="7112" priority="884" stopIfTrue="1">
      <formula>IF(WEEKDAY(G$5)=1,TRUE,FALSE)</formula>
    </cfRule>
  </conditionalFormatting>
  <conditionalFormatting sqref="G70:I70">
    <cfRule type="expression" dxfId="7111" priority="883" stopIfTrue="1">
      <formula>IF(WEEKDAY(G$5)=1,TRUE,FALSE)</formula>
    </cfRule>
  </conditionalFormatting>
  <conditionalFormatting sqref="G70:AJ70">
    <cfRule type="expression" dxfId="7110" priority="882" stopIfTrue="1">
      <formula>IF(WEEKDAY(G$5)=1,TRUE,FALSE)</formula>
    </cfRule>
  </conditionalFormatting>
  <conditionalFormatting sqref="G70:AJ70">
    <cfRule type="expression" dxfId="7109" priority="881" stopIfTrue="1">
      <formula>IF(WEEKDAY(G$5)=1,TRUE,FALSE)</formula>
    </cfRule>
  </conditionalFormatting>
  <conditionalFormatting sqref="G70:AJ70">
    <cfRule type="expression" dxfId="7108" priority="880" stopIfTrue="1">
      <formula>IF(WEEKDAY(G$5)=1,TRUE,FALSE)</formula>
    </cfRule>
  </conditionalFormatting>
  <conditionalFormatting sqref="K70:P70">
    <cfRule type="expression" dxfId="7107" priority="879" stopIfTrue="1">
      <formula>IF(WEEKDAY(K$5)=1,TRUE,FALSE)</formula>
    </cfRule>
  </conditionalFormatting>
  <conditionalFormatting sqref="R70:W70">
    <cfRule type="expression" dxfId="7106" priority="878" stopIfTrue="1">
      <formula>IF(WEEKDAY(R$5)=1,TRUE,FALSE)</formula>
    </cfRule>
  </conditionalFormatting>
  <conditionalFormatting sqref="Y70:AD70">
    <cfRule type="expression" dxfId="7105" priority="877" stopIfTrue="1">
      <formula>IF(WEEKDAY(Y$5)=1,TRUE,FALSE)</formula>
    </cfRule>
  </conditionalFormatting>
  <conditionalFormatting sqref="G70:I70">
    <cfRule type="expression" dxfId="7104" priority="876" stopIfTrue="1">
      <formula>IF(WEEKDAY(G$5)=1,TRUE,FALSE)</formula>
    </cfRule>
  </conditionalFormatting>
  <conditionalFormatting sqref="AF70:AJ70">
    <cfRule type="expression" dxfId="7103" priority="875" stopIfTrue="1">
      <formula>IF(WEEKDAY(AF$5)=1,TRUE,FALSE)</formula>
    </cfRule>
  </conditionalFormatting>
  <conditionalFormatting sqref="G70:AJ70">
    <cfRule type="expression" dxfId="7102" priority="874" stopIfTrue="1">
      <formula>IF(WEEKDAY(G$5)=1,TRUE,FALSE)</formula>
    </cfRule>
  </conditionalFormatting>
  <conditionalFormatting sqref="G70:AJ70">
    <cfRule type="expression" dxfId="7101" priority="873" stopIfTrue="1">
      <formula>IF(WEEKDAY(G$5)=1,TRUE,FALSE)</formula>
    </cfRule>
  </conditionalFormatting>
  <conditionalFormatting sqref="G70:AJ70">
    <cfRule type="expression" dxfId="7100" priority="872" stopIfTrue="1">
      <formula>IF(WEEKDAY(G$5)=1,TRUE,FALSE)</formula>
    </cfRule>
  </conditionalFormatting>
  <conditionalFormatting sqref="G70:AJ70">
    <cfRule type="expression" dxfId="7099" priority="871" stopIfTrue="1">
      <formula>IF(WEEKDAY(G$5)=1,TRUE,FALSE)</formula>
    </cfRule>
  </conditionalFormatting>
  <conditionalFormatting sqref="G70:AJ70">
    <cfRule type="expression" dxfId="7098" priority="870" stopIfTrue="1">
      <formula>IF(WEEKDAY(G$5)=1,TRUE,FALSE)</formula>
    </cfRule>
  </conditionalFormatting>
  <conditionalFormatting sqref="G72:AJ72">
    <cfRule type="expression" dxfId="7097" priority="869" stopIfTrue="1">
      <formula>IF(WEEKDAY(G$5)=1,TRUE,FALSE)</formula>
    </cfRule>
  </conditionalFormatting>
  <conditionalFormatting sqref="G72:I72">
    <cfRule type="expression" dxfId="7096" priority="868" stopIfTrue="1">
      <formula>IF(WEEKDAY(G$5)=1,TRUE,FALSE)</formula>
    </cfRule>
  </conditionalFormatting>
  <conditionalFormatting sqref="G72:AJ72">
    <cfRule type="expression" dxfId="7095" priority="867" stopIfTrue="1">
      <formula>IF(WEEKDAY(G$5)=1,TRUE,FALSE)</formula>
    </cfRule>
  </conditionalFormatting>
  <conditionalFormatting sqref="G72:AJ72">
    <cfRule type="expression" dxfId="7094" priority="866" stopIfTrue="1">
      <formula>IF(WEEKDAY(G$5)=1,TRUE,FALSE)</formula>
    </cfRule>
  </conditionalFormatting>
  <conditionalFormatting sqref="G72:AJ72">
    <cfRule type="expression" dxfId="7093" priority="865" stopIfTrue="1">
      <formula>IF(WEEKDAY(G$5)=1,TRUE,FALSE)</formula>
    </cfRule>
  </conditionalFormatting>
  <conditionalFormatting sqref="K72:P72">
    <cfRule type="expression" dxfId="7092" priority="864" stopIfTrue="1">
      <formula>IF(WEEKDAY(K$5)=1,TRUE,FALSE)</formula>
    </cfRule>
  </conditionalFormatting>
  <conditionalFormatting sqref="R72:W72">
    <cfRule type="expression" dxfId="7091" priority="863" stopIfTrue="1">
      <formula>IF(WEEKDAY(R$5)=1,TRUE,FALSE)</formula>
    </cfRule>
  </conditionalFormatting>
  <conditionalFormatting sqref="Y72:AD72">
    <cfRule type="expression" dxfId="7090" priority="862" stopIfTrue="1">
      <formula>IF(WEEKDAY(Y$5)=1,TRUE,FALSE)</formula>
    </cfRule>
  </conditionalFormatting>
  <conditionalFormatting sqref="G72:I72">
    <cfRule type="expression" dxfId="7089" priority="861" stopIfTrue="1">
      <formula>IF(WEEKDAY(G$5)=1,TRUE,FALSE)</formula>
    </cfRule>
  </conditionalFormatting>
  <conditionalFormatting sqref="AF72:AJ72">
    <cfRule type="expression" dxfId="7088" priority="860" stopIfTrue="1">
      <formula>IF(WEEKDAY(AF$5)=1,TRUE,FALSE)</formula>
    </cfRule>
  </conditionalFormatting>
  <conditionalFormatting sqref="G72:AJ72">
    <cfRule type="expression" dxfId="7087" priority="859" stopIfTrue="1">
      <formula>IF(WEEKDAY(G$5)=1,TRUE,FALSE)</formula>
    </cfRule>
  </conditionalFormatting>
  <conditionalFormatting sqref="G72:AJ72">
    <cfRule type="expression" dxfId="7086" priority="858" stopIfTrue="1">
      <formula>IF(WEEKDAY(G$5)=1,TRUE,FALSE)</formula>
    </cfRule>
  </conditionalFormatting>
  <conditionalFormatting sqref="G72:AJ72">
    <cfRule type="expression" dxfId="7085" priority="857" stopIfTrue="1">
      <formula>IF(WEEKDAY(G$5)=1,TRUE,FALSE)</formula>
    </cfRule>
  </conditionalFormatting>
  <conditionalFormatting sqref="G72:AJ72">
    <cfRule type="expression" dxfId="7084" priority="856" stopIfTrue="1">
      <formula>IF(WEEKDAY(G$5)=1,TRUE,FALSE)</formula>
    </cfRule>
  </conditionalFormatting>
  <conditionalFormatting sqref="G72:I72">
    <cfRule type="expression" dxfId="7083" priority="855" stopIfTrue="1">
      <formula>IF(WEEKDAY(G$5)=1,TRUE,FALSE)</formula>
    </cfRule>
  </conditionalFormatting>
  <conditionalFormatting sqref="G72:I72">
    <cfRule type="expression" dxfId="7082" priority="854" stopIfTrue="1">
      <formula>IF(WEEKDAY(G$5)=1,TRUE,FALSE)</formula>
    </cfRule>
  </conditionalFormatting>
  <conditionalFormatting sqref="G72:I72">
    <cfRule type="expression" dxfId="7081" priority="853" stopIfTrue="1">
      <formula>IF(WEEKDAY(G$5)=1,TRUE,FALSE)</formula>
    </cfRule>
  </conditionalFormatting>
  <conditionalFormatting sqref="G72:AJ72">
    <cfRule type="expression" dxfId="7080" priority="852" stopIfTrue="1">
      <formula>IF(WEEKDAY(G$5)=1,TRUE,FALSE)</formula>
    </cfRule>
  </conditionalFormatting>
  <conditionalFormatting sqref="G72:AJ72">
    <cfRule type="expression" dxfId="7079" priority="851" stopIfTrue="1">
      <formula>IF(WEEKDAY(G$5)=1,TRUE,FALSE)</formula>
    </cfRule>
  </conditionalFormatting>
  <conditionalFormatting sqref="G72:AJ72">
    <cfRule type="expression" dxfId="7078" priority="850" stopIfTrue="1">
      <formula>IF(WEEKDAY(G$5)=1,TRUE,FALSE)</formula>
    </cfRule>
  </conditionalFormatting>
  <conditionalFormatting sqref="K72:P72">
    <cfRule type="expression" dxfId="7077" priority="849" stopIfTrue="1">
      <formula>IF(WEEKDAY(K$5)=1,TRUE,FALSE)</formula>
    </cfRule>
  </conditionalFormatting>
  <conditionalFormatting sqref="R72:W72">
    <cfRule type="expression" dxfId="7076" priority="848" stopIfTrue="1">
      <formula>IF(WEEKDAY(R$5)=1,TRUE,FALSE)</formula>
    </cfRule>
  </conditionalFormatting>
  <conditionalFormatting sqref="Y72:AD72">
    <cfRule type="expression" dxfId="7075" priority="847" stopIfTrue="1">
      <formula>IF(WEEKDAY(Y$5)=1,TRUE,FALSE)</formula>
    </cfRule>
  </conditionalFormatting>
  <conditionalFormatting sqref="G72:I72">
    <cfRule type="expression" dxfId="7074" priority="846" stopIfTrue="1">
      <formula>IF(WEEKDAY(G$5)=1,TRUE,FALSE)</formula>
    </cfRule>
  </conditionalFormatting>
  <conditionalFormatting sqref="AF72:AJ72">
    <cfRule type="expression" dxfId="7073" priority="845" stopIfTrue="1">
      <formula>IF(WEEKDAY(AF$5)=1,TRUE,FALSE)</formula>
    </cfRule>
  </conditionalFormatting>
  <conditionalFormatting sqref="G72:AJ72">
    <cfRule type="expression" dxfId="7072" priority="844" stopIfTrue="1">
      <formula>IF(WEEKDAY(G$5)=1,TRUE,FALSE)</formula>
    </cfRule>
  </conditionalFormatting>
  <conditionalFormatting sqref="G72:AJ72">
    <cfRule type="expression" dxfId="7071" priority="843" stopIfTrue="1">
      <formula>IF(WEEKDAY(G$5)=1,TRUE,FALSE)</formula>
    </cfRule>
  </conditionalFormatting>
  <conditionalFormatting sqref="G72:AJ72">
    <cfRule type="expression" dxfId="7070" priority="842" stopIfTrue="1">
      <formula>IF(WEEKDAY(G$5)=1,TRUE,FALSE)</formula>
    </cfRule>
  </conditionalFormatting>
  <conditionalFormatting sqref="G72:AJ72">
    <cfRule type="expression" dxfId="7069" priority="841" stopIfTrue="1">
      <formula>IF(WEEKDAY(G$5)=1,TRUE,FALSE)</formula>
    </cfRule>
  </conditionalFormatting>
  <conditionalFormatting sqref="G72:AJ72">
    <cfRule type="expression" dxfId="7068" priority="840" stopIfTrue="1">
      <formula>IF(WEEKDAY(G$5)=1,TRUE,FALSE)</formula>
    </cfRule>
  </conditionalFormatting>
  <conditionalFormatting sqref="G74:AJ74">
    <cfRule type="expression" dxfId="7067" priority="839" stopIfTrue="1">
      <formula>IF(WEEKDAY(G$5)=1,TRUE,FALSE)</formula>
    </cfRule>
  </conditionalFormatting>
  <conditionalFormatting sqref="G74:I74">
    <cfRule type="expression" dxfId="7066" priority="838" stopIfTrue="1">
      <formula>IF(WEEKDAY(G$5)=1,TRUE,FALSE)</formula>
    </cfRule>
  </conditionalFormatting>
  <conditionalFormatting sqref="G74:AJ74">
    <cfRule type="expression" dxfId="7065" priority="837" stopIfTrue="1">
      <formula>IF(WEEKDAY(G$5)=1,TRUE,FALSE)</formula>
    </cfRule>
  </conditionalFormatting>
  <conditionalFormatting sqref="G74:AJ74">
    <cfRule type="expression" dxfId="7064" priority="836" stopIfTrue="1">
      <formula>IF(WEEKDAY(G$5)=1,TRUE,FALSE)</formula>
    </cfRule>
  </conditionalFormatting>
  <conditionalFormatting sqref="G74:AJ74">
    <cfRule type="expression" dxfId="7063" priority="835" stopIfTrue="1">
      <formula>IF(WEEKDAY(G$5)=1,TRUE,FALSE)</formula>
    </cfRule>
  </conditionalFormatting>
  <conditionalFormatting sqref="K74:P74">
    <cfRule type="expression" dxfId="7062" priority="834" stopIfTrue="1">
      <formula>IF(WEEKDAY(K$5)=1,TRUE,FALSE)</formula>
    </cfRule>
  </conditionalFormatting>
  <conditionalFormatting sqref="R74:W74">
    <cfRule type="expression" dxfId="7061" priority="833" stopIfTrue="1">
      <formula>IF(WEEKDAY(R$5)=1,TRUE,FALSE)</formula>
    </cfRule>
  </conditionalFormatting>
  <conditionalFormatting sqref="Y74:AD74">
    <cfRule type="expression" dxfId="7060" priority="832" stopIfTrue="1">
      <formula>IF(WEEKDAY(Y$5)=1,TRUE,FALSE)</formula>
    </cfRule>
  </conditionalFormatting>
  <conditionalFormatting sqref="G74:I74">
    <cfRule type="expression" dxfId="7059" priority="831" stopIfTrue="1">
      <formula>IF(WEEKDAY(G$5)=1,TRUE,FALSE)</formula>
    </cfRule>
  </conditionalFormatting>
  <conditionalFormatting sqref="AF74:AJ74">
    <cfRule type="expression" dxfId="7058" priority="830" stopIfTrue="1">
      <formula>IF(WEEKDAY(AF$5)=1,TRUE,FALSE)</formula>
    </cfRule>
  </conditionalFormatting>
  <conditionalFormatting sqref="G74:AJ74">
    <cfRule type="expression" dxfId="7057" priority="829" stopIfTrue="1">
      <formula>IF(WEEKDAY(G$5)=1,TRUE,FALSE)</formula>
    </cfRule>
  </conditionalFormatting>
  <conditionalFormatting sqref="G74:AJ74">
    <cfRule type="expression" dxfId="7056" priority="828" stopIfTrue="1">
      <formula>IF(WEEKDAY(G$5)=1,TRUE,FALSE)</formula>
    </cfRule>
  </conditionalFormatting>
  <conditionalFormatting sqref="G74:AJ74">
    <cfRule type="expression" dxfId="7055" priority="827" stopIfTrue="1">
      <formula>IF(WEEKDAY(G$5)=1,TRUE,FALSE)</formula>
    </cfRule>
  </conditionalFormatting>
  <conditionalFormatting sqref="G74:AJ74">
    <cfRule type="expression" dxfId="7054" priority="826" stopIfTrue="1">
      <formula>IF(WEEKDAY(G$5)=1,TRUE,FALSE)</formula>
    </cfRule>
  </conditionalFormatting>
  <conditionalFormatting sqref="G74:I74">
    <cfRule type="expression" dxfId="7053" priority="825" stopIfTrue="1">
      <formula>IF(WEEKDAY(G$5)=1,TRUE,FALSE)</formula>
    </cfRule>
  </conditionalFormatting>
  <conditionalFormatting sqref="G74:I74">
    <cfRule type="expression" dxfId="7052" priority="824" stopIfTrue="1">
      <formula>IF(WEEKDAY(G$5)=1,TRUE,FALSE)</formula>
    </cfRule>
  </conditionalFormatting>
  <conditionalFormatting sqref="G74:I74">
    <cfRule type="expression" dxfId="7051" priority="823" stopIfTrue="1">
      <formula>IF(WEEKDAY(G$5)=1,TRUE,FALSE)</formula>
    </cfRule>
  </conditionalFormatting>
  <conditionalFormatting sqref="G74:AJ74">
    <cfRule type="expression" dxfId="7050" priority="822" stopIfTrue="1">
      <formula>IF(WEEKDAY(G$5)=1,TRUE,FALSE)</formula>
    </cfRule>
  </conditionalFormatting>
  <conditionalFormatting sqref="G74:AJ74">
    <cfRule type="expression" dxfId="7049" priority="821" stopIfTrue="1">
      <formula>IF(WEEKDAY(G$5)=1,TRUE,FALSE)</formula>
    </cfRule>
  </conditionalFormatting>
  <conditionalFormatting sqref="G74:AJ74">
    <cfRule type="expression" dxfId="7048" priority="820" stopIfTrue="1">
      <formula>IF(WEEKDAY(G$5)=1,TRUE,FALSE)</formula>
    </cfRule>
  </conditionalFormatting>
  <conditionalFormatting sqref="K74:P74">
    <cfRule type="expression" dxfId="7047" priority="819" stopIfTrue="1">
      <formula>IF(WEEKDAY(K$5)=1,TRUE,FALSE)</formula>
    </cfRule>
  </conditionalFormatting>
  <conditionalFormatting sqref="R74:W74">
    <cfRule type="expression" dxfId="7046" priority="818" stopIfTrue="1">
      <formula>IF(WEEKDAY(R$5)=1,TRUE,FALSE)</formula>
    </cfRule>
  </conditionalFormatting>
  <conditionalFormatting sqref="Y74:AD74">
    <cfRule type="expression" dxfId="7045" priority="817" stopIfTrue="1">
      <formula>IF(WEEKDAY(Y$5)=1,TRUE,FALSE)</formula>
    </cfRule>
  </conditionalFormatting>
  <conditionalFormatting sqref="G74:I74">
    <cfRule type="expression" dxfId="7044" priority="816" stopIfTrue="1">
      <formula>IF(WEEKDAY(G$5)=1,TRUE,FALSE)</formula>
    </cfRule>
  </conditionalFormatting>
  <conditionalFormatting sqref="AF74:AJ74">
    <cfRule type="expression" dxfId="7043" priority="815" stopIfTrue="1">
      <formula>IF(WEEKDAY(AF$5)=1,TRUE,FALSE)</formula>
    </cfRule>
  </conditionalFormatting>
  <conditionalFormatting sqref="G74:AJ74">
    <cfRule type="expression" dxfId="7042" priority="814" stopIfTrue="1">
      <formula>IF(WEEKDAY(G$5)=1,TRUE,FALSE)</formula>
    </cfRule>
  </conditionalFormatting>
  <conditionalFormatting sqref="G74:AJ74">
    <cfRule type="expression" dxfId="7041" priority="813" stopIfTrue="1">
      <formula>IF(WEEKDAY(G$5)=1,TRUE,FALSE)</formula>
    </cfRule>
  </conditionalFormatting>
  <conditionalFormatting sqref="G74:AJ74">
    <cfRule type="expression" dxfId="7040" priority="812" stopIfTrue="1">
      <formula>IF(WEEKDAY(G$5)=1,TRUE,FALSE)</formula>
    </cfRule>
  </conditionalFormatting>
  <conditionalFormatting sqref="G74:AJ74">
    <cfRule type="expression" dxfId="7039" priority="811" stopIfTrue="1">
      <formula>IF(WEEKDAY(G$5)=1,TRUE,FALSE)</formula>
    </cfRule>
  </conditionalFormatting>
  <conditionalFormatting sqref="G74:AJ74">
    <cfRule type="expression" dxfId="7038" priority="810" stopIfTrue="1">
      <formula>IF(WEEKDAY(G$5)=1,TRUE,FALSE)</formula>
    </cfRule>
  </conditionalFormatting>
  <conditionalFormatting sqref="G76:AJ76">
    <cfRule type="expression" dxfId="7037" priority="809" stopIfTrue="1">
      <formula>IF(WEEKDAY(G$5)=1,TRUE,FALSE)</formula>
    </cfRule>
  </conditionalFormatting>
  <conditionalFormatting sqref="G76:I76">
    <cfRule type="expression" dxfId="7036" priority="808" stopIfTrue="1">
      <formula>IF(WEEKDAY(G$5)=1,TRUE,FALSE)</formula>
    </cfRule>
  </conditionalFormatting>
  <conditionalFormatting sqref="G76:AJ76">
    <cfRule type="expression" dxfId="7035" priority="807" stopIfTrue="1">
      <formula>IF(WEEKDAY(G$5)=1,TRUE,FALSE)</formula>
    </cfRule>
  </conditionalFormatting>
  <conditionalFormatting sqref="G76:AJ76">
    <cfRule type="expression" dxfId="7034" priority="806" stopIfTrue="1">
      <formula>IF(WEEKDAY(G$5)=1,TRUE,FALSE)</formula>
    </cfRule>
  </conditionalFormatting>
  <conditionalFormatting sqref="G76:AJ76">
    <cfRule type="expression" dxfId="7033" priority="805" stopIfTrue="1">
      <formula>IF(WEEKDAY(G$5)=1,TRUE,FALSE)</formula>
    </cfRule>
  </conditionalFormatting>
  <conditionalFormatting sqref="K76:P76">
    <cfRule type="expression" dxfId="7032" priority="804" stopIfTrue="1">
      <formula>IF(WEEKDAY(K$5)=1,TRUE,FALSE)</formula>
    </cfRule>
  </conditionalFormatting>
  <conditionalFormatting sqref="R76:W76">
    <cfRule type="expression" dxfId="7031" priority="803" stopIfTrue="1">
      <formula>IF(WEEKDAY(R$5)=1,TRUE,FALSE)</formula>
    </cfRule>
  </conditionalFormatting>
  <conditionalFormatting sqref="Y76:AD76">
    <cfRule type="expression" dxfId="7030" priority="802" stopIfTrue="1">
      <formula>IF(WEEKDAY(Y$5)=1,TRUE,FALSE)</formula>
    </cfRule>
  </conditionalFormatting>
  <conditionalFormatting sqref="G76:I76">
    <cfRule type="expression" dxfId="7029" priority="801" stopIfTrue="1">
      <formula>IF(WEEKDAY(G$5)=1,TRUE,FALSE)</formula>
    </cfRule>
  </conditionalFormatting>
  <conditionalFormatting sqref="AF76:AJ76">
    <cfRule type="expression" dxfId="7028" priority="800" stopIfTrue="1">
      <formula>IF(WEEKDAY(AF$5)=1,TRUE,FALSE)</formula>
    </cfRule>
  </conditionalFormatting>
  <conditionalFormatting sqref="G76:AJ76">
    <cfRule type="expression" dxfId="7027" priority="799" stopIfTrue="1">
      <formula>IF(WEEKDAY(G$5)=1,TRUE,FALSE)</formula>
    </cfRule>
  </conditionalFormatting>
  <conditionalFormatting sqref="G76:AJ76">
    <cfRule type="expression" dxfId="7026" priority="798" stopIfTrue="1">
      <formula>IF(WEEKDAY(G$5)=1,TRUE,FALSE)</formula>
    </cfRule>
  </conditionalFormatting>
  <conditionalFormatting sqref="G76:AJ76">
    <cfRule type="expression" dxfId="7025" priority="797" stopIfTrue="1">
      <formula>IF(WEEKDAY(G$5)=1,TRUE,FALSE)</formula>
    </cfRule>
  </conditionalFormatting>
  <conditionalFormatting sqref="G76:AJ76">
    <cfRule type="expression" dxfId="7024" priority="796" stopIfTrue="1">
      <formula>IF(WEEKDAY(G$5)=1,TRUE,FALSE)</formula>
    </cfRule>
  </conditionalFormatting>
  <conditionalFormatting sqref="G76:I76">
    <cfRule type="expression" dxfId="7023" priority="795" stopIfTrue="1">
      <formula>IF(WEEKDAY(G$5)=1,TRUE,FALSE)</formula>
    </cfRule>
  </conditionalFormatting>
  <conditionalFormatting sqref="G76:I76">
    <cfRule type="expression" dxfId="7022" priority="794" stopIfTrue="1">
      <formula>IF(WEEKDAY(G$5)=1,TRUE,FALSE)</formula>
    </cfRule>
  </conditionalFormatting>
  <conditionalFormatting sqref="G76:I76">
    <cfRule type="expression" dxfId="7021" priority="793" stopIfTrue="1">
      <formula>IF(WEEKDAY(G$5)=1,TRUE,FALSE)</formula>
    </cfRule>
  </conditionalFormatting>
  <conditionalFormatting sqref="G76:AJ76">
    <cfRule type="expression" dxfId="7020" priority="792" stopIfTrue="1">
      <formula>IF(WEEKDAY(G$5)=1,TRUE,FALSE)</formula>
    </cfRule>
  </conditionalFormatting>
  <conditionalFormatting sqref="G76:AJ76">
    <cfRule type="expression" dxfId="7019" priority="791" stopIfTrue="1">
      <formula>IF(WEEKDAY(G$5)=1,TRUE,FALSE)</formula>
    </cfRule>
  </conditionalFormatting>
  <conditionalFormatting sqref="G76:AJ76">
    <cfRule type="expression" dxfId="7018" priority="790" stopIfTrue="1">
      <formula>IF(WEEKDAY(G$5)=1,TRUE,FALSE)</formula>
    </cfRule>
  </conditionalFormatting>
  <conditionalFormatting sqref="K76:P76">
    <cfRule type="expression" dxfId="7017" priority="789" stopIfTrue="1">
      <formula>IF(WEEKDAY(K$5)=1,TRUE,FALSE)</formula>
    </cfRule>
  </conditionalFormatting>
  <conditionalFormatting sqref="R76:W76">
    <cfRule type="expression" dxfId="7016" priority="788" stopIfTrue="1">
      <formula>IF(WEEKDAY(R$5)=1,TRUE,FALSE)</formula>
    </cfRule>
  </conditionalFormatting>
  <conditionalFormatting sqref="Y76:AD76">
    <cfRule type="expression" dxfId="7015" priority="787" stopIfTrue="1">
      <formula>IF(WEEKDAY(Y$5)=1,TRUE,FALSE)</formula>
    </cfRule>
  </conditionalFormatting>
  <conditionalFormatting sqref="G76:I76">
    <cfRule type="expression" dxfId="7014" priority="786" stopIfTrue="1">
      <formula>IF(WEEKDAY(G$5)=1,TRUE,FALSE)</formula>
    </cfRule>
  </conditionalFormatting>
  <conditionalFormatting sqref="AF76:AJ76">
    <cfRule type="expression" dxfId="7013" priority="785" stopIfTrue="1">
      <formula>IF(WEEKDAY(AF$5)=1,TRUE,FALSE)</formula>
    </cfRule>
  </conditionalFormatting>
  <conditionalFormatting sqref="G76:AJ76">
    <cfRule type="expression" dxfId="7012" priority="784" stopIfTrue="1">
      <formula>IF(WEEKDAY(G$5)=1,TRUE,FALSE)</formula>
    </cfRule>
  </conditionalFormatting>
  <conditionalFormatting sqref="G76:AJ76">
    <cfRule type="expression" dxfId="7011" priority="783" stopIfTrue="1">
      <formula>IF(WEEKDAY(G$5)=1,TRUE,FALSE)</formula>
    </cfRule>
  </conditionalFormatting>
  <conditionalFormatting sqref="G76:AJ76">
    <cfRule type="expression" dxfId="7010" priority="782" stopIfTrue="1">
      <formula>IF(WEEKDAY(G$5)=1,TRUE,FALSE)</formula>
    </cfRule>
  </conditionalFormatting>
  <conditionalFormatting sqref="G76:AJ76">
    <cfRule type="expression" dxfId="7009" priority="781" stopIfTrue="1">
      <formula>IF(WEEKDAY(G$5)=1,TRUE,FALSE)</formula>
    </cfRule>
  </conditionalFormatting>
  <conditionalFormatting sqref="G76:AJ76">
    <cfRule type="expression" dxfId="7008" priority="780" stopIfTrue="1">
      <formula>IF(WEEKDAY(G$5)=1,TRUE,FALSE)</formula>
    </cfRule>
  </conditionalFormatting>
  <conditionalFormatting sqref="G78:AJ78">
    <cfRule type="expression" dxfId="7007" priority="779" stopIfTrue="1">
      <formula>IF(WEEKDAY(G$5)=1,TRUE,FALSE)</formula>
    </cfRule>
  </conditionalFormatting>
  <conditionalFormatting sqref="G78:I78">
    <cfRule type="expression" dxfId="7006" priority="778" stopIfTrue="1">
      <formula>IF(WEEKDAY(G$5)=1,TRUE,FALSE)</formula>
    </cfRule>
  </conditionalFormatting>
  <conditionalFormatting sqref="G78:AJ78">
    <cfRule type="expression" dxfId="7005" priority="777" stopIfTrue="1">
      <formula>IF(WEEKDAY(G$5)=1,TRUE,FALSE)</formula>
    </cfRule>
  </conditionalFormatting>
  <conditionalFormatting sqref="G78:AJ78">
    <cfRule type="expression" dxfId="7004" priority="776" stopIfTrue="1">
      <formula>IF(WEEKDAY(G$5)=1,TRUE,FALSE)</formula>
    </cfRule>
  </conditionalFormatting>
  <conditionalFormatting sqref="G78:AJ78">
    <cfRule type="expression" dxfId="7003" priority="775" stopIfTrue="1">
      <formula>IF(WEEKDAY(G$5)=1,TRUE,FALSE)</formula>
    </cfRule>
  </conditionalFormatting>
  <conditionalFormatting sqref="K78:P78">
    <cfRule type="expression" dxfId="7002" priority="774" stopIfTrue="1">
      <formula>IF(WEEKDAY(K$5)=1,TRUE,FALSE)</formula>
    </cfRule>
  </conditionalFormatting>
  <conditionalFormatting sqref="R78:W78">
    <cfRule type="expression" dxfId="7001" priority="773" stopIfTrue="1">
      <formula>IF(WEEKDAY(R$5)=1,TRUE,FALSE)</formula>
    </cfRule>
  </conditionalFormatting>
  <conditionalFormatting sqref="Y78:AD78">
    <cfRule type="expression" dxfId="7000" priority="772" stopIfTrue="1">
      <formula>IF(WEEKDAY(Y$5)=1,TRUE,FALSE)</formula>
    </cfRule>
  </conditionalFormatting>
  <conditionalFormatting sqref="G78:I78">
    <cfRule type="expression" dxfId="6999" priority="771" stopIfTrue="1">
      <formula>IF(WEEKDAY(G$5)=1,TRUE,FALSE)</formula>
    </cfRule>
  </conditionalFormatting>
  <conditionalFormatting sqref="AF78:AJ78">
    <cfRule type="expression" dxfId="6998" priority="770" stopIfTrue="1">
      <formula>IF(WEEKDAY(AF$5)=1,TRUE,FALSE)</formula>
    </cfRule>
  </conditionalFormatting>
  <conditionalFormatting sqref="G78:AJ78">
    <cfRule type="expression" dxfId="6997" priority="769" stopIfTrue="1">
      <formula>IF(WEEKDAY(G$5)=1,TRUE,FALSE)</formula>
    </cfRule>
  </conditionalFormatting>
  <conditionalFormatting sqref="G78:AJ78">
    <cfRule type="expression" dxfId="6996" priority="768" stopIfTrue="1">
      <formula>IF(WEEKDAY(G$5)=1,TRUE,FALSE)</formula>
    </cfRule>
  </conditionalFormatting>
  <conditionalFormatting sqref="G78:AJ78">
    <cfRule type="expression" dxfId="6995" priority="767" stopIfTrue="1">
      <formula>IF(WEEKDAY(G$5)=1,TRUE,FALSE)</formula>
    </cfRule>
  </conditionalFormatting>
  <conditionalFormatting sqref="G78:AJ78">
    <cfRule type="expression" dxfId="6994" priority="766" stopIfTrue="1">
      <formula>IF(WEEKDAY(G$5)=1,TRUE,FALSE)</formula>
    </cfRule>
  </conditionalFormatting>
  <conditionalFormatting sqref="G78:I78">
    <cfRule type="expression" dxfId="6993" priority="765" stopIfTrue="1">
      <formula>IF(WEEKDAY(G$5)=1,TRUE,FALSE)</formula>
    </cfRule>
  </conditionalFormatting>
  <conditionalFormatting sqref="G78:I78">
    <cfRule type="expression" dxfId="6992" priority="764" stopIfTrue="1">
      <formula>IF(WEEKDAY(G$5)=1,TRUE,FALSE)</formula>
    </cfRule>
  </conditionalFormatting>
  <conditionalFormatting sqref="G78:I78">
    <cfRule type="expression" dxfId="6991" priority="763" stopIfTrue="1">
      <formula>IF(WEEKDAY(G$5)=1,TRUE,FALSE)</formula>
    </cfRule>
  </conditionalFormatting>
  <conditionalFormatting sqref="G78:AJ78">
    <cfRule type="expression" dxfId="6990" priority="762" stopIfTrue="1">
      <formula>IF(WEEKDAY(G$5)=1,TRUE,FALSE)</formula>
    </cfRule>
  </conditionalFormatting>
  <conditionalFormatting sqref="G78:AJ78">
    <cfRule type="expression" dxfId="6989" priority="761" stopIfTrue="1">
      <formula>IF(WEEKDAY(G$5)=1,TRUE,FALSE)</formula>
    </cfRule>
  </conditionalFormatting>
  <conditionalFormatting sqref="G78:AJ78">
    <cfRule type="expression" dxfId="6988" priority="760" stopIfTrue="1">
      <formula>IF(WEEKDAY(G$5)=1,TRUE,FALSE)</formula>
    </cfRule>
  </conditionalFormatting>
  <conditionalFormatting sqref="K78:P78">
    <cfRule type="expression" dxfId="6987" priority="759" stopIfTrue="1">
      <formula>IF(WEEKDAY(K$5)=1,TRUE,FALSE)</formula>
    </cfRule>
  </conditionalFormatting>
  <conditionalFormatting sqref="R78:W78">
    <cfRule type="expression" dxfId="6986" priority="758" stopIfTrue="1">
      <formula>IF(WEEKDAY(R$5)=1,TRUE,FALSE)</formula>
    </cfRule>
  </conditionalFormatting>
  <conditionalFormatting sqref="Y78:AD78">
    <cfRule type="expression" dxfId="6985" priority="757" stopIfTrue="1">
      <formula>IF(WEEKDAY(Y$5)=1,TRUE,FALSE)</formula>
    </cfRule>
  </conditionalFormatting>
  <conditionalFormatting sqref="G78:I78">
    <cfRule type="expression" dxfId="6984" priority="756" stopIfTrue="1">
      <formula>IF(WEEKDAY(G$5)=1,TRUE,FALSE)</formula>
    </cfRule>
  </conditionalFormatting>
  <conditionalFormatting sqref="AF78:AJ78">
    <cfRule type="expression" dxfId="6983" priority="755" stopIfTrue="1">
      <formula>IF(WEEKDAY(AF$5)=1,TRUE,FALSE)</formula>
    </cfRule>
  </conditionalFormatting>
  <conditionalFormatting sqref="G78:AJ78">
    <cfRule type="expression" dxfId="6982" priority="754" stopIfTrue="1">
      <formula>IF(WEEKDAY(G$5)=1,TRUE,FALSE)</formula>
    </cfRule>
  </conditionalFormatting>
  <conditionalFormatting sqref="G78:AJ78">
    <cfRule type="expression" dxfId="6981" priority="753" stopIfTrue="1">
      <formula>IF(WEEKDAY(G$5)=1,TRUE,FALSE)</formula>
    </cfRule>
  </conditionalFormatting>
  <conditionalFormatting sqref="G78:AJ78">
    <cfRule type="expression" dxfId="6980" priority="752" stopIfTrue="1">
      <formula>IF(WEEKDAY(G$5)=1,TRUE,FALSE)</formula>
    </cfRule>
  </conditionalFormatting>
  <conditionalFormatting sqref="G78:AJ78">
    <cfRule type="expression" dxfId="6979" priority="751" stopIfTrue="1">
      <formula>IF(WEEKDAY(G$5)=1,TRUE,FALSE)</formula>
    </cfRule>
  </conditionalFormatting>
  <conditionalFormatting sqref="G78:AJ78">
    <cfRule type="expression" dxfId="6978" priority="750" stopIfTrue="1">
      <formula>IF(WEEKDAY(G$5)=1,TRUE,FALSE)</formula>
    </cfRule>
  </conditionalFormatting>
  <conditionalFormatting sqref="G80:AJ80">
    <cfRule type="expression" dxfId="6977" priority="749" stopIfTrue="1">
      <formula>IF(WEEKDAY(G$5)=1,TRUE,FALSE)</formula>
    </cfRule>
  </conditionalFormatting>
  <conditionalFormatting sqref="G80:I80">
    <cfRule type="expression" dxfId="6976" priority="748" stopIfTrue="1">
      <formula>IF(WEEKDAY(G$5)=1,TRUE,FALSE)</formula>
    </cfRule>
  </conditionalFormatting>
  <conditionalFormatting sqref="G80:AJ80">
    <cfRule type="expression" dxfId="6975" priority="747" stopIfTrue="1">
      <formula>IF(WEEKDAY(G$5)=1,TRUE,FALSE)</formula>
    </cfRule>
  </conditionalFormatting>
  <conditionalFormatting sqref="G80:AJ80">
    <cfRule type="expression" dxfId="6974" priority="746" stopIfTrue="1">
      <formula>IF(WEEKDAY(G$5)=1,TRUE,FALSE)</formula>
    </cfRule>
  </conditionalFormatting>
  <conditionalFormatting sqref="G80:AJ80">
    <cfRule type="expression" dxfId="6973" priority="745" stopIfTrue="1">
      <formula>IF(WEEKDAY(G$5)=1,TRUE,FALSE)</formula>
    </cfRule>
  </conditionalFormatting>
  <conditionalFormatting sqref="K80:P80">
    <cfRule type="expression" dxfId="6972" priority="744" stopIfTrue="1">
      <formula>IF(WEEKDAY(K$5)=1,TRUE,FALSE)</formula>
    </cfRule>
  </conditionalFormatting>
  <conditionalFormatting sqref="R80:W80">
    <cfRule type="expression" dxfId="6971" priority="743" stopIfTrue="1">
      <formula>IF(WEEKDAY(R$5)=1,TRUE,FALSE)</formula>
    </cfRule>
  </conditionalFormatting>
  <conditionalFormatting sqref="Y80:AD80">
    <cfRule type="expression" dxfId="6970" priority="742" stopIfTrue="1">
      <formula>IF(WEEKDAY(Y$5)=1,TRUE,FALSE)</formula>
    </cfRule>
  </conditionalFormatting>
  <conditionalFormatting sqref="G80:I80">
    <cfRule type="expression" dxfId="6969" priority="741" stopIfTrue="1">
      <formula>IF(WEEKDAY(G$5)=1,TRUE,FALSE)</formula>
    </cfRule>
  </conditionalFormatting>
  <conditionalFormatting sqref="AF80:AJ80">
    <cfRule type="expression" dxfId="6968" priority="740" stopIfTrue="1">
      <formula>IF(WEEKDAY(AF$5)=1,TRUE,FALSE)</formula>
    </cfRule>
  </conditionalFormatting>
  <conditionalFormatting sqref="G80:AJ80">
    <cfRule type="expression" dxfId="6967" priority="739" stopIfTrue="1">
      <formula>IF(WEEKDAY(G$5)=1,TRUE,FALSE)</formula>
    </cfRule>
  </conditionalFormatting>
  <conditionalFormatting sqref="G80:AJ80">
    <cfRule type="expression" dxfId="6966" priority="738" stopIfTrue="1">
      <formula>IF(WEEKDAY(G$5)=1,TRUE,FALSE)</formula>
    </cfRule>
  </conditionalFormatting>
  <conditionalFormatting sqref="G80:AJ80">
    <cfRule type="expression" dxfId="6965" priority="737" stopIfTrue="1">
      <formula>IF(WEEKDAY(G$5)=1,TRUE,FALSE)</formula>
    </cfRule>
  </conditionalFormatting>
  <conditionalFormatting sqref="G80:AJ80">
    <cfRule type="expression" dxfId="6964" priority="736" stopIfTrue="1">
      <formula>IF(WEEKDAY(G$5)=1,TRUE,FALSE)</formula>
    </cfRule>
  </conditionalFormatting>
  <conditionalFormatting sqref="G80:I80">
    <cfRule type="expression" dxfId="6963" priority="735" stopIfTrue="1">
      <formula>IF(WEEKDAY(G$5)=1,TRUE,FALSE)</formula>
    </cfRule>
  </conditionalFormatting>
  <conditionalFormatting sqref="G80:I80">
    <cfRule type="expression" dxfId="6962" priority="734" stopIfTrue="1">
      <formula>IF(WEEKDAY(G$5)=1,TRUE,FALSE)</formula>
    </cfRule>
  </conditionalFormatting>
  <conditionalFormatting sqref="G80:I80">
    <cfRule type="expression" dxfId="6961" priority="733" stopIfTrue="1">
      <formula>IF(WEEKDAY(G$5)=1,TRUE,FALSE)</formula>
    </cfRule>
  </conditionalFormatting>
  <conditionalFormatting sqref="G80:AJ80">
    <cfRule type="expression" dxfId="6960" priority="732" stopIfTrue="1">
      <formula>IF(WEEKDAY(G$5)=1,TRUE,FALSE)</formula>
    </cfRule>
  </conditionalFormatting>
  <conditionalFormatting sqref="G80:AJ80">
    <cfRule type="expression" dxfId="6959" priority="731" stopIfTrue="1">
      <formula>IF(WEEKDAY(G$5)=1,TRUE,FALSE)</formula>
    </cfRule>
  </conditionalFormatting>
  <conditionalFormatting sqref="G80:AJ80">
    <cfRule type="expression" dxfId="6958" priority="730" stopIfTrue="1">
      <formula>IF(WEEKDAY(G$5)=1,TRUE,FALSE)</formula>
    </cfRule>
  </conditionalFormatting>
  <conditionalFormatting sqref="K80:P80">
    <cfRule type="expression" dxfId="6957" priority="729" stopIfTrue="1">
      <formula>IF(WEEKDAY(K$5)=1,TRUE,FALSE)</formula>
    </cfRule>
  </conditionalFormatting>
  <conditionalFormatting sqref="R80:W80">
    <cfRule type="expression" dxfId="6956" priority="728" stopIfTrue="1">
      <formula>IF(WEEKDAY(R$5)=1,TRUE,FALSE)</formula>
    </cfRule>
  </conditionalFormatting>
  <conditionalFormatting sqref="Y80:AD80">
    <cfRule type="expression" dxfId="6955" priority="727" stopIfTrue="1">
      <formula>IF(WEEKDAY(Y$5)=1,TRUE,FALSE)</formula>
    </cfRule>
  </conditionalFormatting>
  <conditionalFormatting sqref="G80:I80">
    <cfRule type="expression" dxfId="6954" priority="726" stopIfTrue="1">
      <formula>IF(WEEKDAY(G$5)=1,TRUE,FALSE)</formula>
    </cfRule>
  </conditionalFormatting>
  <conditionalFormatting sqref="AF80:AJ80">
    <cfRule type="expression" dxfId="6953" priority="725" stopIfTrue="1">
      <formula>IF(WEEKDAY(AF$5)=1,TRUE,FALSE)</formula>
    </cfRule>
  </conditionalFormatting>
  <conditionalFormatting sqref="G80:AJ80">
    <cfRule type="expression" dxfId="6952" priority="724" stopIfTrue="1">
      <formula>IF(WEEKDAY(G$5)=1,TRUE,FALSE)</formula>
    </cfRule>
  </conditionalFormatting>
  <conditionalFormatting sqref="G80:AJ80">
    <cfRule type="expression" dxfId="6951" priority="723" stopIfTrue="1">
      <formula>IF(WEEKDAY(G$5)=1,TRUE,FALSE)</formula>
    </cfRule>
  </conditionalFormatting>
  <conditionalFormatting sqref="G80:AJ80">
    <cfRule type="expression" dxfId="6950" priority="722" stopIfTrue="1">
      <formula>IF(WEEKDAY(G$5)=1,TRUE,FALSE)</formula>
    </cfRule>
  </conditionalFormatting>
  <conditionalFormatting sqref="G80:AJ80">
    <cfRule type="expression" dxfId="6949" priority="721" stopIfTrue="1">
      <formula>IF(WEEKDAY(G$5)=1,TRUE,FALSE)</formula>
    </cfRule>
  </conditionalFormatting>
  <conditionalFormatting sqref="G80:AJ80">
    <cfRule type="expression" dxfId="6948" priority="720" stopIfTrue="1">
      <formula>IF(WEEKDAY(G$5)=1,TRUE,FALSE)</formula>
    </cfRule>
  </conditionalFormatting>
  <conditionalFormatting sqref="G82:AJ82">
    <cfRule type="expression" dxfId="6947" priority="719" stopIfTrue="1">
      <formula>IF(WEEKDAY(G$5)=1,TRUE,FALSE)</formula>
    </cfRule>
  </conditionalFormatting>
  <conditionalFormatting sqref="G82:I82">
    <cfRule type="expression" dxfId="6946" priority="718" stopIfTrue="1">
      <formula>IF(WEEKDAY(G$5)=1,TRUE,FALSE)</formula>
    </cfRule>
  </conditionalFormatting>
  <conditionalFormatting sqref="G82:AJ82">
    <cfRule type="expression" dxfId="6945" priority="717" stopIfTrue="1">
      <formula>IF(WEEKDAY(G$5)=1,TRUE,FALSE)</formula>
    </cfRule>
  </conditionalFormatting>
  <conditionalFormatting sqref="G82:AJ82">
    <cfRule type="expression" dxfId="6944" priority="716" stopIfTrue="1">
      <formula>IF(WEEKDAY(G$5)=1,TRUE,FALSE)</formula>
    </cfRule>
  </conditionalFormatting>
  <conditionalFormatting sqref="G82:AJ82">
    <cfRule type="expression" dxfId="6943" priority="715" stopIfTrue="1">
      <formula>IF(WEEKDAY(G$5)=1,TRUE,FALSE)</formula>
    </cfRule>
  </conditionalFormatting>
  <conditionalFormatting sqref="K82:P82">
    <cfRule type="expression" dxfId="6942" priority="714" stopIfTrue="1">
      <formula>IF(WEEKDAY(K$5)=1,TRUE,FALSE)</formula>
    </cfRule>
  </conditionalFormatting>
  <conditionalFormatting sqref="R82:W82">
    <cfRule type="expression" dxfId="6941" priority="713" stopIfTrue="1">
      <formula>IF(WEEKDAY(R$5)=1,TRUE,FALSE)</formula>
    </cfRule>
  </conditionalFormatting>
  <conditionalFormatting sqref="Y82:AD82">
    <cfRule type="expression" dxfId="6940" priority="712" stopIfTrue="1">
      <formula>IF(WEEKDAY(Y$5)=1,TRUE,FALSE)</formula>
    </cfRule>
  </conditionalFormatting>
  <conditionalFormatting sqref="G82:I82">
    <cfRule type="expression" dxfId="6939" priority="711" stopIfTrue="1">
      <formula>IF(WEEKDAY(G$5)=1,TRUE,FALSE)</formula>
    </cfRule>
  </conditionalFormatting>
  <conditionalFormatting sqref="AF82:AJ82">
    <cfRule type="expression" dxfId="6938" priority="710" stopIfTrue="1">
      <formula>IF(WEEKDAY(AF$5)=1,TRUE,FALSE)</formula>
    </cfRule>
  </conditionalFormatting>
  <conditionalFormatting sqref="G82:AJ82">
    <cfRule type="expression" dxfId="6937" priority="709" stopIfTrue="1">
      <formula>IF(WEEKDAY(G$5)=1,TRUE,FALSE)</formula>
    </cfRule>
  </conditionalFormatting>
  <conditionalFormatting sqref="G82:AJ82">
    <cfRule type="expression" dxfId="6936" priority="708" stopIfTrue="1">
      <formula>IF(WEEKDAY(G$5)=1,TRUE,FALSE)</formula>
    </cfRule>
  </conditionalFormatting>
  <conditionalFormatting sqref="G82:AJ82">
    <cfRule type="expression" dxfId="6935" priority="707" stopIfTrue="1">
      <formula>IF(WEEKDAY(G$5)=1,TRUE,FALSE)</formula>
    </cfRule>
  </conditionalFormatting>
  <conditionalFormatting sqref="G82:AJ82">
    <cfRule type="expression" dxfId="6934" priority="706" stopIfTrue="1">
      <formula>IF(WEEKDAY(G$5)=1,TRUE,FALSE)</formula>
    </cfRule>
  </conditionalFormatting>
  <conditionalFormatting sqref="G82:I82">
    <cfRule type="expression" dxfId="6933" priority="705" stopIfTrue="1">
      <formula>IF(WEEKDAY(G$5)=1,TRUE,FALSE)</formula>
    </cfRule>
  </conditionalFormatting>
  <conditionalFormatting sqref="G82:I82">
    <cfRule type="expression" dxfId="6932" priority="704" stopIfTrue="1">
      <formula>IF(WEEKDAY(G$5)=1,TRUE,FALSE)</formula>
    </cfRule>
  </conditionalFormatting>
  <conditionalFormatting sqref="G82:I82">
    <cfRule type="expression" dxfId="6931" priority="703" stopIfTrue="1">
      <formula>IF(WEEKDAY(G$5)=1,TRUE,FALSE)</formula>
    </cfRule>
  </conditionalFormatting>
  <conditionalFormatting sqref="G82:AJ82">
    <cfRule type="expression" dxfId="6930" priority="702" stopIfTrue="1">
      <formula>IF(WEEKDAY(G$5)=1,TRUE,FALSE)</formula>
    </cfRule>
  </conditionalFormatting>
  <conditionalFormatting sqref="G82:AJ82">
    <cfRule type="expression" dxfId="6929" priority="701" stopIfTrue="1">
      <formula>IF(WEEKDAY(G$5)=1,TRUE,FALSE)</formula>
    </cfRule>
  </conditionalFormatting>
  <conditionalFormatting sqref="G82:AJ82">
    <cfRule type="expression" dxfId="6928" priority="700" stopIfTrue="1">
      <formula>IF(WEEKDAY(G$5)=1,TRUE,FALSE)</formula>
    </cfRule>
  </conditionalFormatting>
  <conditionalFormatting sqref="K82:P82">
    <cfRule type="expression" dxfId="6927" priority="699" stopIfTrue="1">
      <formula>IF(WEEKDAY(K$5)=1,TRUE,FALSE)</formula>
    </cfRule>
  </conditionalFormatting>
  <conditionalFormatting sqref="R82:W82">
    <cfRule type="expression" dxfId="6926" priority="698" stopIfTrue="1">
      <formula>IF(WEEKDAY(R$5)=1,TRUE,FALSE)</formula>
    </cfRule>
  </conditionalFormatting>
  <conditionalFormatting sqref="Y82:AD82">
    <cfRule type="expression" dxfId="6925" priority="697" stopIfTrue="1">
      <formula>IF(WEEKDAY(Y$5)=1,TRUE,FALSE)</formula>
    </cfRule>
  </conditionalFormatting>
  <conditionalFormatting sqref="G82:I82">
    <cfRule type="expression" dxfId="6924" priority="696" stopIfTrue="1">
      <formula>IF(WEEKDAY(G$5)=1,TRUE,FALSE)</formula>
    </cfRule>
  </conditionalFormatting>
  <conditionalFormatting sqref="AF82:AJ82">
    <cfRule type="expression" dxfId="6923" priority="695" stopIfTrue="1">
      <formula>IF(WEEKDAY(AF$5)=1,TRUE,FALSE)</formula>
    </cfRule>
  </conditionalFormatting>
  <conditionalFormatting sqref="G82:AJ82">
    <cfRule type="expression" dxfId="6922" priority="694" stopIfTrue="1">
      <formula>IF(WEEKDAY(G$5)=1,TRUE,FALSE)</formula>
    </cfRule>
  </conditionalFormatting>
  <conditionalFormatting sqref="G82:AJ82">
    <cfRule type="expression" dxfId="6921" priority="693" stopIfTrue="1">
      <formula>IF(WEEKDAY(G$5)=1,TRUE,FALSE)</formula>
    </cfRule>
  </conditionalFormatting>
  <conditionalFormatting sqref="G82:AJ82">
    <cfRule type="expression" dxfId="6920" priority="692" stopIfTrue="1">
      <formula>IF(WEEKDAY(G$5)=1,TRUE,FALSE)</formula>
    </cfRule>
  </conditionalFormatting>
  <conditionalFormatting sqref="G82:AJ82">
    <cfRule type="expression" dxfId="6919" priority="691" stopIfTrue="1">
      <formula>IF(WEEKDAY(G$5)=1,TRUE,FALSE)</formula>
    </cfRule>
  </conditionalFormatting>
  <conditionalFormatting sqref="G82:AJ82">
    <cfRule type="expression" dxfId="6918" priority="690" stopIfTrue="1">
      <formula>IF(WEEKDAY(G$5)=1,TRUE,FALSE)</formula>
    </cfRule>
  </conditionalFormatting>
  <conditionalFormatting sqref="G84:AJ84">
    <cfRule type="expression" dxfId="6917" priority="689" stopIfTrue="1">
      <formula>IF(WEEKDAY(G$5)=1,TRUE,FALSE)</formula>
    </cfRule>
  </conditionalFormatting>
  <conditionalFormatting sqref="G84:I84">
    <cfRule type="expression" dxfId="6916" priority="688" stopIfTrue="1">
      <formula>IF(WEEKDAY(G$5)=1,TRUE,FALSE)</formula>
    </cfRule>
  </conditionalFormatting>
  <conditionalFormatting sqref="G84:AJ84">
    <cfRule type="expression" dxfId="6915" priority="687" stopIfTrue="1">
      <formula>IF(WEEKDAY(G$5)=1,TRUE,FALSE)</formula>
    </cfRule>
  </conditionalFormatting>
  <conditionalFormatting sqref="G84:AJ84">
    <cfRule type="expression" dxfId="6914" priority="686" stopIfTrue="1">
      <formula>IF(WEEKDAY(G$5)=1,TRUE,FALSE)</formula>
    </cfRule>
  </conditionalFormatting>
  <conditionalFormatting sqref="G84:AJ84">
    <cfRule type="expression" dxfId="6913" priority="685" stopIfTrue="1">
      <formula>IF(WEEKDAY(G$5)=1,TRUE,FALSE)</formula>
    </cfRule>
  </conditionalFormatting>
  <conditionalFormatting sqref="K84:P84">
    <cfRule type="expression" dxfId="6912" priority="684" stopIfTrue="1">
      <formula>IF(WEEKDAY(K$5)=1,TRUE,FALSE)</formula>
    </cfRule>
  </conditionalFormatting>
  <conditionalFormatting sqref="R84:W84">
    <cfRule type="expression" dxfId="6911" priority="683" stopIfTrue="1">
      <formula>IF(WEEKDAY(R$5)=1,TRUE,FALSE)</formula>
    </cfRule>
  </conditionalFormatting>
  <conditionalFormatting sqref="Y84:AD84">
    <cfRule type="expression" dxfId="6910" priority="682" stopIfTrue="1">
      <formula>IF(WEEKDAY(Y$5)=1,TRUE,FALSE)</formula>
    </cfRule>
  </conditionalFormatting>
  <conditionalFormatting sqref="G84:I84">
    <cfRule type="expression" dxfId="6909" priority="681" stopIfTrue="1">
      <formula>IF(WEEKDAY(G$5)=1,TRUE,FALSE)</formula>
    </cfRule>
  </conditionalFormatting>
  <conditionalFormatting sqref="AF84:AJ84">
    <cfRule type="expression" dxfId="6908" priority="680" stopIfTrue="1">
      <formula>IF(WEEKDAY(AF$5)=1,TRUE,FALSE)</formula>
    </cfRule>
  </conditionalFormatting>
  <conditionalFormatting sqref="G84:AJ84">
    <cfRule type="expression" dxfId="6907" priority="679" stopIfTrue="1">
      <formula>IF(WEEKDAY(G$5)=1,TRUE,FALSE)</formula>
    </cfRule>
  </conditionalFormatting>
  <conditionalFormatting sqref="G84:AJ84">
    <cfRule type="expression" dxfId="6906" priority="678" stopIfTrue="1">
      <formula>IF(WEEKDAY(G$5)=1,TRUE,FALSE)</formula>
    </cfRule>
  </conditionalFormatting>
  <conditionalFormatting sqref="G84:AJ84">
    <cfRule type="expression" dxfId="6905" priority="677" stopIfTrue="1">
      <formula>IF(WEEKDAY(G$5)=1,TRUE,FALSE)</formula>
    </cfRule>
  </conditionalFormatting>
  <conditionalFormatting sqref="G84:AJ84">
    <cfRule type="expression" dxfId="6904" priority="676" stopIfTrue="1">
      <formula>IF(WEEKDAY(G$5)=1,TRUE,FALSE)</formula>
    </cfRule>
  </conditionalFormatting>
  <conditionalFormatting sqref="G84:I84">
    <cfRule type="expression" dxfId="6903" priority="675" stopIfTrue="1">
      <formula>IF(WEEKDAY(G$5)=1,TRUE,FALSE)</formula>
    </cfRule>
  </conditionalFormatting>
  <conditionalFormatting sqref="G84:I84">
    <cfRule type="expression" dxfId="6902" priority="674" stopIfTrue="1">
      <formula>IF(WEEKDAY(G$5)=1,TRUE,FALSE)</formula>
    </cfRule>
  </conditionalFormatting>
  <conditionalFormatting sqref="G84:I84">
    <cfRule type="expression" dxfId="6901" priority="673" stopIfTrue="1">
      <formula>IF(WEEKDAY(G$5)=1,TRUE,FALSE)</formula>
    </cfRule>
  </conditionalFormatting>
  <conditionalFormatting sqref="G84:AJ84">
    <cfRule type="expression" dxfId="6900" priority="672" stopIfTrue="1">
      <formula>IF(WEEKDAY(G$5)=1,TRUE,FALSE)</formula>
    </cfRule>
  </conditionalFormatting>
  <conditionalFormatting sqref="G84:AJ84">
    <cfRule type="expression" dxfId="6899" priority="671" stopIfTrue="1">
      <formula>IF(WEEKDAY(G$5)=1,TRUE,FALSE)</formula>
    </cfRule>
  </conditionalFormatting>
  <conditionalFormatting sqref="G84:AJ84">
    <cfRule type="expression" dxfId="6898" priority="670" stopIfTrue="1">
      <formula>IF(WEEKDAY(G$5)=1,TRUE,FALSE)</formula>
    </cfRule>
  </conditionalFormatting>
  <conditionalFormatting sqref="K84:P84">
    <cfRule type="expression" dxfId="6897" priority="669" stopIfTrue="1">
      <formula>IF(WEEKDAY(K$5)=1,TRUE,FALSE)</formula>
    </cfRule>
  </conditionalFormatting>
  <conditionalFormatting sqref="R84:W84">
    <cfRule type="expression" dxfId="6896" priority="668" stopIfTrue="1">
      <formula>IF(WEEKDAY(R$5)=1,TRUE,FALSE)</formula>
    </cfRule>
  </conditionalFormatting>
  <conditionalFormatting sqref="Y84:AD84">
    <cfRule type="expression" dxfId="6895" priority="667" stopIfTrue="1">
      <formula>IF(WEEKDAY(Y$5)=1,TRUE,FALSE)</formula>
    </cfRule>
  </conditionalFormatting>
  <conditionalFormatting sqref="G84:I84">
    <cfRule type="expression" dxfId="6894" priority="666" stopIfTrue="1">
      <formula>IF(WEEKDAY(G$5)=1,TRUE,FALSE)</formula>
    </cfRule>
  </conditionalFormatting>
  <conditionalFormatting sqref="AF84:AJ84">
    <cfRule type="expression" dxfId="6893" priority="665" stopIfTrue="1">
      <formula>IF(WEEKDAY(AF$5)=1,TRUE,FALSE)</formula>
    </cfRule>
  </conditionalFormatting>
  <conditionalFormatting sqref="G84:AJ84">
    <cfRule type="expression" dxfId="6892" priority="664" stopIfTrue="1">
      <formula>IF(WEEKDAY(G$5)=1,TRUE,FALSE)</formula>
    </cfRule>
  </conditionalFormatting>
  <conditionalFormatting sqref="G84:AJ84">
    <cfRule type="expression" dxfId="6891" priority="663" stopIfTrue="1">
      <formula>IF(WEEKDAY(G$5)=1,TRUE,FALSE)</formula>
    </cfRule>
  </conditionalFormatting>
  <conditionalFormatting sqref="G84:AJ84">
    <cfRule type="expression" dxfId="6890" priority="662" stopIfTrue="1">
      <formula>IF(WEEKDAY(G$5)=1,TRUE,FALSE)</formula>
    </cfRule>
  </conditionalFormatting>
  <conditionalFormatting sqref="G84:AJ84">
    <cfRule type="expression" dxfId="6889" priority="661" stopIfTrue="1">
      <formula>IF(WEEKDAY(G$5)=1,TRUE,FALSE)</formula>
    </cfRule>
  </conditionalFormatting>
  <conditionalFormatting sqref="G84:AJ84">
    <cfRule type="expression" dxfId="6888" priority="660" stopIfTrue="1">
      <formula>IF(WEEKDAY(G$5)=1,TRUE,FALSE)</formula>
    </cfRule>
  </conditionalFormatting>
  <conditionalFormatting sqref="F11:I11">
    <cfRule type="expression" dxfId="6887" priority="659" stopIfTrue="1">
      <formula>IF(WEEKDAY(F$5)=1,TRUE,FALSE)</formula>
    </cfRule>
  </conditionalFormatting>
  <conditionalFormatting sqref="F11:AJ11">
    <cfRule type="expression" dxfId="6886" priority="658" stopIfTrue="1">
      <formula>IF(WEEKDAY(F$5)=1,TRUE,FALSE)</formula>
    </cfRule>
  </conditionalFormatting>
  <conditionalFormatting sqref="F11:AJ11">
    <cfRule type="expression" dxfId="6885" priority="657" stopIfTrue="1">
      <formula>IF(WEEKDAY(F$5)=1,TRUE,FALSE)</formula>
    </cfRule>
  </conditionalFormatting>
  <conditionalFormatting sqref="F11:AJ11">
    <cfRule type="expression" dxfId="6884" priority="656" stopIfTrue="1">
      <formula>IF(WEEKDAY(F$5)=1,TRUE,FALSE)</formula>
    </cfRule>
  </conditionalFormatting>
  <conditionalFormatting sqref="K11:P11">
    <cfRule type="expression" dxfId="6883" priority="655" stopIfTrue="1">
      <formula>IF(WEEKDAY(K$5)=1,TRUE,FALSE)</formula>
    </cfRule>
  </conditionalFormatting>
  <conditionalFormatting sqref="R11:W11">
    <cfRule type="expression" dxfId="6882" priority="654" stopIfTrue="1">
      <formula>IF(WEEKDAY(R$5)=1,TRUE,FALSE)</formula>
    </cfRule>
  </conditionalFormatting>
  <conditionalFormatting sqref="Y11:AD11">
    <cfRule type="expression" dxfId="6881" priority="653" stopIfTrue="1">
      <formula>IF(WEEKDAY(Y$5)=1,TRUE,FALSE)</formula>
    </cfRule>
  </conditionalFormatting>
  <conditionalFormatting sqref="F11:I11">
    <cfRule type="expression" dxfId="6880" priority="652" stopIfTrue="1">
      <formula>IF(WEEKDAY(F$5)=1,TRUE,FALSE)</formula>
    </cfRule>
  </conditionalFormatting>
  <conditionalFormatting sqref="AF11:AJ11">
    <cfRule type="expression" dxfId="6879" priority="651" stopIfTrue="1">
      <formula>IF(WEEKDAY(AF$5)=1,TRUE,FALSE)</formula>
    </cfRule>
  </conditionalFormatting>
  <conditionalFormatting sqref="F11:AJ11">
    <cfRule type="expression" dxfId="6878" priority="650" stopIfTrue="1">
      <formula>IF(WEEKDAY(F$5)=1,TRUE,FALSE)</formula>
    </cfRule>
  </conditionalFormatting>
  <conditionalFormatting sqref="F11:AJ11">
    <cfRule type="expression" dxfId="6877" priority="649" stopIfTrue="1">
      <formula>IF(WEEKDAY(F$5)=1,TRUE,FALSE)</formula>
    </cfRule>
  </conditionalFormatting>
  <conditionalFormatting sqref="F11:AJ11">
    <cfRule type="expression" dxfId="6876" priority="648" stopIfTrue="1">
      <formula>IF(WEEKDAY(F$5)=1,TRUE,FALSE)</formula>
    </cfRule>
  </conditionalFormatting>
  <conditionalFormatting sqref="F11:AJ11">
    <cfRule type="expression" dxfId="6875" priority="647" stopIfTrue="1">
      <formula>IF(WEEKDAY(F$5)=1,TRUE,FALSE)</formula>
    </cfRule>
  </conditionalFormatting>
  <conditionalFormatting sqref="F11:I11">
    <cfRule type="expression" dxfId="6874" priority="646" stopIfTrue="1">
      <formula>IF(WEEKDAY(F$5)=1,TRUE,FALSE)</formula>
    </cfRule>
  </conditionalFormatting>
  <conditionalFormatting sqref="F11:I11">
    <cfRule type="expression" dxfId="6873" priority="645" stopIfTrue="1">
      <formula>IF(WEEKDAY(F$5)=1,TRUE,FALSE)</formula>
    </cfRule>
  </conditionalFormatting>
  <conditionalFormatting sqref="F11:I11">
    <cfRule type="expression" dxfId="6872" priority="644" stopIfTrue="1">
      <formula>IF(WEEKDAY(F$5)=1,TRUE,FALSE)</formula>
    </cfRule>
  </conditionalFormatting>
  <conditionalFormatting sqref="F11:AJ11">
    <cfRule type="expression" dxfId="6871" priority="643" stopIfTrue="1">
      <formula>IF(WEEKDAY(F$5)=1,TRUE,FALSE)</formula>
    </cfRule>
  </conditionalFormatting>
  <conditionalFormatting sqref="F11:AJ11">
    <cfRule type="expression" dxfId="6870" priority="642" stopIfTrue="1">
      <formula>IF(WEEKDAY(F$5)=1,TRUE,FALSE)</formula>
    </cfRule>
  </conditionalFormatting>
  <conditionalFormatting sqref="F11:AJ11">
    <cfRule type="expression" dxfId="6869" priority="641" stopIfTrue="1">
      <formula>IF(WEEKDAY(F$5)=1,TRUE,FALSE)</formula>
    </cfRule>
  </conditionalFormatting>
  <conditionalFormatting sqref="K11:P11">
    <cfRule type="expression" dxfId="6868" priority="640" stopIfTrue="1">
      <formula>IF(WEEKDAY(K$5)=1,TRUE,FALSE)</formula>
    </cfRule>
  </conditionalFormatting>
  <conditionalFormatting sqref="R11:W11">
    <cfRule type="expression" dxfId="6867" priority="639" stopIfTrue="1">
      <formula>IF(WEEKDAY(R$5)=1,TRUE,FALSE)</formula>
    </cfRule>
  </conditionalFormatting>
  <conditionalFormatting sqref="Y11:AD11">
    <cfRule type="expression" dxfId="6866" priority="638" stopIfTrue="1">
      <formula>IF(WEEKDAY(Y$5)=1,TRUE,FALSE)</formula>
    </cfRule>
  </conditionalFormatting>
  <conditionalFormatting sqref="F11:I11">
    <cfRule type="expression" dxfId="6865" priority="637" stopIfTrue="1">
      <formula>IF(WEEKDAY(F$5)=1,TRUE,FALSE)</formula>
    </cfRule>
  </conditionalFormatting>
  <conditionalFormatting sqref="AF11:AJ11">
    <cfRule type="expression" dxfId="6864" priority="636" stopIfTrue="1">
      <formula>IF(WEEKDAY(AF$5)=1,TRUE,FALSE)</formula>
    </cfRule>
  </conditionalFormatting>
  <conditionalFormatting sqref="F11:AJ11">
    <cfRule type="expression" dxfId="6863" priority="635" stopIfTrue="1">
      <formula>IF(WEEKDAY(F$5)=1,TRUE,FALSE)</formula>
    </cfRule>
  </conditionalFormatting>
  <conditionalFormatting sqref="F11:AJ11">
    <cfRule type="expression" dxfId="6862" priority="634" stopIfTrue="1">
      <formula>IF(WEEKDAY(F$5)=1,TRUE,FALSE)</formula>
    </cfRule>
  </conditionalFormatting>
  <conditionalFormatting sqref="F11:AJ11">
    <cfRule type="expression" dxfId="6861" priority="633" stopIfTrue="1">
      <formula>IF(WEEKDAY(F$5)=1,TRUE,FALSE)</formula>
    </cfRule>
  </conditionalFormatting>
  <conditionalFormatting sqref="F11:AJ11">
    <cfRule type="expression" dxfId="6860" priority="632" stopIfTrue="1">
      <formula>IF(WEEKDAY(F$5)=1,TRUE,FALSE)</formula>
    </cfRule>
  </conditionalFormatting>
  <conditionalFormatting sqref="F11:AJ11">
    <cfRule type="expression" dxfId="6859" priority="631" stopIfTrue="1">
      <formula>IF(WEEKDAY(F$5)=1,TRUE,FALSE)</formula>
    </cfRule>
  </conditionalFormatting>
  <conditionalFormatting sqref="F14:AJ14">
    <cfRule type="expression" dxfId="6858" priority="630" stopIfTrue="1">
      <formula>IF(WEEKDAY(F$5)=1,TRUE,FALSE)</formula>
    </cfRule>
  </conditionalFormatting>
  <conditionalFormatting sqref="F14:I14">
    <cfRule type="expression" dxfId="6857" priority="629" stopIfTrue="1">
      <formula>IF(WEEKDAY(F$5)=1,TRUE,FALSE)</formula>
    </cfRule>
  </conditionalFormatting>
  <conditionalFormatting sqref="F14:AJ14">
    <cfRule type="expression" dxfId="6856" priority="628" stopIfTrue="1">
      <formula>IF(WEEKDAY(F$5)=1,TRUE,FALSE)</formula>
    </cfRule>
  </conditionalFormatting>
  <conditionalFormatting sqref="F14:AJ14">
    <cfRule type="expression" dxfId="6855" priority="627" stopIfTrue="1">
      <formula>IF(WEEKDAY(F$5)=1,TRUE,FALSE)</formula>
    </cfRule>
  </conditionalFormatting>
  <conditionalFormatting sqref="F14:AJ14">
    <cfRule type="expression" dxfId="6854" priority="626" stopIfTrue="1">
      <formula>IF(WEEKDAY(F$5)=1,TRUE,FALSE)</formula>
    </cfRule>
  </conditionalFormatting>
  <conditionalFormatting sqref="K14:P14">
    <cfRule type="expression" dxfId="6853" priority="625" stopIfTrue="1">
      <formula>IF(WEEKDAY(K$5)=1,TRUE,FALSE)</formula>
    </cfRule>
  </conditionalFormatting>
  <conditionalFormatting sqref="R14:W14">
    <cfRule type="expression" dxfId="6852" priority="624" stopIfTrue="1">
      <formula>IF(WEEKDAY(R$5)=1,TRUE,FALSE)</formula>
    </cfRule>
  </conditionalFormatting>
  <conditionalFormatting sqref="Y14:AD14">
    <cfRule type="expression" dxfId="6851" priority="623" stopIfTrue="1">
      <formula>IF(WEEKDAY(Y$5)=1,TRUE,FALSE)</formula>
    </cfRule>
  </conditionalFormatting>
  <conditionalFormatting sqref="F14:I14">
    <cfRule type="expression" dxfId="6850" priority="622" stopIfTrue="1">
      <formula>IF(WEEKDAY(F$5)=1,TRUE,FALSE)</formula>
    </cfRule>
  </conditionalFormatting>
  <conditionalFormatting sqref="AF14:AJ14">
    <cfRule type="expression" dxfId="6849" priority="621" stopIfTrue="1">
      <formula>IF(WEEKDAY(AF$5)=1,TRUE,FALSE)</formula>
    </cfRule>
  </conditionalFormatting>
  <conditionalFormatting sqref="F14:AJ14">
    <cfRule type="expression" dxfId="6848" priority="620" stopIfTrue="1">
      <formula>IF(WEEKDAY(F$5)=1,TRUE,FALSE)</formula>
    </cfRule>
  </conditionalFormatting>
  <conditionalFormatting sqref="F14:AJ14">
    <cfRule type="expression" dxfId="6847" priority="619" stopIfTrue="1">
      <formula>IF(WEEKDAY(F$5)=1,TRUE,FALSE)</formula>
    </cfRule>
  </conditionalFormatting>
  <conditionalFormatting sqref="F14:AJ14">
    <cfRule type="expression" dxfId="6846" priority="618" stopIfTrue="1">
      <formula>IF(WEEKDAY(F$5)=1,TRUE,FALSE)</formula>
    </cfRule>
  </conditionalFormatting>
  <conditionalFormatting sqref="F14:AJ14">
    <cfRule type="expression" dxfId="6845" priority="617" stopIfTrue="1">
      <formula>IF(WEEKDAY(F$5)=1,TRUE,FALSE)</formula>
    </cfRule>
  </conditionalFormatting>
  <conditionalFormatting sqref="F14:I14">
    <cfRule type="expression" dxfId="6844" priority="616" stopIfTrue="1">
      <formula>IF(WEEKDAY(F$5)=1,TRUE,FALSE)</formula>
    </cfRule>
  </conditionalFormatting>
  <conditionalFormatting sqref="F14:I14">
    <cfRule type="expression" dxfId="6843" priority="615" stopIfTrue="1">
      <formula>IF(WEEKDAY(F$5)=1,TRUE,FALSE)</formula>
    </cfRule>
  </conditionalFormatting>
  <conditionalFormatting sqref="F14:I14">
    <cfRule type="expression" dxfId="6842" priority="614" stopIfTrue="1">
      <formula>IF(WEEKDAY(F$5)=1,TRUE,FALSE)</formula>
    </cfRule>
  </conditionalFormatting>
  <conditionalFormatting sqref="F14:AJ14">
    <cfRule type="expression" dxfId="6841" priority="613" stopIfTrue="1">
      <formula>IF(WEEKDAY(F$5)=1,TRUE,FALSE)</formula>
    </cfRule>
  </conditionalFormatting>
  <conditionalFormatting sqref="F14:AJ14">
    <cfRule type="expression" dxfId="6840" priority="612" stopIfTrue="1">
      <formula>IF(WEEKDAY(F$5)=1,TRUE,FALSE)</formula>
    </cfRule>
  </conditionalFormatting>
  <conditionalFormatting sqref="F14:AJ14">
    <cfRule type="expression" dxfId="6839" priority="611" stopIfTrue="1">
      <formula>IF(WEEKDAY(F$5)=1,TRUE,FALSE)</formula>
    </cfRule>
  </conditionalFormatting>
  <conditionalFormatting sqref="K14:P14">
    <cfRule type="expression" dxfId="6838" priority="610" stopIfTrue="1">
      <formula>IF(WEEKDAY(K$5)=1,TRUE,FALSE)</formula>
    </cfRule>
  </conditionalFormatting>
  <conditionalFormatting sqref="R14:W14">
    <cfRule type="expression" dxfId="6837" priority="609" stopIfTrue="1">
      <formula>IF(WEEKDAY(R$5)=1,TRUE,FALSE)</formula>
    </cfRule>
  </conditionalFormatting>
  <conditionalFormatting sqref="Y14:AD14">
    <cfRule type="expression" dxfId="6836" priority="608" stopIfTrue="1">
      <formula>IF(WEEKDAY(Y$5)=1,TRUE,FALSE)</formula>
    </cfRule>
  </conditionalFormatting>
  <conditionalFormatting sqref="F14:I14">
    <cfRule type="expression" dxfId="6835" priority="607" stopIfTrue="1">
      <formula>IF(WEEKDAY(F$5)=1,TRUE,FALSE)</formula>
    </cfRule>
  </conditionalFormatting>
  <conditionalFormatting sqref="AF14:AJ14">
    <cfRule type="expression" dxfId="6834" priority="606" stopIfTrue="1">
      <formula>IF(WEEKDAY(AF$5)=1,TRUE,FALSE)</formula>
    </cfRule>
  </conditionalFormatting>
  <conditionalFormatting sqref="F14:AJ14">
    <cfRule type="expression" dxfId="6833" priority="605" stopIfTrue="1">
      <formula>IF(WEEKDAY(F$5)=1,TRUE,FALSE)</formula>
    </cfRule>
  </conditionalFormatting>
  <conditionalFormatting sqref="F14:AJ14">
    <cfRule type="expression" dxfId="6832" priority="604" stopIfTrue="1">
      <formula>IF(WEEKDAY(F$5)=1,TRUE,FALSE)</formula>
    </cfRule>
  </conditionalFormatting>
  <conditionalFormatting sqref="F14:AJ14">
    <cfRule type="expression" dxfId="6831" priority="603" stopIfTrue="1">
      <formula>IF(WEEKDAY(F$5)=1,TRUE,FALSE)</formula>
    </cfRule>
  </conditionalFormatting>
  <conditionalFormatting sqref="F14:AJ14">
    <cfRule type="expression" dxfId="6830" priority="602" stopIfTrue="1">
      <formula>IF(WEEKDAY(F$5)=1,TRUE,FALSE)</formula>
    </cfRule>
  </conditionalFormatting>
  <conditionalFormatting sqref="F14:AJ14">
    <cfRule type="expression" dxfId="6829" priority="601" stopIfTrue="1">
      <formula>IF(WEEKDAY(F$5)=1,TRUE,FALSE)</formula>
    </cfRule>
  </conditionalFormatting>
  <conditionalFormatting sqref="F16:AJ16">
    <cfRule type="expression" dxfId="6828" priority="600" stopIfTrue="1">
      <formula>IF(WEEKDAY(F$5)=1,TRUE,FALSE)</formula>
    </cfRule>
  </conditionalFormatting>
  <conditionalFormatting sqref="F16:I16">
    <cfRule type="expression" dxfId="6827" priority="599" stopIfTrue="1">
      <formula>IF(WEEKDAY(F$5)=1,TRUE,FALSE)</formula>
    </cfRule>
  </conditionalFormatting>
  <conditionalFormatting sqref="F16:AJ16">
    <cfRule type="expression" dxfId="6826" priority="598" stopIfTrue="1">
      <formula>IF(WEEKDAY(F$5)=1,TRUE,FALSE)</formula>
    </cfRule>
  </conditionalFormatting>
  <conditionalFormatting sqref="F16:AJ16">
    <cfRule type="expression" dxfId="6825" priority="597" stopIfTrue="1">
      <formula>IF(WEEKDAY(F$5)=1,TRUE,FALSE)</formula>
    </cfRule>
  </conditionalFormatting>
  <conditionalFormatting sqref="F16:AJ16">
    <cfRule type="expression" dxfId="6824" priority="596" stopIfTrue="1">
      <formula>IF(WEEKDAY(F$5)=1,TRUE,FALSE)</formula>
    </cfRule>
  </conditionalFormatting>
  <conditionalFormatting sqref="K16:P16">
    <cfRule type="expression" dxfId="6823" priority="595" stopIfTrue="1">
      <formula>IF(WEEKDAY(K$5)=1,TRUE,FALSE)</formula>
    </cfRule>
  </conditionalFormatting>
  <conditionalFormatting sqref="R16:W16">
    <cfRule type="expression" dxfId="6822" priority="594" stopIfTrue="1">
      <formula>IF(WEEKDAY(R$5)=1,TRUE,FALSE)</formula>
    </cfRule>
  </conditionalFormatting>
  <conditionalFormatting sqref="Y16:AD16">
    <cfRule type="expression" dxfId="6821" priority="593" stopIfTrue="1">
      <formula>IF(WEEKDAY(Y$5)=1,TRUE,FALSE)</formula>
    </cfRule>
  </conditionalFormatting>
  <conditionalFormatting sqref="F16:I16">
    <cfRule type="expression" dxfId="6820" priority="592" stopIfTrue="1">
      <formula>IF(WEEKDAY(F$5)=1,TRUE,FALSE)</formula>
    </cfRule>
  </conditionalFormatting>
  <conditionalFormatting sqref="AF16:AJ16">
    <cfRule type="expression" dxfId="6819" priority="591" stopIfTrue="1">
      <formula>IF(WEEKDAY(AF$5)=1,TRUE,FALSE)</formula>
    </cfRule>
  </conditionalFormatting>
  <conditionalFormatting sqref="F16:AJ16">
    <cfRule type="expression" dxfId="6818" priority="590" stopIfTrue="1">
      <formula>IF(WEEKDAY(F$5)=1,TRUE,FALSE)</formula>
    </cfRule>
  </conditionalFormatting>
  <conditionalFormatting sqref="F16:AJ16">
    <cfRule type="expression" dxfId="6817" priority="589" stopIfTrue="1">
      <formula>IF(WEEKDAY(F$5)=1,TRUE,FALSE)</formula>
    </cfRule>
  </conditionalFormatting>
  <conditionalFormatting sqref="F16:AJ16">
    <cfRule type="expression" dxfId="6816" priority="588" stopIfTrue="1">
      <formula>IF(WEEKDAY(F$5)=1,TRUE,FALSE)</formula>
    </cfRule>
  </conditionalFormatting>
  <conditionalFormatting sqref="F16:AJ16">
    <cfRule type="expression" dxfId="6815" priority="587" stopIfTrue="1">
      <formula>IF(WEEKDAY(F$5)=1,TRUE,FALSE)</formula>
    </cfRule>
  </conditionalFormatting>
  <conditionalFormatting sqref="F16:I16">
    <cfRule type="expression" dxfId="6814" priority="586" stopIfTrue="1">
      <formula>IF(WEEKDAY(F$5)=1,TRUE,FALSE)</formula>
    </cfRule>
  </conditionalFormatting>
  <conditionalFormatting sqref="F16:I16">
    <cfRule type="expression" dxfId="6813" priority="585" stopIfTrue="1">
      <formula>IF(WEEKDAY(F$5)=1,TRUE,FALSE)</formula>
    </cfRule>
  </conditionalFormatting>
  <conditionalFormatting sqref="F16:I16">
    <cfRule type="expression" dxfId="6812" priority="584" stopIfTrue="1">
      <formula>IF(WEEKDAY(F$5)=1,TRUE,FALSE)</formula>
    </cfRule>
  </conditionalFormatting>
  <conditionalFormatting sqref="F16:AJ16">
    <cfRule type="expression" dxfId="6811" priority="583" stopIfTrue="1">
      <formula>IF(WEEKDAY(F$5)=1,TRUE,FALSE)</formula>
    </cfRule>
  </conditionalFormatting>
  <conditionalFormatting sqref="F16:AJ16">
    <cfRule type="expression" dxfId="6810" priority="582" stopIfTrue="1">
      <formula>IF(WEEKDAY(F$5)=1,TRUE,FALSE)</formula>
    </cfRule>
  </conditionalFormatting>
  <conditionalFormatting sqref="F16:AJ16">
    <cfRule type="expression" dxfId="6809" priority="581" stopIfTrue="1">
      <formula>IF(WEEKDAY(F$5)=1,TRUE,FALSE)</formula>
    </cfRule>
  </conditionalFormatting>
  <conditionalFormatting sqref="K16:P16">
    <cfRule type="expression" dxfId="6808" priority="580" stopIfTrue="1">
      <formula>IF(WEEKDAY(K$5)=1,TRUE,FALSE)</formula>
    </cfRule>
  </conditionalFormatting>
  <conditionalFormatting sqref="R16:W16">
    <cfRule type="expression" dxfId="6807" priority="579" stopIfTrue="1">
      <formula>IF(WEEKDAY(R$5)=1,TRUE,FALSE)</formula>
    </cfRule>
  </conditionalFormatting>
  <conditionalFormatting sqref="Y16:AD16">
    <cfRule type="expression" dxfId="6806" priority="578" stopIfTrue="1">
      <formula>IF(WEEKDAY(Y$5)=1,TRUE,FALSE)</formula>
    </cfRule>
  </conditionalFormatting>
  <conditionalFormatting sqref="F16:I16">
    <cfRule type="expression" dxfId="6805" priority="577" stopIfTrue="1">
      <formula>IF(WEEKDAY(F$5)=1,TRUE,FALSE)</formula>
    </cfRule>
  </conditionalFormatting>
  <conditionalFormatting sqref="AF16:AJ16">
    <cfRule type="expression" dxfId="6804" priority="576" stopIfTrue="1">
      <formula>IF(WEEKDAY(AF$5)=1,TRUE,FALSE)</formula>
    </cfRule>
  </conditionalFormatting>
  <conditionalFormatting sqref="F16:AJ16">
    <cfRule type="expression" dxfId="6803" priority="575" stopIfTrue="1">
      <formula>IF(WEEKDAY(F$5)=1,TRUE,FALSE)</formula>
    </cfRule>
  </conditionalFormatting>
  <conditionalFormatting sqref="F16:AJ16">
    <cfRule type="expression" dxfId="6802" priority="574" stopIfTrue="1">
      <formula>IF(WEEKDAY(F$5)=1,TRUE,FALSE)</formula>
    </cfRule>
  </conditionalFormatting>
  <conditionalFormatting sqref="F16:AJ16">
    <cfRule type="expression" dxfId="6801" priority="573" stopIfTrue="1">
      <formula>IF(WEEKDAY(F$5)=1,TRUE,FALSE)</formula>
    </cfRule>
  </conditionalFormatting>
  <conditionalFormatting sqref="F16:AJ16">
    <cfRule type="expression" dxfId="6800" priority="572" stopIfTrue="1">
      <formula>IF(WEEKDAY(F$5)=1,TRUE,FALSE)</formula>
    </cfRule>
  </conditionalFormatting>
  <conditionalFormatting sqref="F16:AJ16">
    <cfRule type="expression" dxfId="6799" priority="571" stopIfTrue="1">
      <formula>IF(WEEKDAY(F$5)=1,TRUE,FALSE)</formula>
    </cfRule>
  </conditionalFormatting>
  <conditionalFormatting sqref="F18:AJ18">
    <cfRule type="expression" dxfId="6798" priority="570" stopIfTrue="1">
      <formula>IF(WEEKDAY(F$5)=1,TRUE,FALSE)</formula>
    </cfRule>
  </conditionalFormatting>
  <conditionalFormatting sqref="F18:I18">
    <cfRule type="expression" dxfId="6797" priority="569" stopIfTrue="1">
      <formula>IF(WEEKDAY(F$5)=1,TRUE,FALSE)</formula>
    </cfRule>
  </conditionalFormatting>
  <conditionalFormatting sqref="F18:AJ18">
    <cfRule type="expression" dxfId="6796" priority="568" stopIfTrue="1">
      <formula>IF(WEEKDAY(F$5)=1,TRUE,FALSE)</formula>
    </cfRule>
  </conditionalFormatting>
  <conditionalFormatting sqref="F18:AJ18">
    <cfRule type="expression" dxfId="6795" priority="567" stopIfTrue="1">
      <formula>IF(WEEKDAY(F$5)=1,TRUE,FALSE)</formula>
    </cfRule>
  </conditionalFormatting>
  <conditionalFormatting sqref="F18:AJ18">
    <cfRule type="expression" dxfId="6794" priority="566" stopIfTrue="1">
      <formula>IF(WEEKDAY(F$5)=1,TRUE,FALSE)</formula>
    </cfRule>
  </conditionalFormatting>
  <conditionalFormatting sqref="K18:P18">
    <cfRule type="expression" dxfId="6793" priority="565" stopIfTrue="1">
      <formula>IF(WEEKDAY(K$5)=1,TRUE,FALSE)</formula>
    </cfRule>
  </conditionalFormatting>
  <conditionalFormatting sqref="R18:W18">
    <cfRule type="expression" dxfId="6792" priority="564" stopIfTrue="1">
      <formula>IF(WEEKDAY(R$5)=1,TRUE,FALSE)</formula>
    </cfRule>
  </conditionalFormatting>
  <conditionalFormatting sqref="Y18:AD18">
    <cfRule type="expression" dxfId="6791" priority="563" stopIfTrue="1">
      <formula>IF(WEEKDAY(Y$5)=1,TRUE,FALSE)</formula>
    </cfRule>
  </conditionalFormatting>
  <conditionalFormatting sqref="F18:I18">
    <cfRule type="expression" dxfId="6790" priority="562" stopIfTrue="1">
      <formula>IF(WEEKDAY(F$5)=1,TRUE,FALSE)</formula>
    </cfRule>
  </conditionalFormatting>
  <conditionalFormatting sqref="AF18:AJ18">
    <cfRule type="expression" dxfId="6789" priority="561" stopIfTrue="1">
      <formula>IF(WEEKDAY(AF$5)=1,TRUE,FALSE)</formula>
    </cfRule>
  </conditionalFormatting>
  <conditionalFormatting sqref="F18:AJ18">
    <cfRule type="expression" dxfId="6788" priority="560" stopIfTrue="1">
      <formula>IF(WEEKDAY(F$5)=1,TRUE,FALSE)</formula>
    </cfRule>
  </conditionalFormatting>
  <conditionalFormatting sqref="F18:AJ18">
    <cfRule type="expression" dxfId="6787" priority="559" stopIfTrue="1">
      <formula>IF(WEEKDAY(F$5)=1,TRUE,FALSE)</formula>
    </cfRule>
  </conditionalFormatting>
  <conditionalFormatting sqref="F18:AJ18">
    <cfRule type="expression" dxfId="6786" priority="558" stopIfTrue="1">
      <formula>IF(WEEKDAY(F$5)=1,TRUE,FALSE)</formula>
    </cfRule>
  </conditionalFormatting>
  <conditionalFormatting sqref="F18:AJ18">
    <cfRule type="expression" dxfId="6785" priority="557" stopIfTrue="1">
      <formula>IF(WEEKDAY(F$5)=1,TRUE,FALSE)</formula>
    </cfRule>
  </conditionalFormatting>
  <conditionalFormatting sqref="F18:I18">
    <cfRule type="expression" dxfId="6784" priority="556" stopIfTrue="1">
      <formula>IF(WEEKDAY(F$5)=1,TRUE,FALSE)</formula>
    </cfRule>
  </conditionalFormatting>
  <conditionalFormatting sqref="F18:I18">
    <cfRule type="expression" dxfId="6783" priority="555" stopIfTrue="1">
      <formula>IF(WEEKDAY(F$5)=1,TRUE,FALSE)</formula>
    </cfRule>
  </conditionalFormatting>
  <conditionalFormatting sqref="F18:I18">
    <cfRule type="expression" dxfId="6782" priority="554" stopIfTrue="1">
      <formula>IF(WEEKDAY(F$5)=1,TRUE,FALSE)</formula>
    </cfRule>
  </conditionalFormatting>
  <conditionalFormatting sqref="F18:AJ18">
    <cfRule type="expression" dxfId="6781" priority="553" stopIfTrue="1">
      <formula>IF(WEEKDAY(F$5)=1,TRUE,FALSE)</formula>
    </cfRule>
  </conditionalFormatting>
  <conditionalFormatting sqref="F18:AJ18">
    <cfRule type="expression" dxfId="6780" priority="552" stopIfTrue="1">
      <formula>IF(WEEKDAY(F$5)=1,TRUE,FALSE)</formula>
    </cfRule>
  </conditionalFormatting>
  <conditionalFormatting sqref="F18:AJ18">
    <cfRule type="expression" dxfId="6779" priority="551" stopIfTrue="1">
      <formula>IF(WEEKDAY(F$5)=1,TRUE,FALSE)</formula>
    </cfRule>
  </conditionalFormatting>
  <conditionalFormatting sqref="K18:P18">
    <cfRule type="expression" dxfId="6778" priority="550" stopIfTrue="1">
      <formula>IF(WEEKDAY(K$5)=1,TRUE,FALSE)</formula>
    </cfRule>
  </conditionalFormatting>
  <conditionalFormatting sqref="R18:W18">
    <cfRule type="expression" dxfId="6777" priority="549" stopIfTrue="1">
      <formula>IF(WEEKDAY(R$5)=1,TRUE,FALSE)</formula>
    </cfRule>
  </conditionalFormatting>
  <conditionalFormatting sqref="Y18:AD18">
    <cfRule type="expression" dxfId="6776" priority="548" stopIfTrue="1">
      <formula>IF(WEEKDAY(Y$5)=1,TRUE,FALSE)</formula>
    </cfRule>
  </conditionalFormatting>
  <conditionalFormatting sqref="F18:I18">
    <cfRule type="expression" dxfId="6775" priority="547" stopIfTrue="1">
      <formula>IF(WEEKDAY(F$5)=1,TRUE,FALSE)</formula>
    </cfRule>
  </conditionalFormatting>
  <conditionalFormatting sqref="AF18:AJ18">
    <cfRule type="expression" dxfId="6774" priority="546" stopIfTrue="1">
      <formula>IF(WEEKDAY(AF$5)=1,TRUE,FALSE)</formula>
    </cfRule>
  </conditionalFormatting>
  <conditionalFormatting sqref="F18:AJ18">
    <cfRule type="expression" dxfId="6773" priority="545" stopIfTrue="1">
      <formula>IF(WEEKDAY(F$5)=1,TRUE,FALSE)</formula>
    </cfRule>
  </conditionalFormatting>
  <conditionalFormatting sqref="F18:AJ18">
    <cfRule type="expression" dxfId="6772" priority="544" stopIfTrue="1">
      <formula>IF(WEEKDAY(F$5)=1,TRUE,FALSE)</formula>
    </cfRule>
  </conditionalFormatting>
  <conditionalFormatting sqref="F18:AJ18">
    <cfRule type="expression" dxfId="6771" priority="543" stopIfTrue="1">
      <formula>IF(WEEKDAY(F$5)=1,TRUE,FALSE)</formula>
    </cfRule>
  </conditionalFormatting>
  <conditionalFormatting sqref="F18:AJ18">
    <cfRule type="expression" dxfId="6770" priority="542" stopIfTrue="1">
      <formula>IF(WEEKDAY(F$5)=1,TRUE,FALSE)</formula>
    </cfRule>
  </conditionalFormatting>
  <conditionalFormatting sqref="F18:AJ18">
    <cfRule type="expression" dxfId="6769" priority="541" stopIfTrue="1">
      <formula>IF(WEEKDAY(F$5)=1,TRUE,FALSE)</formula>
    </cfRule>
  </conditionalFormatting>
  <conditionalFormatting sqref="F20:AJ20">
    <cfRule type="expression" dxfId="6768" priority="540" stopIfTrue="1">
      <formula>IF(WEEKDAY(F$5)=1,TRUE,FALSE)</formula>
    </cfRule>
  </conditionalFormatting>
  <conditionalFormatting sqref="F20:I20">
    <cfRule type="expression" dxfId="6767" priority="539" stopIfTrue="1">
      <formula>IF(WEEKDAY(F$5)=1,TRUE,FALSE)</formula>
    </cfRule>
  </conditionalFormatting>
  <conditionalFormatting sqref="F20:AJ20">
    <cfRule type="expression" dxfId="6766" priority="538" stopIfTrue="1">
      <formula>IF(WEEKDAY(F$5)=1,TRUE,FALSE)</formula>
    </cfRule>
  </conditionalFormatting>
  <conditionalFormatting sqref="F20:AJ20">
    <cfRule type="expression" dxfId="6765" priority="537" stopIfTrue="1">
      <formula>IF(WEEKDAY(F$5)=1,TRUE,FALSE)</formula>
    </cfRule>
  </conditionalFormatting>
  <conditionalFormatting sqref="F20:AJ20">
    <cfRule type="expression" dxfId="6764" priority="536" stopIfTrue="1">
      <formula>IF(WEEKDAY(F$5)=1,TRUE,FALSE)</formula>
    </cfRule>
  </conditionalFormatting>
  <conditionalFormatting sqref="K20:P20">
    <cfRule type="expression" dxfId="6763" priority="535" stopIfTrue="1">
      <formula>IF(WEEKDAY(K$5)=1,TRUE,FALSE)</formula>
    </cfRule>
  </conditionalFormatting>
  <conditionalFormatting sqref="R20:W20">
    <cfRule type="expression" dxfId="6762" priority="534" stopIfTrue="1">
      <formula>IF(WEEKDAY(R$5)=1,TRUE,FALSE)</formula>
    </cfRule>
  </conditionalFormatting>
  <conditionalFormatting sqref="Y20:AD20">
    <cfRule type="expression" dxfId="6761" priority="533" stopIfTrue="1">
      <formula>IF(WEEKDAY(Y$5)=1,TRUE,FALSE)</formula>
    </cfRule>
  </conditionalFormatting>
  <conditionalFormatting sqref="F20:I20">
    <cfRule type="expression" dxfId="6760" priority="532" stopIfTrue="1">
      <formula>IF(WEEKDAY(F$5)=1,TRUE,FALSE)</formula>
    </cfRule>
  </conditionalFormatting>
  <conditionalFormatting sqref="AF20:AJ20">
    <cfRule type="expression" dxfId="6759" priority="531" stopIfTrue="1">
      <formula>IF(WEEKDAY(AF$5)=1,TRUE,FALSE)</formula>
    </cfRule>
  </conditionalFormatting>
  <conditionalFormatting sqref="F20:AJ20">
    <cfRule type="expression" dxfId="6758" priority="530" stopIfTrue="1">
      <formula>IF(WEEKDAY(F$5)=1,TRUE,FALSE)</formula>
    </cfRule>
  </conditionalFormatting>
  <conditionalFormatting sqref="F20:AJ20">
    <cfRule type="expression" dxfId="6757" priority="529" stopIfTrue="1">
      <formula>IF(WEEKDAY(F$5)=1,TRUE,FALSE)</formula>
    </cfRule>
  </conditionalFormatting>
  <conditionalFormatting sqref="F20:AJ20">
    <cfRule type="expression" dxfId="6756" priority="528" stopIfTrue="1">
      <formula>IF(WEEKDAY(F$5)=1,TRUE,FALSE)</formula>
    </cfRule>
  </conditionalFormatting>
  <conditionalFormatting sqref="F20:AJ20">
    <cfRule type="expression" dxfId="6755" priority="527" stopIfTrue="1">
      <formula>IF(WEEKDAY(F$5)=1,TRUE,FALSE)</formula>
    </cfRule>
  </conditionalFormatting>
  <conditionalFormatting sqref="F20:I20">
    <cfRule type="expression" dxfId="6754" priority="526" stopIfTrue="1">
      <formula>IF(WEEKDAY(F$5)=1,TRUE,FALSE)</formula>
    </cfRule>
  </conditionalFormatting>
  <conditionalFormatting sqref="F20:I20">
    <cfRule type="expression" dxfId="6753" priority="525" stopIfTrue="1">
      <formula>IF(WEEKDAY(F$5)=1,TRUE,FALSE)</formula>
    </cfRule>
  </conditionalFormatting>
  <conditionalFormatting sqref="F20:I20">
    <cfRule type="expression" dxfId="6752" priority="524" stopIfTrue="1">
      <formula>IF(WEEKDAY(F$5)=1,TRUE,FALSE)</formula>
    </cfRule>
  </conditionalFormatting>
  <conditionalFormatting sqref="F20:AJ20">
    <cfRule type="expression" dxfId="6751" priority="523" stopIfTrue="1">
      <formula>IF(WEEKDAY(F$5)=1,TRUE,FALSE)</formula>
    </cfRule>
  </conditionalFormatting>
  <conditionalFormatting sqref="F20:AJ20">
    <cfRule type="expression" dxfId="6750" priority="522" stopIfTrue="1">
      <formula>IF(WEEKDAY(F$5)=1,TRUE,FALSE)</formula>
    </cfRule>
  </conditionalFormatting>
  <conditionalFormatting sqref="F20:AJ20">
    <cfRule type="expression" dxfId="6749" priority="521" stopIfTrue="1">
      <formula>IF(WEEKDAY(F$5)=1,TRUE,FALSE)</formula>
    </cfRule>
  </conditionalFormatting>
  <conditionalFormatting sqref="K20:P20">
    <cfRule type="expression" dxfId="6748" priority="520" stopIfTrue="1">
      <formula>IF(WEEKDAY(K$5)=1,TRUE,FALSE)</formula>
    </cfRule>
  </conditionalFormatting>
  <conditionalFormatting sqref="R20:W20">
    <cfRule type="expression" dxfId="6747" priority="519" stopIfTrue="1">
      <formula>IF(WEEKDAY(R$5)=1,TRUE,FALSE)</formula>
    </cfRule>
  </conditionalFormatting>
  <conditionalFormatting sqref="Y20:AD20">
    <cfRule type="expression" dxfId="6746" priority="518" stopIfTrue="1">
      <formula>IF(WEEKDAY(Y$5)=1,TRUE,FALSE)</formula>
    </cfRule>
  </conditionalFormatting>
  <conditionalFormatting sqref="F20:I20">
    <cfRule type="expression" dxfId="6745" priority="517" stopIfTrue="1">
      <formula>IF(WEEKDAY(F$5)=1,TRUE,FALSE)</formula>
    </cfRule>
  </conditionalFormatting>
  <conditionalFormatting sqref="AF20:AJ20">
    <cfRule type="expression" dxfId="6744" priority="516" stopIfTrue="1">
      <formula>IF(WEEKDAY(AF$5)=1,TRUE,FALSE)</formula>
    </cfRule>
  </conditionalFormatting>
  <conditionalFormatting sqref="F20:AJ20">
    <cfRule type="expression" dxfId="6743" priority="515" stopIfTrue="1">
      <formula>IF(WEEKDAY(F$5)=1,TRUE,FALSE)</formula>
    </cfRule>
  </conditionalFormatting>
  <conditionalFormatting sqref="F20:AJ20">
    <cfRule type="expression" dxfId="6742" priority="514" stopIfTrue="1">
      <formula>IF(WEEKDAY(F$5)=1,TRUE,FALSE)</formula>
    </cfRule>
  </conditionalFormatting>
  <conditionalFormatting sqref="F20:AJ20">
    <cfRule type="expression" dxfId="6741" priority="513" stopIfTrue="1">
      <formula>IF(WEEKDAY(F$5)=1,TRUE,FALSE)</formula>
    </cfRule>
  </conditionalFormatting>
  <conditionalFormatting sqref="F20:AJ20">
    <cfRule type="expression" dxfId="6740" priority="512" stopIfTrue="1">
      <formula>IF(WEEKDAY(F$5)=1,TRUE,FALSE)</formula>
    </cfRule>
  </conditionalFormatting>
  <conditionalFormatting sqref="F20:AJ20">
    <cfRule type="expression" dxfId="6739" priority="511" stopIfTrue="1">
      <formula>IF(WEEKDAY(F$5)=1,TRUE,FALSE)</formula>
    </cfRule>
  </conditionalFormatting>
  <conditionalFormatting sqref="F22:AJ22">
    <cfRule type="expression" dxfId="6738" priority="510" stopIfTrue="1">
      <formula>IF(WEEKDAY(F$5)=1,TRUE,FALSE)</formula>
    </cfRule>
  </conditionalFormatting>
  <conditionalFormatting sqref="F22:I22">
    <cfRule type="expression" dxfId="6737" priority="509" stopIfTrue="1">
      <formula>IF(WEEKDAY(F$5)=1,TRUE,FALSE)</formula>
    </cfRule>
  </conditionalFormatting>
  <conditionalFormatting sqref="F22:AJ22">
    <cfRule type="expression" dxfId="6736" priority="508" stopIfTrue="1">
      <formula>IF(WEEKDAY(F$5)=1,TRUE,FALSE)</formula>
    </cfRule>
  </conditionalFormatting>
  <conditionalFormatting sqref="F22:AJ22">
    <cfRule type="expression" dxfId="6735" priority="507" stopIfTrue="1">
      <formula>IF(WEEKDAY(F$5)=1,TRUE,FALSE)</formula>
    </cfRule>
  </conditionalFormatting>
  <conditionalFormatting sqref="F22:AJ22">
    <cfRule type="expression" dxfId="6734" priority="506" stopIfTrue="1">
      <formula>IF(WEEKDAY(F$5)=1,TRUE,FALSE)</formula>
    </cfRule>
  </conditionalFormatting>
  <conditionalFormatting sqref="K22:P22">
    <cfRule type="expression" dxfId="6733" priority="505" stopIfTrue="1">
      <formula>IF(WEEKDAY(K$5)=1,TRUE,FALSE)</formula>
    </cfRule>
  </conditionalFormatting>
  <conditionalFormatting sqref="R22:W22">
    <cfRule type="expression" dxfId="6732" priority="504" stopIfTrue="1">
      <formula>IF(WEEKDAY(R$5)=1,TRUE,FALSE)</formula>
    </cfRule>
  </conditionalFormatting>
  <conditionalFormatting sqref="Y22:AD22">
    <cfRule type="expression" dxfId="6731" priority="503" stopIfTrue="1">
      <formula>IF(WEEKDAY(Y$5)=1,TRUE,FALSE)</formula>
    </cfRule>
  </conditionalFormatting>
  <conditionalFormatting sqref="F22:I22">
    <cfRule type="expression" dxfId="6730" priority="502" stopIfTrue="1">
      <formula>IF(WEEKDAY(F$5)=1,TRUE,FALSE)</formula>
    </cfRule>
  </conditionalFormatting>
  <conditionalFormatting sqref="AF22:AJ22">
    <cfRule type="expression" dxfId="6729" priority="501" stopIfTrue="1">
      <formula>IF(WEEKDAY(AF$5)=1,TRUE,FALSE)</formula>
    </cfRule>
  </conditionalFormatting>
  <conditionalFormatting sqref="F22:AJ22">
    <cfRule type="expression" dxfId="6728" priority="500" stopIfTrue="1">
      <formula>IF(WEEKDAY(F$5)=1,TRUE,FALSE)</formula>
    </cfRule>
  </conditionalFormatting>
  <conditionalFormatting sqref="F22:AJ22">
    <cfRule type="expression" dxfId="6727" priority="499" stopIfTrue="1">
      <formula>IF(WEEKDAY(F$5)=1,TRUE,FALSE)</formula>
    </cfRule>
  </conditionalFormatting>
  <conditionalFormatting sqref="F22:AJ22">
    <cfRule type="expression" dxfId="6726" priority="498" stopIfTrue="1">
      <formula>IF(WEEKDAY(F$5)=1,TRUE,FALSE)</formula>
    </cfRule>
  </conditionalFormatting>
  <conditionalFormatting sqref="F22:AJ22">
    <cfRule type="expression" dxfId="6725" priority="497" stopIfTrue="1">
      <formula>IF(WEEKDAY(F$5)=1,TRUE,FALSE)</formula>
    </cfRule>
  </conditionalFormatting>
  <conditionalFormatting sqref="F22:I22">
    <cfRule type="expression" dxfId="6724" priority="496" stopIfTrue="1">
      <formula>IF(WEEKDAY(F$5)=1,TRUE,FALSE)</formula>
    </cfRule>
  </conditionalFormatting>
  <conditionalFormatting sqref="F22:I22">
    <cfRule type="expression" dxfId="6723" priority="495" stopIfTrue="1">
      <formula>IF(WEEKDAY(F$5)=1,TRUE,FALSE)</formula>
    </cfRule>
  </conditionalFormatting>
  <conditionalFormatting sqref="F22:I22">
    <cfRule type="expression" dxfId="6722" priority="494" stopIfTrue="1">
      <formula>IF(WEEKDAY(F$5)=1,TRUE,FALSE)</formula>
    </cfRule>
  </conditionalFormatting>
  <conditionalFormatting sqref="F22:AJ22">
    <cfRule type="expression" dxfId="6721" priority="493" stopIfTrue="1">
      <formula>IF(WEEKDAY(F$5)=1,TRUE,FALSE)</formula>
    </cfRule>
  </conditionalFormatting>
  <conditionalFormatting sqref="F22:AJ22">
    <cfRule type="expression" dxfId="6720" priority="492" stopIfTrue="1">
      <formula>IF(WEEKDAY(F$5)=1,TRUE,FALSE)</formula>
    </cfRule>
  </conditionalFormatting>
  <conditionalFormatting sqref="F22:AJ22">
    <cfRule type="expression" dxfId="6719" priority="491" stopIfTrue="1">
      <formula>IF(WEEKDAY(F$5)=1,TRUE,FALSE)</formula>
    </cfRule>
  </conditionalFormatting>
  <conditionalFormatting sqref="K22:P22">
    <cfRule type="expression" dxfId="6718" priority="490" stopIfTrue="1">
      <formula>IF(WEEKDAY(K$5)=1,TRUE,FALSE)</formula>
    </cfRule>
  </conditionalFormatting>
  <conditionalFormatting sqref="R22:W22">
    <cfRule type="expression" dxfId="6717" priority="489" stopIfTrue="1">
      <formula>IF(WEEKDAY(R$5)=1,TRUE,FALSE)</formula>
    </cfRule>
  </conditionalFormatting>
  <conditionalFormatting sqref="Y22:AD22">
    <cfRule type="expression" dxfId="6716" priority="488" stopIfTrue="1">
      <formula>IF(WEEKDAY(Y$5)=1,TRUE,FALSE)</formula>
    </cfRule>
  </conditionalFormatting>
  <conditionalFormatting sqref="F22:I22">
    <cfRule type="expression" dxfId="6715" priority="487" stopIfTrue="1">
      <formula>IF(WEEKDAY(F$5)=1,TRUE,FALSE)</formula>
    </cfRule>
  </conditionalFormatting>
  <conditionalFormatting sqref="AF22:AJ22">
    <cfRule type="expression" dxfId="6714" priority="486" stopIfTrue="1">
      <formula>IF(WEEKDAY(AF$5)=1,TRUE,FALSE)</formula>
    </cfRule>
  </conditionalFormatting>
  <conditionalFormatting sqref="F22:AJ22">
    <cfRule type="expression" dxfId="6713" priority="485" stopIfTrue="1">
      <formula>IF(WEEKDAY(F$5)=1,TRUE,FALSE)</formula>
    </cfRule>
  </conditionalFormatting>
  <conditionalFormatting sqref="F22:AJ22">
    <cfRule type="expression" dxfId="6712" priority="484" stopIfTrue="1">
      <formula>IF(WEEKDAY(F$5)=1,TRUE,FALSE)</formula>
    </cfRule>
  </conditionalFormatting>
  <conditionalFormatting sqref="F22:AJ22">
    <cfRule type="expression" dxfId="6711" priority="483" stopIfTrue="1">
      <formula>IF(WEEKDAY(F$5)=1,TRUE,FALSE)</formula>
    </cfRule>
  </conditionalFormatting>
  <conditionalFormatting sqref="F22:AJ22">
    <cfRule type="expression" dxfId="6710" priority="482" stopIfTrue="1">
      <formula>IF(WEEKDAY(F$5)=1,TRUE,FALSE)</formula>
    </cfRule>
  </conditionalFormatting>
  <conditionalFormatting sqref="F22:AJ22">
    <cfRule type="expression" dxfId="6709" priority="481" stopIfTrue="1">
      <formula>IF(WEEKDAY(F$5)=1,TRUE,FALSE)</formula>
    </cfRule>
  </conditionalFormatting>
  <conditionalFormatting sqref="F24:AJ24">
    <cfRule type="expression" dxfId="6708" priority="480" stopIfTrue="1">
      <formula>IF(WEEKDAY(F$5)=1,TRUE,FALSE)</formula>
    </cfRule>
  </conditionalFormatting>
  <conditionalFormatting sqref="F24:I24">
    <cfRule type="expression" dxfId="6707" priority="479" stopIfTrue="1">
      <formula>IF(WEEKDAY(F$5)=1,TRUE,FALSE)</formula>
    </cfRule>
  </conditionalFormatting>
  <conditionalFormatting sqref="F24:AJ24">
    <cfRule type="expression" dxfId="6706" priority="478" stopIfTrue="1">
      <formula>IF(WEEKDAY(F$5)=1,TRUE,FALSE)</formula>
    </cfRule>
  </conditionalFormatting>
  <conditionalFormatting sqref="F24:AJ24">
    <cfRule type="expression" dxfId="6705" priority="477" stopIfTrue="1">
      <formula>IF(WEEKDAY(F$5)=1,TRUE,FALSE)</formula>
    </cfRule>
  </conditionalFormatting>
  <conditionalFormatting sqref="F24:AJ24">
    <cfRule type="expression" dxfId="6704" priority="476" stopIfTrue="1">
      <formula>IF(WEEKDAY(F$5)=1,TRUE,FALSE)</formula>
    </cfRule>
  </conditionalFormatting>
  <conditionalFormatting sqref="K24:P24">
    <cfRule type="expression" dxfId="6703" priority="475" stopIfTrue="1">
      <formula>IF(WEEKDAY(K$5)=1,TRUE,FALSE)</formula>
    </cfRule>
  </conditionalFormatting>
  <conditionalFormatting sqref="R24:W24">
    <cfRule type="expression" dxfId="6702" priority="474" stopIfTrue="1">
      <formula>IF(WEEKDAY(R$5)=1,TRUE,FALSE)</formula>
    </cfRule>
  </conditionalFormatting>
  <conditionalFormatting sqref="Y24:AD24">
    <cfRule type="expression" dxfId="6701" priority="473" stopIfTrue="1">
      <formula>IF(WEEKDAY(Y$5)=1,TRUE,FALSE)</formula>
    </cfRule>
  </conditionalFormatting>
  <conditionalFormatting sqref="F24:I24">
    <cfRule type="expression" dxfId="6700" priority="472" stopIfTrue="1">
      <formula>IF(WEEKDAY(F$5)=1,TRUE,FALSE)</formula>
    </cfRule>
  </conditionalFormatting>
  <conditionalFormatting sqref="AF24:AJ24">
    <cfRule type="expression" dxfId="6699" priority="471" stopIfTrue="1">
      <formula>IF(WEEKDAY(AF$5)=1,TRUE,FALSE)</formula>
    </cfRule>
  </conditionalFormatting>
  <conditionalFormatting sqref="F24:AJ24">
    <cfRule type="expression" dxfId="6698" priority="470" stopIfTrue="1">
      <formula>IF(WEEKDAY(F$5)=1,TRUE,FALSE)</formula>
    </cfRule>
  </conditionalFormatting>
  <conditionalFormatting sqref="F24:AJ24">
    <cfRule type="expression" dxfId="6697" priority="469" stopIfTrue="1">
      <formula>IF(WEEKDAY(F$5)=1,TRUE,FALSE)</formula>
    </cfRule>
  </conditionalFormatting>
  <conditionalFormatting sqref="F24:AJ24">
    <cfRule type="expression" dxfId="6696" priority="468" stopIfTrue="1">
      <formula>IF(WEEKDAY(F$5)=1,TRUE,FALSE)</formula>
    </cfRule>
  </conditionalFormatting>
  <conditionalFormatting sqref="F24:AJ24">
    <cfRule type="expression" dxfId="6695" priority="467" stopIfTrue="1">
      <formula>IF(WEEKDAY(F$5)=1,TRUE,FALSE)</formula>
    </cfRule>
  </conditionalFormatting>
  <conditionalFormatting sqref="F24:I24">
    <cfRule type="expression" dxfId="6694" priority="466" stopIfTrue="1">
      <formula>IF(WEEKDAY(F$5)=1,TRUE,FALSE)</formula>
    </cfRule>
  </conditionalFormatting>
  <conditionalFormatting sqref="F24:I24">
    <cfRule type="expression" dxfId="6693" priority="465" stopIfTrue="1">
      <formula>IF(WEEKDAY(F$5)=1,TRUE,FALSE)</formula>
    </cfRule>
  </conditionalFormatting>
  <conditionalFormatting sqref="F24:I24">
    <cfRule type="expression" dxfId="6692" priority="464" stopIfTrue="1">
      <formula>IF(WEEKDAY(F$5)=1,TRUE,FALSE)</formula>
    </cfRule>
  </conditionalFormatting>
  <conditionalFormatting sqref="F24:AJ24">
    <cfRule type="expression" dxfId="6691" priority="463" stopIfTrue="1">
      <formula>IF(WEEKDAY(F$5)=1,TRUE,FALSE)</formula>
    </cfRule>
  </conditionalFormatting>
  <conditionalFormatting sqref="F24:AJ24">
    <cfRule type="expression" dxfId="6690" priority="462" stopIfTrue="1">
      <formula>IF(WEEKDAY(F$5)=1,TRUE,FALSE)</formula>
    </cfRule>
  </conditionalFormatting>
  <conditionalFormatting sqref="F24:AJ24">
    <cfRule type="expression" dxfId="6689" priority="461" stopIfTrue="1">
      <formula>IF(WEEKDAY(F$5)=1,TRUE,FALSE)</formula>
    </cfRule>
  </conditionalFormatting>
  <conditionalFormatting sqref="K24:P24">
    <cfRule type="expression" dxfId="6688" priority="460" stopIfTrue="1">
      <formula>IF(WEEKDAY(K$5)=1,TRUE,FALSE)</formula>
    </cfRule>
  </conditionalFormatting>
  <conditionalFormatting sqref="R24:W24">
    <cfRule type="expression" dxfId="6687" priority="459" stopIfTrue="1">
      <formula>IF(WEEKDAY(R$5)=1,TRUE,FALSE)</formula>
    </cfRule>
  </conditionalFormatting>
  <conditionalFormatting sqref="Y24:AD24">
    <cfRule type="expression" dxfId="6686" priority="458" stopIfTrue="1">
      <formula>IF(WEEKDAY(Y$5)=1,TRUE,FALSE)</formula>
    </cfRule>
  </conditionalFormatting>
  <conditionalFormatting sqref="F24:I24">
    <cfRule type="expression" dxfId="6685" priority="457" stopIfTrue="1">
      <formula>IF(WEEKDAY(F$5)=1,TRUE,FALSE)</formula>
    </cfRule>
  </conditionalFormatting>
  <conditionalFormatting sqref="AF24:AJ24">
    <cfRule type="expression" dxfId="6684" priority="456" stopIfTrue="1">
      <formula>IF(WEEKDAY(AF$5)=1,TRUE,FALSE)</formula>
    </cfRule>
  </conditionalFormatting>
  <conditionalFormatting sqref="F24:AJ24">
    <cfRule type="expression" dxfId="6683" priority="455" stopIfTrue="1">
      <formula>IF(WEEKDAY(F$5)=1,TRUE,FALSE)</formula>
    </cfRule>
  </conditionalFormatting>
  <conditionalFormatting sqref="F24:AJ24">
    <cfRule type="expression" dxfId="6682" priority="454" stopIfTrue="1">
      <formula>IF(WEEKDAY(F$5)=1,TRUE,FALSE)</formula>
    </cfRule>
  </conditionalFormatting>
  <conditionalFormatting sqref="F24:AJ24">
    <cfRule type="expression" dxfId="6681" priority="453" stopIfTrue="1">
      <formula>IF(WEEKDAY(F$5)=1,TRUE,FALSE)</formula>
    </cfRule>
  </conditionalFormatting>
  <conditionalFormatting sqref="F24:AJ24">
    <cfRule type="expression" dxfId="6680" priority="452" stopIfTrue="1">
      <formula>IF(WEEKDAY(F$5)=1,TRUE,FALSE)</formula>
    </cfRule>
  </conditionalFormatting>
  <conditionalFormatting sqref="F24:AJ24">
    <cfRule type="expression" dxfId="6679" priority="451" stopIfTrue="1">
      <formula>IF(WEEKDAY(F$5)=1,TRUE,FALSE)</formula>
    </cfRule>
  </conditionalFormatting>
  <conditionalFormatting sqref="F26:AJ26">
    <cfRule type="expression" dxfId="6678" priority="450" stopIfTrue="1">
      <formula>IF(WEEKDAY(F$5)=1,TRUE,FALSE)</formula>
    </cfRule>
  </conditionalFormatting>
  <conditionalFormatting sqref="F26:I26">
    <cfRule type="expression" dxfId="6677" priority="449" stopIfTrue="1">
      <formula>IF(WEEKDAY(F$5)=1,TRUE,FALSE)</formula>
    </cfRule>
  </conditionalFormatting>
  <conditionalFormatting sqref="F26:AJ26">
    <cfRule type="expression" dxfId="6676" priority="448" stopIfTrue="1">
      <formula>IF(WEEKDAY(F$5)=1,TRUE,FALSE)</formula>
    </cfRule>
  </conditionalFormatting>
  <conditionalFormatting sqref="F26:AJ26">
    <cfRule type="expression" dxfId="6675" priority="447" stopIfTrue="1">
      <formula>IF(WEEKDAY(F$5)=1,TRUE,FALSE)</formula>
    </cfRule>
  </conditionalFormatting>
  <conditionalFormatting sqref="F26:AJ26">
    <cfRule type="expression" dxfId="6674" priority="446" stopIfTrue="1">
      <formula>IF(WEEKDAY(F$5)=1,TRUE,FALSE)</formula>
    </cfRule>
  </conditionalFormatting>
  <conditionalFormatting sqref="K26:P26">
    <cfRule type="expression" dxfId="6673" priority="445" stopIfTrue="1">
      <formula>IF(WEEKDAY(K$5)=1,TRUE,FALSE)</formula>
    </cfRule>
  </conditionalFormatting>
  <conditionalFormatting sqref="R26:W26">
    <cfRule type="expression" dxfId="6672" priority="444" stopIfTrue="1">
      <formula>IF(WEEKDAY(R$5)=1,TRUE,FALSE)</formula>
    </cfRule>
  </conditionalFormatting>
  <conditionalFormatting sqref="Y26:AD26">
    <cfRule type="expression" dxfId="6671" priority="443" stopIfTrue="1">
      <formula>IF(WEEKDAY(Y$5)=1,TRUE,FALSE)</formula>
    </cfRule>
  </conditionalFormatting>
  <conditionalFormatting sqref="F26:I26">
    <cfRule type="expression" dxfId="6670" priority="442" stopIfTrue="1">
      <formula>IF(WEEKDAY(F$5)=1,TRUE,FALSE)</formula>
    </cfRule>
  </conditionalFormatting>
  <conditionalFormatting sqref="AF26:AJ26">
    <cfRule type="expression" dxfId="6669" priority="441" stopIfTrue="1">
      <formula>IF(WEEKDAY(AF$5)=1,TRUE,FALSE)</formula>
    </cfRule>
  </conditionalFormatting>
  <conditionalFormatting sqref="F26:AJ26">
    <cfRule type="expression" dxfId="6668" priority="440" stopIfTrue="1">
      <formula>IF(WEEKDAY(F$5)=1,TRUE,FALSE)</formula>
    </cfRule>
  </conditionalFormatting>
  <conditionalFormatting sqref="F26:AJ26">
    <cfRule type="expression" dxfId="6667" priority="439" stopIfTrue="1">
      <formula>IF(WEEKDAY(F$5)=1,TRUE,FALSE)</formula>
    </cfRule>
  </conditionalFormatting>
  <conditionalFormatting sqref="F26:AJ26">
    <cfRule type="expression" dxfId="6666" priority="438" stopIfTrue="1">
      <formula>IF(WEEKDAY(F$5)=1,TRUE,FALSE)</formula>
    </cfRule>
  </conditionalFormatting>
  <conditionalFormatting sqref="F26:AJ26">
    <cfRule type="expression" dxfId="6665" priority="437" stopIfTrue="1">
      <formula>IF(WEEKDAY(F$5)=1,TRUE,FALSE)</formula>
    </cfRule>
  </conditionalFormatting>
  <conditionalFormatting sqref="F26:I26">
    <cfRule type="expression" dxfId="6664" priority="436" stopIfTrue="1">
      <formula>IF(WEEKDAY(F$5)=1,TRUE,FALSE)</formula>
    </cfRule>
  </conditionalFormatting>
  <conditionalFormatting sqref="F26:I26">
    <cfRule type="expression" dxfId="6663" priority="435" stopIfTrue="1">
      <formula>IF(WEEKDAY(F$5)=1,TRUE,FALSE)</formula>
    </cfRule>
  </conditionalFormatting>
  <conditionalFormatting sqref="F26:I26">
    <cfRule type="expression" dxfId="6662" priority="434" stopIfTrue="1">
      <formula>IF(WEEKDAY(F$5)=1,TRUE,FALSE)</formula>
    </cfRule>
  </conditionalFormatting>
  <conditionalFormatting sqref="F26:AJ26">
    <cfRule type="expression" dxfId="6661" priority="433" stopIfTrue="1">
      <formula>IF(WEEKDAY(F$5)=1,TRUE,FALSE)</formula>
    </cfRule>
  </conditionalFormatting>
  <conditionalFormatting sqref="F26:AJ26">
    <cfRule type="expression" dxfId="6660" priority="432" stopIfTrue="1">
      <formula>IF(WEEKDAY(F$5)=1,TRUE,FALSE)</formula>
    </cfRule>
  </conditionalFormatting>
  <conditionalFormatting sqref="F26:AJ26">
    <cfRule type="expression" dxfId="6659" priority="431" stopIfTrue="1">
      <formula>IF(WEEKDAY(F$5)=1,TRUE,FALSE)</formula>
    </cfRule>
  </conditionalFormatting>
  <conditionalFormatting sqref="K26:P26">
    <cfRule type="expression" dxfId="6658" priority="430" stopIfTrue="1">
      <formula>IF(WEEKDAY(K$5)=1,TRUE,FALSE)</formula>
    </cfRule>
  </conditionalFormatting>
  <conditionalFormatting sqref="R26:W26">
    <cfRule type="expression" dxfId="6657" priority="429" stopIfTrue="1">
      <formula>IF(WEEKDAY(R$5)=1,TRUE,FALSE)</formula>
    </cfRule>
  </conditionalFormatting>
  <conditionalFormatting sqref="Y26:AD26">
    <cfRule type="expression" dxfId="6656" priority="428" stopIfTrue="1">
      <formula>IF(WEEKDAY(Y$5)=1,TRUE,FALSE)</formula>
    </cfRule>
  </conditionalFormatting>
  <conditionalFormatting sqref="F26:I26">
    <cfRule type="expression" dxfId="6655" priority="427" stopIfTrue="1">
      <formula>IF(WEEKDAY(F$5)=1,TRUE,FALSE)</formula>
    </cfRule>
  </conditionalFormatting>
  <conditionalFormatting sqref="AF26:AJ26">
    <cfRule type="expression" dxfId="6654" priority="426" stopIfTrue="1">
      <formula>IF(WEEKDAY(AF$5)=1,TRUE,FALSE)</formula>
    </cfRule>
  </conditionalFormatting>
  <conditionalFormatting sqref="F26:AJ26">
    <cfRule type="expression" dxfId="6653" priority="425" stopIfTrue="1">
      <formula>IF(WEEKDAY(F$5)=1,TRUE,FALSE)</formula>
    </cfRule>
  </conditionalFormatting>
  <conditionalFormatting sqref="F26:AJ26">
    <cfRule type="expression" dxfId="6652" priority="424" stopIfTrue="1">
      <formula>IF(WEEKDAY(F$5)=1,TRUE,FALSE)</formula>
    </cfRule>
  </conditionalFormatting>
  <conditionalFormatting sqref="F26:AJ26">
    <cfRule type="expression" dxfId="6651" priority="423" stopIfTrue="1">
      <formula>IF(WEEKDAY(F$5)=1,TRUE,FALSE)</formula>
    </cfRule>
  </conditionalFormatting>
  <conditionalFormatting sqref="F26:AJ26">
    <cfRule type="expression" dxfId="6650" priority="422" stopIfTrue="1">
      <formula>IF(WEEKDAY(F$5)=1,TRUE,FALSE)</formula>
    </cfRule>
  </conditionalFormatting>
  <conditionalFormatting sqref="F26:AJ26">
    <cfRule type="expression" dxfId="6649" priority="421" stopIfTrue="1">
      <formula>IF(WEEKDAY(F$5)=1,TRUE,FALSE)</formula>
    </cfRule>
  </conditionalFormatting>
  <conditionalFormatting sqref="F28:AJ28">
    <cfRule type="expression" dxfId="6648" priority="420" stopIfTrue="1">
      <formula>IF(WEEKDAY(F$5)=1,TRUE,FALSE)</formula>
    </cfRule>
  </conditionalFormatting>
  <conditionalFormatting sqref="F28:I28">
    <cfRule type="expression" dxfId="6647" priority="419" stopIfTrue="1">
      <formula>IF(WEEKDAY(F$5)=1,TRUE,FALSE)</formula>
    </cfRule>
  </conditionalFormatting>
  <conditionalFormatting sqref="F28:AJ28">
    <cfRule type="expression" dxfId="6646" priority="418" stopIfTrue="1">
      <formula>IF(WEEKDAY(F$5)=1,TRUE,FALSE)</formula>
    </cfRule>
  </conditionalFormatting>
  <conditionalFormatting sqref="F28:AJ28">
    <cfRule type="expression" dxfId="6645" priority="417" stopIfTrue="1">
      <formula>IF(WEEKDAY(F$5)=1,TRUE,FALSE)</formula>
    </cfRule>
  </conditionalFormatting>
  <conditionalFormatting sqref="F28:AJ28">
    <cfRule type="expression" dxfId="6644" priority="416" stopIfTrue="1">
      <formula>IF(WEEKDAY(F$5)=1,TRUE,FALSE)</formula>
    </cfRule>
  </conditionalFormatting>
  <conditionalFormatting sqref="K28:P28">
    <cfRule type="expression" dxfId="6643" priority="415" stopIfTrue="1">
      <formula>IF(WEEKDAY(K$5)=1,TRUE,FALSE)</formula>
    </cfRule>
  </conditionalFormatting>
  <conditionalFormatting sqref="R28:W28">
    <cfRule type="expression" dxfId="6642" priority="414" stopIfTrue="1">
      <formula>IF(WEEKDAY(R$5)=1,TRUE,FALSE)</formula>
    </cfRule>
  </conditionalFormatting>
  <conditionalFormatting sqref="Y28:AD28">
    <cfRule type="expression" dxfId="6641" priority="413" stopIfTrue="1">
      <formula>IF(WEEKDAY(Y$5)=1,TRUE,FALSE)</formula>
    </cfRule>
  </conditionalFormatting>
  <conditionalFormatting sqref="F28:I28">
    <cfRule type="expression" dxfId="6640" priority="412" stopIfTrue="1">
      <formula>IF(WEEKDAY(F$5)=1,TRUE,FALSE)</formula>
    </cfRule>
  </conditionalFormatting>
  <conditionalFormatting sqref="AF28:AJ28">
    <cfRule type="expression" dxfId="6639" priority="411" stopIfTrue="1">
      <formula>IF(WEEKDAY(AF$5)=1,TRUE,FALSE)</formula>
    </cfRule>
  </conditionalFormatting>
  <conditionalFormatting sqref="F28:AJ28">
    <cfRule type="expression" dxfId="6638" priority="410" stopIfTrue="1">
      <formula>IF(WEEKDAY(F$5)=1,TRUE,FALSE)</formula>
    </cfRule>
  </conditionalFormatting>
  <conditionalFormatting sqref="F28:AJ28">
    <cfRule type="expression" dxfId="6637" priority="409" stopIfTrue="1">
      <formula>IF(WEEKDAY(F$5)=1,TRUE,FALSE)</formula>
    </cfRule>
  </conditionalFormatting>
  <conditionalFormatting sqref="F28:AJ28">
    <cfRule type="expression" dxfId="6636" priority="408" stopIfTrue="1">
      <formula>IF(WEEKDAY(F$5)=1,TRUE,FALSE)</formula>
    </cfRule>
  </conditionalFormatting>
  <conditionalFormatting sqref="F28:AJ28">
    <cfRule type="expression" dxfId="6635" priority="407" stopIfTrue="1">
      <formula>IF(WEEKDAY(F$5)=1,TRUE,FALSE)</formula>
    </cfRule>
  </conditionalFormatting>
  <conditionalFormatting sqref="F28:I28">
    <cfRule type="expression" dxfId="6634" priority="406" stopIfTrue="1">
      <formula>IF(WEEKDAY(F$5)=1,TRUE,FALSE)</formula>
    </cfRule>
  </conditionalFormatting>
  <conditionalFormatting sqref="F28:I28">
    <cfRule type="expression" dxfId="6633" priority="405" stopIfTrue="1">
      <formula>IF(WEEKDAY(F$5)=1,TRUE,FALSE)</formula>
    </cfRule>
  </conditionalFormatting>
  <conditionalFormatting sqref="F28:I28">
    <cfRule type="expression" dxfId="6632" priority="404" stopIfTrue="1">
      <formula>IF(WEEKDAY(F$5)=1,TRUE,FALSE)</formula>
    </cfRule>
  </conditionalFormatting>
  <conditionalFormatting sqref="F28:AJ28">
    <cfRule type="expression" dxfId="6631" priority="403" stopIfTrue="1">
      <formula>IF(WEEKDAY(F$5)=1,TRUE,FALSE)</formula>
    </cfRule>
  </conditionalFormatting>
  <conditionalFormatting sqref="F28:AJ28">
    <cfRule type="expression" dxfId="6630" priority="402" stopIfTrue="1">
      <formula>IF(WEEKDAY(F$5)=1,TRUE,FALSE)</formula>
    </cfRule>
  </conditionalFormatting>
  <conditionalFormatting sqref="F28:AJ28">
    <cfRule type="expression" dxfId="6629" priority="401" stopIfTrue="1">
      <formula>IF(WEEKDAY(F$5)=1,TRUE,FALSE)</formula>
    </cfRule>
  </conditionalFormatting>
  <conditionalFormatting sqref="K28:P28">
    <cfRule type="expression" dxfId="6628" priority="400" stopIfTrue="1">
      <formula>IF(WEEKDAY(K$5)=1,TRUE,FALSE)</formula>
    </cfRule>
  </conditionalFormatting>
  <conditionalFormatting sqref="R28:W28">
    <cfRule type="expression" dxfId="6627" priority="399" stopIfTrue="1">
      <formula>IF(WEEKDAY(R$5)=1,TRUE,FALSE)</formula>
    </cfRule>
  </conditionalFormatting>
  <conditionalFormatting sqref="Y28:AD28">
    <cfRule type="expression" dxfId="6626" priority="398" stopIfTrue="1">
      <formula>IF(WEEKDAY(Y$5)=1,TRUE,FALSE)</formula>
    </cfRule>
  </conditionalFormatting>
  <conditionalFormatting sqref="F28:I28">
    <cfRule type="expression" dxfId="6625" priority="397" stopIfTrue="1">
      <formula>IF(WEEKDAY(F$5)=1,TRUE,FALSE)</formula>
    </cfRule>
  </conditionalFormatting>
  <conditionalFormatting sqref="AF28:AJ28">
    <cfRule type="expression" dxfId="6624" priority="396" stopIfTrue="1">
      <formula>IF(WEEKDAY(AF$5)=1,TRUE,FALSE)</formula>
    </cfRule>
  </conditionalFormatting>
  <conditionalFormatting sqref="F28:AJ28">
    <cfRule type="expression" dxfId="6623" priority="395" stopIfTrue="1">
      <formula>IF(WEEKDAY(F$5)=1,TRUE,FALSE)</formula>
    </cfRule>
  </conditionalFormatting>
  <conditionalFormatting sqref="F28:AJ28">
    <cfRule type="expression" dxfId="6622" priority="394" stopIfTrue="1">
      <formula>IF(WEEKDAY(F$5)=1,TRUE,FALSE)</formula>
    </cfRule>
  </conditionalFormatting>
  <conditionalFormatting sqref="F28:AJ28">
    <cfRule type="expression" dxfId="6621" priority="393" stopIfTrue="1">
      <formula>IF(WEEKDAY(F$5)=1,TRUE,FALSE)</formula>
    </cfRule>
  </conditionalFormatting>
  <conditionalFormatting sqref="F28:AJ28">
    <cfRule type="expression" dxfId="6620" priority="392" stopIfTrue="1">
      <formula>IF(WEEKDAY(F$5)=1,TRUE,FALSE)</formula>
    </cfRule>
  </conditionalFormatting>
  <conditionalFormatting sqref="F28:AJ28">
    <cfRule type="expression" dxfId="6619" priority="391" stopIfTrue="1">
      <formula>IF(WEEKDAY(F$5)=1,TRUE,FALSE)</formula>
    </cfRule>
  </conditionalFormatting>
  <conditionalFormatting sqref="F31:AJ31">
    <cfRule type="expression" dxfId="6618" priority="390" stopIfTrue="1">
      <formula>IF(WEEKDAY(F$5)=1,TRUE,FALSE)</formula>
    </cfRule>
  </conditionalFormatting>
  <conditionalFormatting sqref="F31:I31">
    <cfRule type="expression" dxfId="6617" priority="389" stopIfTrue="1">
      <formula>IF(WEEKDAY(F$5)=1,TRUE,FALSE)</formula>
    </cfRule>
  </conditionalFormatting>
  <conditionalFormatting sqref="F31:AJ31">
    <cfRule type="expression" dxfId="6616" priority="388" stopIfTrue="1">
      <formula>IF(WEEKDAY(F$5)=1,TRUE,FALSE)</formula>
    </cfRule>
  </conditionalFormatting>
  <conditionalFormatting sqref="F31:AJ31">
    <cfRule type="expression" dxfId="6615" priority="387" stopIfTrue="1">
      <formula>IF(WEEKDAY(F$5)=1,TRUE,FALSE)</formula>
    </cfRule>
  </conditionalFormatting>
  <conditionalFormatting sqref="F31:AJ31">
    <cfRule type="expression" dxfId="6614" priority="386" stopIfTrue="1">
      <formula>IF(WEEKDAY(F$5)=1,TRUE,FALSE)</formula>
    </cfRule>
  </conditionalFormatting>
  <conditionalFormatting sqref="K31:P31">
    <cfRule type="expression" dxfId="6613" priority="385" stopIfTrue="1">
      <formula>IF(WEEKDAY(K$5)=1,TRUE,FALSE)</formula>
    </cfRule>
  </conditionalFormatting>
  <conditionalFormatting sqref="R31:W31">
    <cfRule type="expression" dxfId="6612" priority="384" stopIfTrue="1">
      <formula>IF(WEEKDAY(R$5)=1,TRUE,FALSE)</formula>
    </cfRule>
  </conditionalFormatting>
  <conditionalFormatting sqref="Y31:AD31">
    <cfRule type="expression" dxfId="6611" priority="383" stopIfTrue="1">
      <formula>IF(WEEKDAY(Y$5)=1,TRUE,FALSE)</formula>
    </cfRule>
  </conditionalFormatting>
  <conditionalFormatting sqref="F31:I31">
    <cfRule type="expression" dxfId="6610" priority="382" stopIfTrue="1">
      <formula>IF(WEEKDAY(F$5)=1,TRUE,FALSE)</formula>
    </cfRule>
  </conditionalFormatting>
  <conditionalFormatting sqref="AF31:AJ31">
    <cfRule type="expression" dxfId="6609" priority="381" stopIfTrue="1">
      <formula>IF(WEEKDAY(AF$5)=1,TRUE,FALSE)</formula>
    </cfRule>
  </conditionalFormatting>
  <conditionalFormatting sqref="F31:AJ31">
    <cfRule type="expression" dxfId="6608" priority="380" stopIfTrue="1">
      <formula>IF(WEEKDAY(F$5)=1,TRUE,FALSE)</formula>
    </cfRule>
  </conditionalFormatting>
  <conditionalFormatting sqref="F31:AJ31">
    <cfRule type="expression" dxfId="6607" priority="379" stopIfTrue="1">
      <formula>IF(WEEKDAY(F$5)=1,TRUE,FALSE)</formula>
    </cfRule>
  </conditionalFormatting>
  <conditionalFormatting sqref="F31:AJ31">
    <cfRule type="expression" dxfId="6606" priority="378" stopIfTrue="1">
      <formula>IF(WEEKDAY(F$5)=1,TRUE,FALSE)</formula>
    </cfRule>
  </conditionalFormatting>
  <conditionalFormatting sqref="F31:AJ31">
    <cfRule type="expression" dxfId="6605" priority="377" stopIfTrue="1">
      <formula>IF(WEEKDAY(F$5)=1,TRUE,FALSE)</formula>
    </cfRule>
  </conditionalFormatting>
  <conditionalFormatting sqref="F31:I31">
    <cfRule type="expression" dxfId="6604" priority="376" stopIfTrue="1">
      <formula>IF(WEEKDAY(F$5)=1,TRUE,FALSE)</formula>
    </cfRule>
  </conditionalFormatting>
  <conditionalFormatting sqref="F31:I31">
    <cfRule type="expression" dxfId="6603" priority="375" stopIfTrue="1">
      <formula>IF(WEEKDAY(F$5)=1,TRUE,FALSE)</formula>
    </cfRule>
  </conditionalFormatting>
  <conditionalFormatting sqref="F31:I31">
    <cfRule type="expression" dxfId="6602" priority="374" stopIfTrue="1">
      <formula>IF(WEEKDAY(F$5)=1,TRUE,FALSE)</formula>
    </cfRule>
  </conditionalFormatting>
  <conditionalFormatting sqref="F31:AJ31">
    <cfRule type="expression" dxfId="6601" priority="373" stopIfTrue="1">
      <formula>IF(WEEKDAY(F$5)=1,TRUE,FALSE)</formula>
    </cfRule>
  </conditionalFormatting>
  <conditionalFormatting sqref="F31:AJ31">
    <cfRule type="expression" dxfId="6600" priority="372" stopIfTrue="1">
      <formula>IF(WEEKDAY(F$5)=1,TRUE,FALSE)</formula>
    </cfRule>
  </conditionalFormatting>
  <conditionalFormatting sqref="F31:AJ31">
    <cfRule type="expression" dxfId="6599" priority="371" stopIfTrue="1">
      <formula>IF(WEEKDAY(F$5)=1,TRUE,FALSE)</formula>
    </cfRule>
  </conditionalFormatting>
  <conditionalFormatting sqref="K31:P31">
    <cfRule type="expression" dxfId="6598" priority="370" stopIfTrue="1">
      <formula>IF(WEEKDAY(K$5)=1,TRUE,FALSE)</formula>
    </cfRule>
  </conditionalFormatting>
  <conditionalFormatting sqref="R31:W31">
    <cfRule type="expression" dxfId="6597" priority="369" stopIfTrue="1">
      <formula>IF(WEEKDAY(R$5)=1,TRUE,FALSE)</formula>
    </cfRule>
  </conditionalFormatting>
  <conditionalFormatting sqref="Y31:AD31">
    <cfRule type="expression" dxfId="6596" priority="368" stopIfTrue="1">
      <formula>IF(WEEKDAY(Y$5)=1,TRUE,FALSE)</formula>
    </cfRule>
  </conditionalFormatting>
  <conditionalFormatting sqref="F31:I31">
    <cfRule type="expression" dxfId="6595" priority="367" stopIfTrue="1">
      <formula>IF(WEEKDAY(F$5)=1,TRUE,FALSE)</formula>
    </cfRule>
  </conditionalFormatting>
  <conditionalFormatting sqref="AF31:AJ31">
    <cfRule type="expression" dxfId="6594" priority="366" stopIfTrue="1">
      <formula>IF(WEEKDAY(AF$5)=1,TRUE,FALSE)</formula>
    </cfRule>
  </conditionalFormatting>
  <conditionalFormatting sqref="F31:AJ31">
    <cfRule type="expression" dxfId="6593" priority="365" stopIfTrue="1">
      <formula>IF(WEEKDAY(F$5)=1,TRUE,FALSE)</formula>
    </cfRule>
  </conditionalFormatting>
  <conditionalFormatting sqref="F31:AJ31">
    <cfRule type="expression" dxfId="6592" priority="364" stopIfTrue="1">
      <formula>IF(WEEKDAY(F$5)=1,TRUE,FALSE)</formula>
    </cfRule>
  </conditionalFormatting>
  <conditionalFormatting sqref="F31:AJ31">
    <cfRule type="expression" dxfId="6591" priority="363" stopIfTrue="1">
      <formula>IF(WEEKDAY(F$5)=1,TRUE,FALSE)</formula>
    </cfRule>
  </conditionalFormatting>
  <conditionalFormatting sqref="F31:AJ31">
    <cfRule type="expression" dxfId="6590" priority="362" stopIfTrue="1">
      <formula>IF(WEEKDAY(F$5)=1,TRUE,FALSE)</formula>
    </cfRule>
  </conditionalFormatting>
  <conditionalFormatting sqref="F31:AJ31">
    <cfRule type="expression" dxfId="6589" priority="361" stopIfTrue="1">
      <formula>IF(WEEKDAY(F$5)=1,TRUE,FALSE)</formula>
    </cfRule>
  </conditionalFormatting>
  <conditionalFormatting sqref="F33:AJ33">
    <cfRule type="expression" dxfId="6588" priority="360" stopIfTrue="1">
      <formula>IF(WEEKDAY(F$5)=1,TRUE,FALSE)</formula>
    </cfRule>
  </conditionalFormatting>
  <conditionalFormatting sqref="F33:I33">
    <cfRule type="expression" dxfId="6587" priority="359" stopIfTrue="1">
      <formula>IF(WEEKDAY(F$5)=1,TRUE,FALSE)</formula>
    </cfRule>
  </conditionalFormatting>
  <conditionalFormatting sqref="F33:AJ33">
    <cfRule type="expression" dxfId="6586" priority="358" stopIfTrue="1">
      <formula>IF(WEEKDAY(F$5)=1,TRUE,FALSE)</formula>
    </cfRule>
  </conditionalFormatting>
  <conditionalFormatting sqref="F33:AJ33">
    <cfRule type="expression" dxfId="6585" priority="357" stopIfTrue="1">
      <formula>IF(WEEKDAY(F$5)=1,TRUE,FALSE)</formula>
    </cfRule>
  </conditionalFormatting>
  <conditionalFormatting sqref="F33:AJ33">
    <cfRule type="expression" dxfId="6584" priority="356" stopIfTrue="1">
      <formula>IF(WEEKDAY(F$5)=1,TRUE,FALSE)</formula>
    </cfRule>
  </conditionalFormatting>
  <conditionalFormatting sqref="K33:P33">
    <cfRule type="expression" dxfId="6583" priority="355" stopIfTrue="1">
      <formula>IF(WEEKDAY(K$5)=1,TRUE,FALSE)</formula>
    </cfRule>
  </conditionalFormatting>
  <conditionalFormatting sqref="R33:W33">
    <cfRule type="expression" dxfId="6582" priority="354" stopIfTrue="1">
      <formula>IF(WEEKDAY(R$5)=1,TRUE,FALSE)</formula>
    </cfRule>
  </conditionalFormatting>
  <conditionalFormatting sqref="Y33:AD33">
    <cfRule type="expression" dxfId="6581" priority="353" stopIfTrue="1">
      <formula>IF(WEEKDAY(Y$5)=1,TRUE,FALSE)</formula>
    </cfRule>
  </conditionalFormatting>
  <conditionalFormatting sqref="F33:I33">
    <cfRule type="expression" dxfId="6580" priority="352" stopIfTrue="1">
      <formula>IF(WEEKDAY(F$5)=1,TRUE,FALSE)</formula>
    </cfRule>
  </conditionalFormatting>
  <conditionalFormatting sqref="AF33:AJ33">
    <cfRule type="expression" dxfId="6579" priority="351" stopIfTrue="1">
      <formula>IF(WEEKDAY(AF$5)=1,TRUE,FALSE)</formula>
    </cfRule>
  </conditionalFormatting>
  <conditionalFormatting sqref="F33:AJ33">
    <cfRule type="expression" dxfId="6578" priority="350" stopIfTrue="1">
      <formula>IF(WEEKDAY(F$5)=1,TRUE,FALSE)</formula>
    </cfRule>
  </conditionalFormatting>
  <conditionalFormatting sqref="F33:AJ33">
    <cfRule type="expression" dxfId="6577" priority="349" stopIfTrue="1">
      <formula>IF(WEEKDAY(F$5)=1,TRUE,FALSE)</formula>
    </cfRule>
  </conditionalFormatting>
  <conditionalFormatting sqref="F33:AJ33">
    <cfRule type="expression" dxfId="6576" priority="348" stopIfTrue="1">
      <formula>IF(WEEKDAY(F$5)=1,TRUE,FALSE)</formula>
    </cfRule>
  </conditionalFormatting>
  <conditionalFormatting sqref="F33:AJ33">
    <cfRule type="expression" dxfId="6575" priority="347" stopIfTrue="1">
      <formula>IF(WEEKDAY(F$5)=1,TRUE,FALSE)</formula>
    </cfRule>
  </conditionalFormatting>
  <conditionalFormatting sqref="F33:I33">
    <cfRule type="expression" dxfId="6574" priority="346" stopIfTrue="1">
      <formula>IF(WEEKDAY(F$5)=1,TRUE,FALSE)</formula>
    </cfRule>
  </conditionalFormatting>
  <conditionalFormatting sqref="F33:I33">
    <cfRule type="expression" dxfId="6573" priority="345" stopIfTrue="1">
      <formula>IF(WEEKDAY(F$5)=1,TRUE,FALSE)</formula>
    </cfRule>
  </conditionalFormatting>
  <conditionalFormatting sqref="F33:I33">
    <cfRule type="expression" dxfId="6572" priority="344" stopIfTrue="1">
      <formula>IF(WEEKDAY(F$5)=1,TRUE,FALSE)</formula>
    </cfRule>
  </conditionalFormatting>
  <conditionalFormatting sqref="F33:AJ33">
    <cfRule type="expression" dxfId="6571" priority="343" stopIfTrue="1">
      <formula>IF(WEEKDAY(F$5)=1,TRUE,FALSE)</formula>
    </cfRule>
  </conditionalFormatting>
  <conditionalFormatting sqref="F33:AJ33">
    <cfRule type="expression" dxfId="6570" priority="342" stopIfTrue="1">
      <formula>IF(WEEKDAY(F$5)=1,TRUE,FALSE)</formula>
    </cfRule>
  </conditionalFormatting>
  <conditionalFormatting sqref="F33:AJ33">
    <cfRule type="expression" dxfId="6569" priority="341" stopIfTrue="1">
      <formula>IF(WEEKDAY(F$5)=1,TRUE,FALSE)</formula>
    </cfRule>
  </conditionalFormatting>
  <conditionalFormatting sqref="K33:P33">
    <cfRule type="expression" dxfId="6568" priority="340" stopIfTrue="1">
      <formula>IF(WEEKDAY(K$5)=1,TRUE,FALSE)</formula>
    </cfRule>
  </conditionalFormatting>
  <conditionalFormatting sqref="R33:W33">
    <cfRule type="expression" dxfId="6567" priority="339" stopIfTrue="1">
      <formula>IF(WEEKDAY(R$5)=1,TRUE,FALSE)</formula>
    </cfRule>
  </conditionalFormatting>
  <conditionalFormatting sqref="Y33:AD33">
    <cfRule type="expression" dxfId="6566" priority="338" stopIfTrue="1">
      <formula>IF(WEEKDAY(Y$5)=1,TRUE,FALSE)</formula>
    </cfRule>
  </conditionalFormatting>
  <conditionalFormatting sqref="F33:I33">
    <cfRule type="expression" dxfId="6565" priority="337" stopIfTrue="1">
      <formula>IF(WEEKDAY(F$5)=1,TRUE,FALSE)</formula>
    </cfRule>
  </conditionalFormatting>
  <conditionalFormatting sqref="AF33:AJ33">
    <cfRule type="expression" dxfId="6564" priority="336" stopIfTrue="1">
      <formula>IF(WEEKDAY(AF$5)=1,TRUE,FALSE)</formula>
    </cfRule>
  </conditionalFormatting>
  <conditionalFormatting sqref="F33:AJ33">
    <cfRule type="expression" dxfId="6563" priority="335" stopIfTrue="1">
      <formula>IF(WEEKDAY(F$5)=1,TRUE,FALSE)</formula>
    </cfRule>
  </conditionalFormatting>
  <conditionalFormatting sqref="F33:AJ33">
    <cfRule type="expression" dxfId="6562" priority="334" stopIfTrue="1">
      <formula>IF(WEEKDAY(F$5)=1,TRUE,FALSE)</formula>
    </cfRule>
  </conditionalFormatting>
  <conditionalFormatting sqref="F33:AJ33">
    <cfRule type="expression" dxfId="6561" priority="333" stopIfTrue="1">
      <formula>IF(WEEKDAY(F$5)=1,TRUE,FALSE)</formula>
    </cfRule>
  </conditionalFormatting>
  <conditionalFormatting sqref="F33:AJ33">
    <cfRule type="expression" dxfId="6560" priority="332" stopIfTrue="1">
      <formula>IF(WEEKDAY(F$5)=1,TRUE,FALSE)</formula>
    </cfRule>
  </conditionalFormatting>
  <conditionalFormatting sqref="F33:AJ33">
    <cfRule type="expression" dxfId="6559" priority="331" stopIfTrue="1">
      <formula>IF(WEEKDAY(F$5)=1,TRUE,FALSE)</formula>
    </cfRule>
  </conditionalFormatting>
  <conditionalFormatting sqref="F35:AJ35">
    <cfRule type="expression" dxfId="6558" priority="330" stopIfTrue="1">
      <formula>IF(WEEKDAY(F$5)=1,TRUE,FALSE)</formula>
    </cfRule>
  </conditionalFormatting>
  <conditionalFormatting sqref="F35:I35">
    <cfRule type="expression" dxfId="6557" priority="329" stopIfTrue="1">
      <formula>IF(WEEKDAY(F$5)=1,TRUE,FALSE)</formula>
    </cfRule>
  </conditionalFormatting>
  <conditionalFormatting sqref="F35:AJ35">
    <cfRule type="expression" dxfId="6556" priority="328" stopIfTrue="1">
      <formula>IF(WEEKDAY(F$5)=1,TRUE,FALSE)</formula>
    </cfRule>
  </conditionalFormatting>
  <conditionalFormatting sqref="F35:AJ35">
    <cfRule type="expression" dxfId="6555" priority="327" stopIfTrue="1">
      <formula>IF(WEEKDAY(F$5)=1,TRUE,FALSE)</formula>
    </cfRule>
  </conditionalFormatting>
  <conditionalFormatting sqref="F35:AJ35">
    <cfRule type="expression" dxfId="6554" priority="326" stopIfTrue="1">
      <formula>IF(WEEKDAY(F$5)=1,TRUE,FALSE)</formula>
    </cfRule>
  </conditionalFormatting>
  <conditionalFormatting sqref="K35:P35">
    <cfRule type="expression" dxfId="6553" priority="325" stopIfTrue="1">
      <formula>IF(WEEKDAY(K$5)=1,TRUE,FALSE)</formula>
    </cfRule>
  </conditionalFormatting>
  <conditionalFormatting sqref="R35:W35">
    <cfRule type="expression" dxfId="6552" priority="324" stopIfTrue="1">
      <formula>IF(WEEKDAY(R$5)=1,TRUE,FALSE)</formula>
    </cfRule>
  </conditionalFormatting>
  <conditionalFormatting sqref="Y35:AD35">
    <cfRule type="expression" dxfId="6551" priority="323" stopIfTrue="1">
      <formula>IF(WEEKDAY(Y$5)=1,TRUE,FALSE)</formula>
    </cfRule>
  </conditionalFormatting>
  <conditionalFormatting sqref="F35:I35">
    <cfRule type="expression" dxfId="6550" priority="322" stopIfTrue="1">
      <formula>IF(WEEKDAY(F$5)=1,TRUE,FALSE)</formula>
    </cfRule>
  </conditionalFormatting>
  <conditionalFormatting sqref="AF35:AJ35">
    <cfRule type="expression" dxfId="6549" priority="321" stopIfTrue="1">
      <formula>IF(WEEKDAY(AF$5)=1,TRUE,FALSE)</formula>
    </cfRule>
  </conditionalFormatting>
  <conditionalFormatting sqref="F35:AJ35">
    <cfRule type="expression" dxfId="6548" priority="320" stopIfTrue="1">
      <formula>IF(WEEKDAY(F$5)=1,TRUE,FALSE)</formula>
    </cfRule>
  </conditionalFormatting>
  <conditionalFormatting sqref="F35:AJ35">
    <cfRule type="expression" dxfId="6547" priority="319" stopIfTrue="1">
      <formula>IF(WEEKDAY(F$5)=1,TRUE,FALSE)</formula>
    </cfRule>
  </conditionalFormatting>
  <conditionalFormatting sqref="F35:AJ35">
    <cfRule type="expression" dxfId="6546" priority="318" stopIfTrue="1">
      <formula>IF(WEEKDAY(F$5)=1,TRUE,FALSE)</formula>
    </cfRule>
  </conditionalFormatting>
  <conditionalFormatting sqref="F35:AJ35">
    <cfRule type="expression" dxfId="6545" priority="317" stopIfTrue="1">
      <formula>IF(WEEKDAY(F$5)=1,TRUE,FALSE)</formula>
    </cfRule>
  </conditionalFormatting>
  <conditionalFormatting sqref="F35:I35">
    <cfRule type="expression" dxfId="6544" priority="316" stopIfTrue="1">
      <formula>IF(WEEKDAY(F$5)=1,TRUE,FALSE)</formula>
    </cfRule>
  </conditionalFormatting>
  <conditionalFormatting sqref="F35:I35">
    <cfRule type="expression" dxfId="6543" priority="315" stopIfTrue="1">
      <formula>IF(WEEKDAY(F$5)=1,TRUE,FALSE)</formula>
    </cfRule>
  </conditionalFormatting>
  <conditionalFormatting sqref="F35:I35">
    <cfRule type="expression" dxfId="6542" priority="314" stopIfTrue="1">
      <formula>IF(WEEKDAY(F$5)=1,TRUE,FALSE)</formula>
    </cfRule>
  </conditionalFormatting>
  <conditionalFormatting sqref="F35:AJ35">
    <cfRule type="expression" dxfId="6541" priority="313" stopIfTrue="1">
      <formula>IF(WEEKDAY(F$5)=1,TRUE,FALSE)</formula>
    </cfRule>
  </conditionalFormatting>
  <conditionalFormatting sqref="F35:AJ35">
    <cfRule type="expression" dxfId="6540" priority="312" stopIfTrue="1">
      <formula>IF(WEEKDAY(F$5)=1,TRUE,FALSE)</formula>
    </cfRule>
  </conditionalFormatting>
  <conditionalFormatting sqref="F35:AJ35">
    <cfRule type="expression" dxfId="6539" priority="311" stopIfTrue="1">
      <formula>IF(WEEKDAY(F$5)=1,TRUE,FALSE)</formula>
    </cfRule>
  </conditionalFormatting>
  <conditionalFormatting sqref="K35:P35">
    <cfRule type="expression" dxfId="6538" priority="310" stopIfTrue="1">
      <formula>IF(WEEKDAY(K$5)=1,TRUE,FALSE)</formula>
    </cfRule>
  </conditionalFormatting>
  <conditionalFormatting sqref="R35:W35">
    <cfRule type="expression" dxfId="6537" priority="309" stopIfTrue="1">
      <formula>IF(WEEKDAY(R$5)=1,TRUE,FALSE)</formula>
    </cfRule>
  </conditionalFormatting>
  <conditionalFormatting sqref="Y35:AD35">
    <cfRule type="expression" dxfId="6536" priority="308" stopIfTrue="1">
      <formula>IF(WEEKDAY(Y$5)=1,TRUE,FALSE)</formula>
    </cfRule>
  </conditionalFormatting>
  <conditionalFormatting sqref="F35:I35">
    <cfRule type="expression" dxfId="6535" priority="307" stopIfTrue="1">
      <formula>IF(WEEKDAY(F$5)=1,TRUE,FALSE)</formula>
    </cfRule>
  </conditionalFormatting>
  <conditionalFormatting sqref="AF35:AJ35">
    <cfRule type="expression" dxfId="6534" priority="306" stopIfTrue="1">
      <formula>IF(WEEKDAY(AF$5)=1,TRUE,FALSE)</formula>
    </cfRule>
  </conditionalFormatting>
  <conditionalFormatting sqref="F35:AJ35">
    <cfRule type="expression" dxfId="6533" priority="305" stopIfTrue="1">
      <formula>IF(WEEKDAY(F$5)=1,TRUE,FALSE)</formula>
    </cfRule>
  </conditionalFormatting>
  <conditionalFormatting sqref="F35:AJ35">
    <cfRule type="expression" dxfId="6532" priority="304" stopIfTrue="1">
      <formula>IF(WEEKDAY(F$5)=1,TRUE,FALSE)</formula>
    </cfRule>
  </conditionalFormatting>
  <conditionalFormatting sqref="F35:AJ35">
    <cfRule type="expression" dxfId="6531" priority="303" stopIfTrue="1">
      <formula>IF(WEEKDAY(F$5)=1,TRUE,FALSE)</formula>
    </cfRule>
  </conditionalFormatting>
  <conditionalFormatting sqref="F35:AJ35">
    <cfRule type="expression" dxfId="6530" priority="302" stopIfTrue="1">
      <formula>IF(WEEKDAY(F$5)=1,TRUE,FALSE)</formula>
    </cfRule>
  </conditionalFormatting>
  <conditionalFormatting sqref="F35:AJ35">
    <cfRule type="expression" dxfId="6529" priority="301" stopIfTrue="1">
      <formula>IF(WEEKDAY(F$5)=1,TRUE,FALSE)</formula>
    </cfRule>
  </conditionalFormatting>
  <conditionalFormatting sqref="F37:AJ37">
    <cfRule type="expression" dxfId="6528" priority="300" stopIfTrue="1">
      <formula>IF(WEEKDAY(F$5)=1,TRUE,FALSE)</formula>
    </cfRule>
  </conditionalFormatting>
  <conditionalFormatting sqref="F37:I37">
    <cfRule type="expression" dxfId="6527" priority="299" stopIfTrue="1">
      <formula>IF(WEEKDAY(F$5)=1,TRUE,FALSE)</formula>
    </cfRule>
  </conditionalFormatting>
  <conditionalFormatting sqref="F37:AJ37">
    <cfRule type="expression" dxfId="6526" priority="298" stopIfTrue="1">
      <formula>IF(WEEKDAY(F$5)=1,TRUE,FALSE)</formula>
    </cfRule>
  </conditionalFormatting>
  <conditionalFormatting sqref="F37:AJ37">
    <cfRule type="expression" dxfId="6525" priority="297" stopIfTrue="1">
      <formula>IF(WEEKDAY(F$5)=1,TRUE,FALSE)</formula>
    </cfRule>
  </conditionalFormatting>
  <conditionalFormatting sqref="F37:AJ37">
    <cfRule type="expression" dxfId="6524" priority="296" stopIfTrue="1">
      <formula>IF(WEEKDAY(F$5)=1,TRUE,FALSE)</formula>
    </cfRule>
  </conditionalFormatting>
  <conditionalFormatting sqref="K37:P37">
    <cfRule type="expression" dxfId="6523" priority="295" stopIfTrue="1">
      <formula>IF(WEEKDAY(K$5)=1,TRUE,FALSE)</formula>
    </cfRule>
  </conditionalFormatting>
  <conditionalFormatting sqref="R37:W37">
    <cfRule type="expression" dxfId="6522" priority="294" stopIfTrue="1">
      <formula>IF(WEEKDAY(R$5)=1,TRUE,FALSE)</formula>
    </cfRule>
  </conditionalFormatting>
  <conditionalFormatting sqref="Y37:AD37">
    <cfRule type="expression" dxfId="6521" priority="293" stopIfTrue="1">
      <formula>IF(WEEKDAY(Y$5)=1,TRUE,FALSE)</formula>
    </cfRule>
  </conditionalFormatting>
  <conditionalFormatting sqref="F37:I37">
    <cfRule type="expression" dxfId="6520" priority="292" stopIfTrue="1">
      <formula>IF(WEEKDAY(F$5)=1,TRUE,FALSE)</formula>
    </cfRule>
  </conditionalFormatting>
  <conditionalFormatting sqref="AF37:AJ37">
    <cfRule type="expression" dxfId="6519" priority="291" stopIfTrue="1">
      <formula>IF(WEEKDAY(AF$5)=1,TRUE,FALSE)</formula>
    </cfRule>
  </conditionalFormatting>
  <conditionalFormatting sqref="F37:AJ37">
    <cfRule type="expression" dxfId="6518" priority="290" stopIfTrue="1">
      <formula>IF(WEEKDAY(F$5)=1,TRUE,FALSE)</formula>
    </cfRule>
  </conditionalFormatting>
  <conditionalFormatting sqref="F37:AJ37">
    <cfRule type="expression" dxfId="6517" priority="289" stopIfTrue="1">
      <formula>IF(WEEKDAY(F$5)=1,TRUE,FALSE)</formula>
    </cfRule>
  </conditionalFormatting>
  <conditionalFormatting sqref="F37:AJ37">
    <cfRule type="expression" dxfId="6516" priority="288" stopIfTrue="1">
      <formula>IF(WEEKDAY(F$5)=1,TRUE,FALSE)</formula>
    </cfRule>
  </conditionalFormatting>
  <conditionalFormatting sqref="F37:AJ37">
    <cfRule type="expression" dxfId="6515" priority="287" stopIfTrue="1">
      <formula>IF(WEEKDAY(F$5)=1,TRUE,FALSE)</formula>
    </cfRule>
  </conditionalFormatting>
  <conditionalFormatting sqref="F37:I37">
    <cfRule type="expression" dxfId="6514" priority="286" stopIfTrue="1">
      <formula>IF(WEEKDAY(F$5)=1,TRUE,FALSE)</formula>
    </cfRule>
  </conditionalFormatting>
  <conditionalFormatting sqref="F37:I37">
    <cfRule type="expression" dxfId="6513" priority="285" stopIfTrue="1">
      <formula>IF(WEEKDAY(F$5)=1,TRUE,FALSE)</formula>
    </cfRule>
  </conditionalFormatting>
  <conditionalFormatting sqref="F37:I37">
    <cfRule type="expression" dxfId="6512" priority="284" stopIfTrue="1">
      <formula>IF(WEEKDAY(F$5)=1,TRUE,FALSE)</formula>
    </cfRule>
  </conditionalFormatting>
  <conditionalFormatting sqref="F37:AJ37">
    <cfRule type="expression" dxfId="6511" priority="283" stopIfTrue="1">
      <formula>IF(WEEKDAY(F$5)=1,TRUE,FALSE)</formula>
    </cfRule>
  </conditionalFormatting>
  <conditionalFormatting sqref="F37:AJ37">
    <cfRule type="expression" dxfId="6510" priority="282" stopIfTrue="1">
      <formula>IF(WEEKDAY(F$5)=1,TRUE,FALSE)</formula>
    </cfRule>
  </conditionalFormatting>
  <conditionalFormatting sqref="F37:AJ37">
    <cfRule type="expression" dxfId="6509" priority="281" stopIfTrue="1">
      <formula>IF(WEEKDAY(F$5)=1,TRUE,FALSE)</formula>
    </cfRule>
  </conditionalFormatting>
  <conditionalFormatting sqref="K37:P37">
    <cfRule type="expression" dxfId="6508" priority="280" stopIfTrue="1">
      <formula>IF(WEEKDAY(K$5)=1,TRUE,FALSE)</formula>
    </cfRule>
  </conditionalFormatting>
  <conditionalFormatting sqref="R37:W37">
    <cfRule type="expression" dxfId="6507" priority="279" stopIfTrue="1">
      <formula>IF(WEEKDAY(R$5)=1,TRUE,FALSE)</formula>
    </cfRule>
  </conditionalFormatting>
  <conditionalFormatting sqref="Y37:AD37">
    <cfRule type="expression" dxfId="6506" priority="278" stopIfTrue="1">
      <formula>IF(WEEKDAY(Y$5)=1,TRUE,FALSE)</formula>
    </cfRule>
  </conditionalFormatting>
  <conditionalFormatting sqref="F37:I37">
    <cfRule type="expression" dxfId="6505" priority="277" stopIfTrue="1">
      <formula>IF(WEEKDAY(F$5)=1,TRUE,FALSE)</formula>
    </cfRule>
  </conditionalFormatting>
  <conditionalFormatting sqref="AF37:AJ37">
    <cfRule type="expression" dxfId="6504" priority="276" stopIfTrue="1">
      <formula>IF(WEEKDAY(AF$5)=1,TRUE,FALSE)</formula>
    </cfRule>
  </conditionalFormatting>
  <conditionalFormatting sqref="F37:AJ37">
    <cfRule type="expression" dxfId="6503" priority="275" stopIfTrue="1">
      <formula>IF(WEEKDAY(F$5)=1,TRUE,FALSE)</formula>
    </cfRule>
  </conditionalFormatting>
  <conditionalFormatting sqref="F37:AJ37">
    <cfRule type="expression" dxfId="6502" priority="274" stopIfTrue="1">
      <formula>IF(WEEKDAY(F$5)=1,TRUE,FALSE)</formula>
    </cfRule>
  </conditionalFormatting>
  <conditionalFormatting sqref="F37:AJ37">
    <cfRule type="expression" dxfId="6501" priority="273" stopIfTrue="1">
      <formula>IF(WEEKDAY(F$5)=1,TRUE,FALSE)</formula>
    </cfRule>
  </conditionalFormatting>
  <conditionalFormatting sqref="F37:AJ37">
    <cfRule type="expression" dxfId="6500" priority="272" stopIfTrue="1">
      <formula>IF(WEEKDAY(F$5)=1,TRUE,FALSE)</formula>
    </cfRule>
  </conditionalFormatting>
  <conditionalFormatting sqref="F37:AJ37">
    <cfRule type="expression" dxfId="6499" priority="271" stopIfTrue="1">
      <formula>IF(WEEKDAY(F$5)=1,TRUE,FALSE)</formula>
    </cfRule>
  </conditionalFormatting>
  <conditionalFormatting sqref="F39:AJ39">
    <cfRule type="expression" dxfId="6498" priority="270" stopIfTrue="1">
      <formula>IF(WEEKDAY(F$5)=1,TRUE,FALSE)</formula>
    </cfRule>
  </conditionalFormatting>
  <conditionalFormatting sqref="F39:I39">
    <cfRule type="expression" dxfId="6497" priority="269" stopIfTrue="1">
      <formula>IF(WEEKDAY(F$5)=1,TRUE,FALSE)</formula>
    </cfRule>
  </conditionalFormatting>
  <conditionalFormatting sqref="F39:AJ39">
    <cfRule type="expression" dxfId="6496" priority="268" stopIfTrue="1">
      <formula>IF(WEEKDAY(F$5)=1,TRUE,FALSE)</formula>
    </cfRule>
  </conditionalFormatting>
  <conditionalFormatting sqref="F39:AJ39">
    <cfRule type="expression" dxfId="6495" priority="267" stopIfTrue="1">
      <formula>IF(WEEKDAY(F$5)=1,TRUE,FALSE)</formula>
    </cfRule>
  </conditionalFormatting>
  <conditionalFormatting sqref="F39:AJ39">
    <cfRule type="expression" dxfId="6494" priority="266" stopIfTrue="1">
      <formula>IF(WEEKDAY(F$5)=1,TRUE,FALSE)</formula>
    </cfRule>
  </conditionalFormatting>
  <conditionalFormatting sqref="K39:P39">
    <cfRule type="expression" dxfId="6493" priority="265" stopIfTrue="1">
      <formula>IF(WEEKDAY(K$5)=1,TRUE,FALSE)</formula>
    </cfRule>
  </conditionalFormatting>
  <conditionalFormatting sqref="R39:W39">
    <cfRule type="expression" dxfId="6492" priority="264" stopIfTrue="1">
      <formula>IF(WEEKDAY(R$5)=1,TRUE,FALSE)</formula>
    </cfRule>
  </conditionalFormatting>
  <conditionalFormatting sqref="Y39:AD39">
    <cfRule type="expression" dxfId="6491" priority="263" stopIfTrue="1">
      <formula>IF(WEEKDAY(Y$5)=1,TRUE,FALSE)</formula>
    </cfRule>
  </conditionalFormatting>
  <conditionalFormatting sqref="F39:I39">
    <cfRule type="expression" dxfId="6490" priority="262" stopIfTrue="1">
      <formula>IF(WEEKDAY(F$5)=1,TRUE,FALSE)</formula>
    </cfRule>
  </conditionalFormatting>
  <conditionalFormatting sqref="AF39:AJ39">
    <cfRule type="expression" dxfId="6489" priority="261" stopIfTrue="1">
      <formula>IF(WEEKDAY(AF$5)=1,TRUE,FALSE)</formula>
    </cfRule>
  </conditionalFormatting>
  <conditionalFormatting sqref="F39:AJ39">
    <cfRule type="expression" dxfId="6488" priority="260" stopIfTrue="1">
      <formula>IF(WEEKDAY(F$5)=1,TRUE,FALSE)</formula>
    </cfRule>
  </conditionalFormatting>
  <conditionalFormatting sqref="F39:AJ39">
    <cfRule type="expression" dxfId="6487" priority="259" stopIfTrue="1">
      <formula>IF(WEEKDAY(F$5)=1,TRUE,FALSE)</formula>
    </cfRule>
  </conditionalFormatting>
  <conditionalFormatting sqref="F39:AJ39">
    <cfRule type="expression" dxfId="6486" priority="258" stopIfTrue="1">
      <formula>IF(WEEKDAY(F$5)=1,TRUE,FALSE)</formula>
    </cfRule>
  </conditionalFormatting>
  <conditionalFormatting sqref="F39:AJ39">
    <cfRule type="expression" dxfId="6485" priority="257" stopIfTrue="1">
      <formula>IF(WEEKDAY(F$5)=1,TRUE,FALSE)</formula>
    </cfRule>
  </conditionalFormatting>
  <conditionalFormatting sqref="F39:I39">
    <cfRule type="expression" dxfId="6484" priority="256" stopIfTrue="1">
      <formula>IF(WEEKDAY(F$5)=1,TRUE,FALSE)</formula>
    </cfRule>
  </conditionalFormatting>
  <conditionalFormatting sqref="F39:I39">
    <cfRule type="expression" dxfId="6483" priority="255" stopIfTrue="1">
      <formula>IF(WEEKDAY(F$5)=1,TRUE,FALSE)</formula>
    </cfRule>
  </conditionalFormatting>
  <conditionalFormatting sqref="F39:I39">
    <cfRule type="expression" dxfId="6482" priority="254" stopIfTrue="1">
      <formula>IF(WEEKDAY(F$5)=1,TRUE,FALSE)</formula>
    </cfRule>
  </conditionalFormatting>
  <conditionalFormatting sqref="F39:AJ39">
    <cfRule type="expression" dxfId="6481" priority="253" stopIfTrue="1">
      <formula>IF(WEEKDAY(F$5)=1,TRUE,FALSE)</formula>
    </cfRule>
  </conditionalFormatting>
  <conditionalFormatting sqref="F39:AJ39">
    <cfRule type="expression" dxfId="6480" priority="252" stopIfTrue="1">
      <formula>IF(WEEKDAY(F$5)=1,TRUE,FALSE)</formula>
    </cfRule>
  </conditionalFormatting>
  <conditionalFormatting sqref="F39:AJ39">
    <cfRule type="expression" dxfId="6479" priority="251" stopIfTrue="1">
      <formula>IF(WEEKDAY(F$5)=1,TRUE,FALSE)</formula>
    </cfRule>
  </conditionalFormatting>
  <conditionalFormatting sqref="K39:P39">
    <cfRule type="expression" dxfId="6478" priority="250" stopIfTrue="1">
      <formula>IF(WEEKDAY(K$5)=1,TRUE,FALSE)</formula>
    </cfRule>
  </conditionalFormatting>
  <conditionalFormatting sqref="R39:W39">
    <cfRule type="expression" dxfId="6477" priority="249" stopIfTrue="1">
      <formula>IF(WEEKDAY(R$5)=1,TRUE,FALSE)</formula>
    </cfRule>
  </conditionalFormatting>
  <conditionalFormatting sqref="Y39:AD39">
    <cfRule type="expression" dxfId="6476" priority="248" stopIfTrue="1">
      <formula>IF(WEEKDAY(Y$5)=1,TRUE,FALSE)</formula>
    </cfRule>
  </conditionalFormatting>
  <conditionalFormatting sqref="F39:I39">
    <cfRule type="expression" dxfId="6475" priority="247" stopIfTrue="1">
      <formula>IF(WEEKDAY(F$5)=1,TRUE,FALSE)</formula>
    </cfRule>
  </conditionalFormatting>
  <conditionalFormatting sqref="AF39:AJ39">
    <cfRule type="expression" dxfId="6474" priority="246" stopIfTrue="1">
      <formula>IF(WEEKDAY(AF$5)=1,TRUE,FALSE)</formula>
    </cfRule>
  </conditionalFormatting>
  <conditionalFormatting sqref="F39:AJ39">
    <cfRule type="expression" dxfId="6473" priority="245" stopIfTrue="1">
      <formula>IF(WEEKDAY(F$5)=1,TRUE,FALSE)</formula>
    </cfRule>
  </conditionalFormatting>
  <conditionalFormatting sqref="F39:AJ39">
    <cfRule type="expression" dxfId="6472" priority="244" stopIfTrue="1">
      <formula>IF(WEEKDAY(F$5)=1,TRUE,FALSE)</formula>
    </cfRule>
  </conditionalFormatting>
  <conditionalFormatting sqref="F39:AJ39">
    <cfRule type="expression" dxfId="6471" priority="243" stopIfTrue="1">
      <formula>IF(WEEKDAY(F$5)=1,TRUE,FALSE)</formula>
    </cfRule>
  </conditionalFormatting>
  <conditionalFormatting sqref="F39:AJ39">
    <cfRule type="expression" dxfId="6470" priority="242" stopIfTrue="1">
      <formula>IF(WEEKDAY(F$5)=1,TRUE,FALSE)</formula>
    </cfRule>
  </conditionalFormatting>
  <conditionalFormatting sqref="F39:AJ39">
    <cfRule type="expression" dxfId="6469" priority="241" stopIfTrue="1">
      <formula>IF(WEEKDAY(F$5)=1,TRUE,FALSE)</formula>
    </cfRule>
  </conditionalFormatting>
  <conditionalFormatting sqref="F70:AJ70">
    <cfRule type="expression" dxfId="6468" priority="240" stopIfTrue="1">
      <formula>IF(WEEKDAY(F$5)=1,TRUE,FALSE)</formula>
    </cfRule>
  </conditionalFormatting>
  <conditionalFormatting sqref="F70:I70">
    <cfRule type="expression" dxfId="6467" priority="239" stopIfTrue="1">
      <formula>IF(WEEKDAY(F$5)=1,TRUE,FALSE)</formula>
    </cfRule>
  </conditionalFormatting>
  <conditionalFormatting sqref="F70:AJ70">
    <cfRule type="expression" dxfId="6466" priority="238" stopIfTrue="1">
      <formula>IF(WEEKDAY(F$5)=1,TRUE,FALSE)</formula>
    </cfRule>
  </conditionalFormatting>
  <conditionalFormatting sqref="F70:AJ70">
    <cfRule type="expression" dxfId="6465" priority="237" stopIfTrue="1">
      <formula>IF(WEEKDAY(F$5)=1,TRUE,FALSE)</formula>
    </cfRule>
  </conditionalFormatting>
  <conditionalFormatting sqref="F70:AJ70">
    <cfRule type="expression" dxfId="6464" priority="236" stopIfTrue="1">
      <formula>IF(WEEKDAY(F$5)=1,TRUE,FALSE)</formula>
    </cfRule>
  </conditionalFormatting>
  <conditionalFormatting sqref="K70:P70">
    <cfRule type="expression" dxfId="6463" priority="235" stopIfTrue="1">
      <formula>IF(WEEKDAY(K$5)=1,TRUE,FALSE)</formula>
    </cfRule>
  </conditionalFormatting>
  <conditionalFormatting sqref="R70:W70">
    <cfRule type="expression" dxfId="6462" priority="234" stopIfTrue="1">
      <formula>IF(WEEKDAY(R$5)=1,TRUE,FALSE)</formula>
    </cfRule>
  </conditionalFormatting>
  <conditionalFormatting sqref="Y70:AD70">
    <cfRule type="expression" dxfId="6461" priority="233" stopIfTrue="1">
      <formula>IF(WEEKDAY(Y$5)=1,TRUE,FALSE)</formula>
    </cfRule>
  </conditionalFormatting>
  <conditionalFormatting sqref="F70:I70">
    <cfRule type="expression" dxfId="6460" priority="232" stopIfTrue="1">
      <formula>IF(WEEKDAY(F$5)=1,TRUE,FALSE)</formula>
    </cfRule>
  </conditionalFormatting>
  <conditionalFormatting sqref="AF70:AJ70">
    <cfRule type="expression" dxfId="6459" priority="231" stopIfTrue="1">
      <formula>IF(WEEKDAY(AF$5)=1,TRUE,FALSE)</formula>
    </cfRule>
  </conditionalFormatting>
  <conditionalFormatting sqref="F70:AJ70">
    <cfRule type="expression" dxfId="6458" priority="230" stopIfTrue="1">
      <formula>IF(WEEKDAY(F$5)=1,TRUE,FALSE)</formula>
    </cfRule>
  </conditionalFormatting>
  <conditionalFormatting sqref="F70:AJ70">
    <cfRule type="expression" dxfId="6457" priority="229" stopIfTrue="1">
      <formula>IF(WEEKDAY(F$5)=1,TRUE,FALSE)</formula>
    </cfRule>
  </conditionalFormatting>
  <conditionalFormatting sqref="F70:AJ70">
    <cfRule type="expression" dxfId="6456" priority="228" stopIfTrue="1">
      <formula>IF(WEEKDAY(F$5)=1,TRUE,FALSE)</formula>
    </cfRule>
  </conditionalFormatting>
  <conditionalFormatting sqref="F70:AJ70">
    <cfRule type="expression" dxfId="6455" priority="227" stopIfTrue="1">
      <formula>IF(WEEKDAY(F$5)=1,TRUE,FALSE)</formula>
    </cfRule>
  </conditionalFormatting>
  <conditionalFormatting sqref="F70:I70">
    <cfRule type="expression" dxfId="6454" priority="226" stopIfTrue="1">
      <formula>IF(WEEKDAY(F$5)=1,TRUE,FALSE)</formula>
    </cfRule>
  </conditionalFormatting>
  <conditionalFormatting sqref="F70:I70">
    <cfRule type="expression" dxfId="6453" priority="225" stopIfTrue="1">
      <formula>IF(WEEKDAY(F$5)=1,TRUE,FALSE)</formula>
    </cfRule>
  </conditionalFormatting>
  <conditionalFormatting sqref="F70:I70">
    <cfRule type="expression" dxfId="6452" priority="224" stopIfTrue="1">
      <formula>IF(WEEKDAY(F$5)=1,TRUE,FALSE)</formula>
    </cfRule>
  </conditionalFormatting>
  <conditionalFormatting sqref="F70:AJ70">
    <cfRule type="expression" dxfId="6451" priority="223" stopIfTrue="1">
      <formula>IF(WEEKDAY(F$5)=1,TRUE,FALSE)</formula>
    </cfRule>
  </conditionalFormatting>
  <conditionalFormatting sqref="F70:AJ70">
    <cfRule type="expression" dxfId="6450" priority="222" stopIfTrue="1">
      <formula>IF(WEEKDAY(F$5)=1,TRUE,FALSE)</formula>
    </cfRule>
  </conditionalFormatting>
  <conditionalFormatting sqref="F70:AJ70">
    <cfRule type="expression" dxfId="6449" priority="221" stopIfTrue="1">
      <formula>IF(WEEKDAY(F$5)=1,TRUE,FALSE)</formula>
    </cfRule>
  </conditionalFormatting>
  <conditionalFormatting sqref="K70:P70">
    <cfRule type="expression" dxfId="6448" priority="220" stopIfTrue="1">
      <formula>IF(WEEKDAY(K$5)=1,TRUE,FALSE)</formula>
    </cfRule>
  </conditionalFormatting>
  <conditionalFormatting sqref="R70:W70">
    <cfRule type="expression" dxfId="6447" priority="219" stopIfTrue="1">
      <formula>IF(WEEKDAY(R$5)=1,TRUE,FALSE)</formula>
    </cfRule>
  </conditionalFormatting>
  <conditionalFormatting sqref="Y70:AD70">
    <cfRule type="expression" dxfId="6446" priority="218" stopIfTrue="1">
      <formula>IF(WEEKDAY(Y$5)=1,TRUE,FALSE)</formula>
    </cfRule>
  </conditionalFormatting>
  <conditionalFormatting sqref="F70:I70">
    <cfRule type="expression" dxfId="6445" priority="217" stopIfTrue="1">
      <formula>IF(WEEKDAY(F$5)=1,TRUE,FALSE)</formula>
    </cfRule>
  </conditionalFormatting>
  <conditionalFormatting sqref="AF70:AJ70">
    <cfRule type="expression" dxfId="6444" priority="216" stopIfTrue="1">
      <formula>IF(WEEKDAY(AF$5)=1,TRUE,FALSE)</formula>
    </cfRule>
  </conditionalFormatting>
  <conditionalFormatting sqref="F70:AJ70">
    <cfRule type="expression" dxfId="6443" priority="215" stopIfTrue="1">
      <formula>IF(WEEKDAY(F$5)=1,TRUE,FALSE)</formula>
    </cfRule>
  </conditionalFormatting>
  <conditionalFormatting sqref="F70:AJ70">
    <cfRule type="expression" dxfId="6442" priority="214" stopIfTrue="1">
      <formula>IF(WEEKDAY(F$5)=1,TRUE,FALSE)</formula>
    </cfRule>
  </conditionalFormatting>
  <conditionalFormatting sqref="F70:AJ70">
    <cfRule type="expression" dxfId="6441" priority="213" stopIfTrue="1">
      <formula>IF(WEEKDAY(F$5)=1,TRUE,FALSE)</formula>
    </cfRule>
  </conditionalFormatting>
  <conditionalFormatting sqref="F70:AJ70">
    <cfRule type="expression" dxfId="6440" priority="212" stopIfTrue="1">
      <formula>IF(WEEKDAY(F$5)=1,TRUE,FALSE)</formula>
    </cfRule>
  </conditionalFormatting>
  <conditionalFormatting sqref="F70:AJ70">
    <cfRule type="expression" dxfId="6439" priority="211" stopIfTrue="1">
      <formula>IF(WEEKDAY(F$5)=1,TRUE,FALSE)</formula>
    </cfRule>
  </conditionalFormatting>
  <conditionalFormatting sqref="F72:AJ72">
    <cfRule type="expression" dxfId="6438" priority="210" stopIfTrue="1">
      <formula>IF(WEEKDAY(F$5)=1,TRUE,FALSE)</formula>
    </cfRule>
  </conditionalFormatting>
  <conditionalFormatting sqref="F72:I72">
    <cfRule type="expression" dxfId="6437" priority="209" stopIfTrue="1">
      <formula>IF(WEEKDAY(F$5)=1,TRUE,FALSE)</formula>
    </cfRule>
  </conditionalFormatting>
  <conditionalFormatting sqref="F72:AJ72">
    <cfRule type="expression" dxfId="6436" priority="208" stopIfTrue="1">
      <formula>IF(WEEKDAY(F$5)=1,TRUE,FALSE)</formula>
    </cfRule>
  </conditionalFormatting>
  <conditionalFormatting sqref="F72:AJ72">
    <cfRule type="expression" dxfId="6435" priority="207" stopIfTrue="1">
      <formula>IF(WEEKDAY(F$5)=1,TRUE,FALSE)</formula>
    </cfRule>
  </conditionalFormatting>
  <conditionalFormatting sqref="F72:AJ72">
    <cfRule type="expression" dxfId="6434" priority="206" stopIfTrue="1">
      <formula>IF(WEEKDAY(F$5)=1,TRUE,FALSE)</formula>
    </cfRule>
  </conditionalFormatting>
  <conditionalFormatting sqref="K72:P72">
    <cfRule type="expression" dxfId="6433" priority="205" stopIfTrue="1">
      <formula>IF(WEEKDAY(K$5)=1,TRUE,FALSE)</formula>
    </cfRule>
  </conditionalFormatting>
  <conditionalFormatting sqref="R72:W72">
    <cfRule type="expression" dxfId="6432" priority="204" stopIfTrue="1">
      <formula>IF(WEEKDAY(R$5)=1,TRUE,FALSE)</formula>
    </cfRule>
  </conditionalFormatting>
  <conditionalFormatting sqref="Y72:AD72">
    <cfRule type="expression" dxfId="6431" priority="203" stopIfTrue="1">
      <formula>IF(WEEKDAY(Y$5)=1,TRUE,FALSE)</formula>
    </cfRule>
  </conditionalFormatting>
  <conditionalFormatting sqref="F72:I72">
    <cfRule type="expression" dxfId="6430" priority="202" stopIfTrue="1">
      <formula>IF(WEEKDAY(F$5)=1,TRUE,FALSE)</formula>
    </cfRule>
  </conditionalFormatting>
  <conditionalFormatting sqref="AF72:AJ72">
    <cfRule type="expression" dxfId="6429" priority="201" stopIfTrue="1">
      <formula>IF(WEEKDAY(AF$5)=1,TRUE,FALSE)</formula>
    </cfRule>
  </conditionalFormatting>
  <conditionalFormatting sqref="F72:AJ72">
    <cfRule type="expression" dxfId="6428" priority="200" stopIfTrue="1">
      <formula>IF(WEEKDAY(F$5)=1,TRUE,FALSE)</formula>
    </cfRule>
  </conditionalFormatting>
  <conditionalFormatting sqref="F72:AJ72">
    <cfRule type="expression" dxfId="6427" priority="199" stopIfTrue="1">
      <formula>IF(WEEKDAY(F$5)=1,TRUE,FALSE)</formula>
    </cfRule>
  </conditionalFormatting>
  <conditionalFormatting sqref="F72:AJ72">
    <cfRule type="expression" dxfId="6426" priority="198" stopIfTrue="1">
      <formula>IF(WEEKDAY(F$5)=1,TRUE,FALSE)</formula>
    </cfRule>
  </conditionalFormatting>
  <conditionalFormatting sqref="F72:AJ72">
    <cfRule type="expression" dxfId="6425" priority="197" stopIfTrue="1">
      <formula>IF(WEEKDAY(F$5)=1,TRUE,FALSE)</formula>
    </cfRule>
  </conditionalFormatting>
  <conditionalFormatting sqref="F72:I72">
    <cfRule type="expression" dxfId="6424" priority="196" stopIfTrue="1">
      <formula>IF(WEEKDAY(F$5)=1,TRUE,FALSE)</formula>
    </cfRule>
  </conditionalFormatting>
  <conditionalFormatting sqref="F72:I72">
    <cfRule type="expression" dxfId="6423" priority="195" stopIfTrue="1">
      <formula>IF(WEEKDAY(F$5)=1,TRUE,FALSE)</formula>
    </cfRule>
  </conditionalFormatting>
  <conditionalFormatting sqref="F72:I72">
    <cfRule type="expression" dxfId="6422" priority="194" stopIfTrue="1">
      <formula>IF(WEEKDAY(F$5)=1,TRUE,FALSE)</formula>
    </cfRule>
  </conditionalFormatting>
  <conditionalFormatting sqref="F72:AJ72">
    <cfRule type="expression" dxfId="6421" priority="193" stopIfTrue="1">
      <formula>IF(WEEKDAY(F$5)=1,TRUE,FALSE)</formula>
    </cfRule>
  </conditionalFormatting>
  <conditionalFormatting sqref="F72:AJ72">
    <cfRule type="expression" dxfId="6420" priority="192" stopIfTrue="1">
      <formula>IF(WEEKDAY(F$5)=1,TRUE,FALSE)</formula>
    </cfRule>
  </conditionalFormatting>
  <conditionalFormatting sqref="F72:AJ72">
    <cfRule type="expression" dxfId="6419" priority="191" stopIfTrue="1">
      <formula>IF(WEEKDAY(F$5)=1,TRUE,FALSE)</formula>
    </cfRule>
  </conditionalFormatting>
  <conditionalFormatting sqref="K72:P72">
    <cfRule type="expression" dxfId="6418" priority="190" stopIfTrue="1">
      <formula>IF(WEEKDAY(K$5)=1,TRUE,FALSE)</formula>
    </cfRule>
  </conditionalFormatting>
  <conditionalFormatting sqref="R72:W72">
    <cfRule type="expression" dxfId="6417" priority="189" stopIfTrue="1">
      <formula>IF(WEEKDAY(R$5)=1,TRUE,FALSE)</formula>
    </cfRule>
  </conditionalFormatting>
  <conditionalFormatting sqref="Y72:AD72">
    <cfRule type="expression" dxfId="6416" priority="188" stopIfTrue="1">
      <formula>IF(WEEKDAY(Y$5)=1,TRUE,FALSE)</formula>
    </cfRule>
  </conditionalFormatting>
  <conditionalFormatting sqref="F72:I72">
    <cfRule type="expression" dxfId="6415" priority="187" stopIfTrue="1">
      <formula>IF(WEEKDAY(F$5)=1,TRUE,FALSE)</formula>
    </cfRule>
  </conditionalFormatting>
  <conditionalFormatting sqref="AF72:AJ72">
    <cfRule type="expression" dxfId="6414" priority="186" stopIfTrue="1">
      <formula>IF(WEEKDAY(AF$5)=1,TRUE,FALSE)</formula>
    </cfRule>
  </conditionalFormatting>
  <conditionalFormatting sqref="F72:AJ72">
    <cfRule type="expression" dxfId="6413" priority="185" stopIfTrue="1">
      <formula>IF(WEEKDAY(F$5)=1,TRUE,FALSE)</formula>
    </cfRule>
  </conditionalFormatting>
  <conditionalFormatting sqref="F72:AJ72">
    <cfRule type="expression" dxfId="6412" priority="184" stopIfTrue="1">
      <formula>IF(WEEKDAY(F$5)=1,TRUE,FALSE)</formula>
    </cfRule>
  </conditionalFormatting>
  <conditionalFormatting sqref="F72:AJ72">
    <cfRule type="expression" dxfId="6411" priority="183" stopIfTrue="1">
      <formula>IF(WEEKDAY(F$5)=1,TRUE,FALSE)</formula>
    </cfRule>
  </conditionalFormatting>
  <conditionalFormatting sqref="F72:AJ72">
    <cfRule type="expression" dxfId="6410" priority="182" stopIfTrue="1">
      <formula>IF(WEEKDAY(F$5)=1,TRUE,FALSE)</formula>
    </cfRule>
  </conditionalFormatting>
  <conditionalFormatting sqref="F72:AJ72">
    <cfRule type="expression" dxfId="6409" priority="181" stopIfTrue="1">
      <formula>IF(WEEKDAY(F$5)=1,TRUE,FALSE)</formula>
    </cfRule>
  </conditionalFormatting>
  <conditionalFormatting sqref="F74:AJ74">
    <cfRule type="expression" dxfId="6408" priority="180" stopIfTrue="1">
      <formula>IF(WEEKDAY(F$5)=1,TRUE,FALSE)</formula>
    </cfRule>
  </conditionalFormatting>
  <conditionalFormatting sqref="F74:I74">
    <cfRule type="expression" dxfId="6407" priority="179" stopIfTrue="1">
      <formula>IF(WEEKDAY(F$5)=1,TRUE,FALSE)</formula>
    </cfRule>
  </conditionalFormatting>
  <conditionalFormatting sqref="F74:AJ74">
    <cfRule type="expression" dxfId="6406" priority="178" stopIfTrue="1">
      <formula>IF(WEEKDAY(F$5)=1,TRUE,FALSE)</formula>
    </cfRule>
  </conditionalFormatting>
  <conditionalFormatting sqref="F74:AJ74">
    <cfRule type="expression" dxfId="6405" priority="177" stopIfTrue="1">
      <formula>IF(WEEKDAY(F$5)=1,TRUE,FALSE)</formula>
    </cfRule>
  </conditionalFormatting>
  <conditionalFormatting sqref="F74:AJ74">
    <cfRule type="expression" dxfId="6404" priority="176" stopIfTrue="1">
      <formula>IF(WEEKDAY(F$5)=1,TRUE,FALSE)</formula>
    </cfRule>
  </conditionalFormatting>
  <conditionalFormatting sqref="K74:P74">
    <cfRule type="expression" dxfId="6403" priority="175" stopIfTrue="1">
      <formula>IF(WEEKDAY(K$5)=1,TRUE,FALSE)</formula>
    </cfRule>
  </conditionalFormatting>
  <conditionalFormatting sqref="R74:W74">
    <cfRule type="expression" dxfId="6402" priority="174" stopIfTrue="1">
      <formula>IF(WEEKDAY(R$5)=1,TRUE,FALSE)</formula>
    </cfRule>
  </conditionalFormatting>
  <conditionalFormatting sqref="Y74:AD74">
    <cfRule type="expression" dxfId="6401" priority="173" stopIfTrue="1">
      <formula>IF(WEEKDAY(Y$5)=1,TRUE,FALSE)</formula>
    </cfRule>
  </conditionalFormatting>
  <conditionalFormatting sqref="F74:I74">
    <cfRule type="expression" dxfId="6400" priority="172" stopIfTrue="1">
      <formula>IF(WEEKDAY(F$5)=1,TRUE,FALSE)</formula>
    </cfRule>
  </conditionalFormatting>
  <conditionalFormatting sqref="AF74:AJ74">
    <cfRule type="expression" dxfId="6399" priority="171" stopIfTrue="1">
      <formula>IF(WEEKDAY(AF$5)=1,TRUE,FALSE)</formula>
    </cfRule>
  </conditionalFormatting>
  <conditionalFormatting sqref="F74:AJ74">
    <cfRule type="expression" dxfId="6398" priority="170" stopIfTrue="1">
      <formula>IF(WEEKDAY(F$5)=1,TRUE,FALSE)</formula>
    </cfRule>
  </conditionalFormatting>
  <conditionalFormatting sqref="F74:AJ74">
    <cfRule type="expression" dxfId="6397" priority="169" stopIfTrue="1">
      <formula>IF(WEEKDAY(F$5)=1,TRUE,FALSE)</formula>
    </cfRule>
  </conditionalFormatting>
  <conditionalFormatting sqref="F74:AJ74">
    <cfRule type="expression" dxfId="6396" priority="168" stopIfTrue="1">
      <formula>IF(WEEKDAY(F$5)=1,TRUE,FALSE)</formula>
    </cfRule>
  </conditionalFormatting>
  <conditionalFormatting sqref="F74:AJ74">
    <cfRule type="expression" dxfId="6395" priority="167" stopIfTrue="1">
      <formula>IF(WEEKDAY(F$5)=1,TRUE,FALSE)</formula>
    </cfRule>
  </conditionalFormatting>
  <conditionalFormatting sqref="F74:I74">
    <cfRule type="expression" dxfId="6394" priority="166" stopIfTrue="1">
      <formula>IF(WEEKDAY(F$5)=1,TRUE,FALSE)</formula>
    </cfRule>
  </conditionalFormatting>
  <conditionalFormatting sqref="F74:I74">
    <cfRule type="expression" dxfId="6393" priority="165" stopIfTrue="1">
      <formula>IF(WEEKDAY(F$5)=1,TRUE,FALSE)</formula>
    </cfRule>
  </conditionalFormatting>
  <conditionalFormatting sqref="F74:I74">
    <cfRule type="expression" dxfId="6392" priority="164" stopIfTrue="1">
      <formula>IF(WEEKDAY(F$5)=1,TRUE,FALSE)</formula>
    </cfRule>
  </conditionalFormatting>
  <conditionalFormatting sqref="F74:AJ74">
    <cfRule type="expression" dxfId="6391" priority="163" stopIfTrue="1">
      <formula>IF(WEEKDAY(F$5)=1,TRUE,FALSE)</formula>
    </cfRule>
  </conditionalFormatting>
  <conditionalFormatting sqref="F74:AJ74">
    <cfRule type="expression" dxfId="6390" priority="162" stopIfTrue="1">
      <formula>IF(WEEKDAY(F$5)=1,TRUE,FALSE)</formula>
    </cfRule>
  </conditionalFormatting>
  <conditionalFormatting sqref="F74:AJ74">
    <cfRule type="expression" dxfId="6389" priority="161" stopIfTrue="1">
      <formula>IF(WEEKDAY(F$5)=1,TRUE,FALSE)</formula>
    </cfRule>
  </conditionalFormatting>
  <conditionalFormatting sqref="K74:P74">
    <cfRule type="expression" dxfId="6388" priority="160" stopIfTrue="1">
      <formula>IF(WEEKDAY(K$5)=1,TRUE,FALSE)</formula>
    </cfRule>
  </conditionalFormatting>
  <conditionalFormatting sqref="R74:W74">
    <cfRule type="expression" dxfId="6387" priority="159" stopIfTrue="1">
      <formula>IF(WEEKDAY(R$5)=1,TRUE,FALSE)</formula>
    </cfRule>
  </conditionalFormatting>
  <conditionalFormatting sqref="Y74:AD74">
    <cfRule type="expression" dxfId="6386" priority="158" stopIfTrue="1">
      <formula>IF(WEEKDAY(Y$5)=1,TRUE,FALSE)</formula>
    </cfRule>
  </conditionalFormatting>
  <conditionalFormatting sqref="F74:I74">
    <cfRule type="expression" dxfId="6385" priority="157" stopIfTrue="1">
      <formula>IF(WEEKDAY(F$5)=1,TRUE,FALSE)</formula>
    </cfRule>
  </conditionalFormatting>
  <conditionalFormatting sqref="AF74:AJ74">
    <cfRule type="expression" dxfId="6384" priority="156" stopIfTrue="1">
      <formula>IF(WEEKDAY(AF$5)=1,TRUE,FALSE)</formula>
    </cfRule>
  </conditionalFormatting>
  <conditionalFormatting sqref="F74:AJ74">
    <cfRule type="expression" dxfId="6383" priority="155" stopIfTrue="1">
      <formula>IF(WEEKDAY(F$5)=1,TRUE,FALSE)</formula>
    </cfRule>
  </conditionalFormatting>
  <conditionalFormatting sqref="F74:AJ74">
    <cfRule type="expression" dxfId="6382" priority="154" stopIfTrue="1">
      <formula>IF(WEEKDAY(F$5)=1,TRUE,FALSE)</formula>
    </cfRule>
  </conditionalFormatting>
  <conditionalFormatting sqref="F74:AJ74">
    <cfRule type="expression" dxfId="6381" priority="153" stopIfTrue="1">
      <formula>IF(WEEKDAY(F$5)=1,TRUE,FALSE)</formula>
    </cfRule>
  </conditionalFormatting>
  <conditionalFormatting sqref="F74:AJ74">
    <cfRule type="expression" dxfId="6380" priority="152" stopIfTrue="1">
      <formula>IF(WEEKDAY(F$5)=1,TRUE,FALSE)</formula>
    </cfRule>
  </conditionalFormatting>
  <conditionalFormatting sqref="F74:AJ74">
    <cfRule type="expression" dxfId="6379" priority="151" stopIfTrue="1">
      <formula>IF(WEEKDAY(F$5)=1,TRUE,FALSE)</formula>
    </cfRule>
  </conditionalFormatting>
  <conditionalFormatting sqref="F76:AJ76">
    <cfRule type="expression" dxfId="6378" priority="150" stopIfTrue="1">
      <formula>IF(WEEKDAY(F$5)=1,TRUE,FALSE)</formula>
    </cfRule>
  </conditionalFormatting>
  <conditionalFormatting sqref="F76:I76">
    <cfRule type="expression" dxfId="6377" priority="149" stopIfTrue="1">
      <formula>IF(WEEKDAY(F$5)=1,TRUE,FALSE)</formula>
    </cfRule>
  </conditionalFormatting>
  <conditionalFormatting sqref="F76:AJ76">
    <cfRule type="expression" dxfId="6376" priority="148" stopIfTrue="1">
      <formula>IF(WEEKDAY(F$5)=1,TRUE,FALSE)</formula>
    </cfRule>
  </conditionalFormatting>
  <conditionalFormatting sqref="F76:AJ76">
    <cfRule type="expression" dxfId="6375" priority="147" stopIfTrue="1">
      <formula>IF(WEEKDAY(F$5)=1,TRUE,FALSE)</formula>
    </cfRule>
  </conditionalFormatting>
  <conditionalFormatting sqref="F76:AJ76">
    <cfRule type="expression" dxfId="6374" priority="146" stopIfTrue="1">
      <formula>IF(WEEKDAY(F$5)=1,TRUE,FALSE)</formula>
    </cfRule>
  </conditionalFormatting>
  <conditionalFormatting sqref="K76:P76">
    <cfRule type="expression" dxfId="6373" priority="145" stopIfTrue="1">
      <formula>IF(WEEKDAY(K$5)=1,TRUE,FALSE)</formula>
    </cfRule>
  </conditionalFormatting>
  <conditionalFormatting sqref="R76:W76">
    <cfRule type="expression" dxfId="6372" priority="144" stopIfTrue="1">
      <formula>IF(WEEKDAY(R$5)=1,TRUE,FALSE)</formula>
    </cfRule>
  </conditionalFormatting>
  <conditionalFormatting sqref="Y76:AD76">
    <cfRule type="expression" dxfId="6371" priority="143" stopIfTrue="1">
      <formula>IF(WEEKDAY(Y$5)=1,TRUE,FALSE)</formula>
    </cfRule>
  </conditionalFormatting>
  <conditionalFormatting sqref="F76:I76">
    <cfRule type="expression" dxfId="6370" priority="142" stopIfTrue="1">
      <formula>IF(WEEKDAY(F$5)=1,TRUE,FALSE)</formula>
    </cfRule>
  </conditionalFormatting>
  <conditionalFormatting sqref="AF76:AJ76">
    <cfRule type="expression" dxfId="6369" priority="141" stopIfTrue="1">
      <formula>IF(WEEKDAY(AF$5)=1,TRUE,FALSE)</formula>
    </cfRule>
  </conditionalFormatting>
  <conditionalFormatting sqref="F76:AJ76">
    <cfRule type="expression" dxfId="6368" priority="140" stopIfTrue="1">
      <formula>IF(WEEKDAY(F$5)=1,TRUE,FALSE)</formula>
    </cfRule>
  </conditionalFormatting>
  <conditionalFormatting sqref="F76:AJ76">
    <cfRule type="expression" dxfId="6367" priority="139" stopIfTrue="1">
      <formula>IF(WEEKDAY(F$5)=1,TRUE,FALSE)</formula>
    </cfRule>
  </conditionalFormatting>
  <conditionalFormatting sqref="F76:AJ76">
    <cfRule type="expression" dxfId="6366" priority="138" stopIfTrue="1">
      <formula>IF(WEEKDAY(F$5)=1,TRUE,FALSE)</formula>
    </cfRule>
  </conditionalFormatting>
  <conditionalFormatting sqref="F76:AJ76">
    <cfRule type="expression" dxfId="6365" priority="137" stopIfTrue="1">
      <formula>IF(WEEKDAY(F$5)=1,TRUE,FALSE)</formula>
    </cfRule>
  </conditionalFormatting>
  <conditionalFormatting sqref="F76:I76">
    <cfRule type="expression" dxfId="6364" priority="136" stopIfTrue="1">
      <formula>IF(WEEKDAY(F$5)=1,TRUE,FALSE)</formula>
    </cfRule>
  </conditionalFormatting>
  <conditionalFormatting sqref="F76:I76">
    <cfRule type="expression" dxfId="6363" priority="135" stopIfTrue="1">
      <formula>IF(WEEKDAY(F$5)=1,TRUE,FALSE)</formula>
    </cfRule>
  </conditionalFormatting>
  <conditionalFormatting sqref="F76:I76">
    <cfRule type="expression" dxfId="6362" priority="134" stopIfTrue="1">
      <formula>IF(WEEKDAY(F$5)=1,TRUE,FALSE)</formula>
    </cfRule>
  </conditionalFormatting>
  <conditionalFormatting sqref="F76:AJ76">
    <cfRule type="expression" dxfId="6361" priority="133" stopIfTrue="1">
      <formula>IF(WEEKDAY(F$5)=1,TRUE,FALSE)</formula>
    </cfRule>
  </conditionalFormatting>
  <conditionalFormatting sqref="F76:AJ76">
    <cfRule type="expression" dxfId="6360" priority="132" stopIfTrue="1">
      <formula>IF(WEEKDAY(F$5)=1,TRUE,FALSE)</formula>
    </cfRule>
  </conditionalFormatting>
  <conditionalFormatting sqref="F76:AJ76">
    <cfRule type="expression" dxfId="6359" priority="131" stopIfTrue="1">
      <formula>IF(WEEKDAY(F$5)=1,TRUE,FALSE)</formula>
    </cfRule>
  </conditionalFormatting>
  <conditionalFormatting sqref="K76:P76">
    <cfRule type="expression" dxfId="6358" priority="130" stopIfTrue="1">
      <formula>IF(WEEKDAY(K$5)=1,TRUE,FALSE)</formula>
    </cfRule>
  </conditionalFormatting>
  <conditionalFormatting sqref="R76:W76">
    <cfRule type="expression" dxfId="6357" priority="129" stopIfTrue="1">
      <formula>IF(WEEKDAY(R$5)=1,TRUE,FALSE)</formula>
    </cfRule>
  </conditionalFormatting>
  <conditionalFormatting sqref="Y76:AD76">
    <cfRule type="expression" dxfId="6356" priority="128" stopIfTrue="1">
      <formula>IF(WEEKDAY(Y$5)=1,TRUE,FALSE)</formula>
    </cfRule>
  </conditionalFormatting>
  <conditionalFormatting sqref="F76:I76">
    <cfRule type="expression" dxfId="6355" priority="127" stopIfTrue="1">
      <formula>IF(WEEKDAY(F$5)=1,TRUE,FALSE)</formula>
    </cfRule>
  </conditionalFormatting>
  <conditionalFormatting sqref="AF76:AJ76">
    <cfRule type="expression" dxfId="6354" priority="126" stopIfTrue="1">
      <formula>IF(WEEKDAY(AF$5)=1,TRUE,FALSE)</formula>
    </cfRule>
  </conditionalFormatting>
  <conditionalFormatting sqref="F76:AJ76">
    <cfRule type="expression" dxfId="6353" priority="125" stopIfTrue="1">
      <formula>IF(WEEKDAY(F$5)=1,TRUE,FALSE)</formula>
    </cfRule>
  </conditionalFormatting>
  <conditionalFormatting sqref="F76:AJ76">
    <cfRule type="expression" dxfId="6352" priority="124" stopIfTrue="1">
      <formula>IF(WEEKDAY(F$5)=1,TRUE,FALSE)</formula>
    </cfRule>
  </conditionalFormatting>
  <conditionalFormatting sqref="F76:AJ76">
    <cfRule type="expression" dxfId="6351" priority="123" stopIfTrue="1">
      <formula>IF(WEEKDAY(F$5)=1,TRUE,FALSE)</formula>
    </cfRule>
  </conditionalFormatting>
  <conditionalFormatting sqref="F76:AJ76">
    <cfRule type="expression" dxfId="6350" priority="122" stopIfTrue="1">
      <formula>IF(WEEKDAY(F$5)=1,TRUE,FALSE)</formula>
    </cfRule>
  </conditionalFormatting>
  <conditionalFormatting sqref="F76:AJ76">
    <cfRule type="expression" dxfId="6349" priority="121" stopIfTrue="1">
      <formula>IF(WEEKDAY(F$5)=1,TRUE,FALSE)</formula>
    </cfRule>
  </conditionalFormatting>
  <conditionalFormatting sqref="F78:AJ78">
    <cfRule type="expression" dxfId="6348" priority="120" stopIfTrue="1">
      <formula>IF(WEEKDAY(F$5)=1,TRUE,FALSE)</formula>
    </cfRule>
  </conditionalFormatting>
  <conditionalFormatting sqref="F78:I78">
    <cfRule type="expression" dxfId="6347" priority="119" stopIfTrue="1">
      <formula>IF(WEEKDAY(F$5)=1,TRUE,FALSE)</formula>
    </cfRule>
  </conditionalFormatting>
  <conditionalFormatting sqref="F78:AJ78">
    <cfRule type="expression" dxfId="6346" priority="118" stopIfTrue="1">
      <formula>IF(WEEKDAY(F$5)=1,TRUE,FALSE)</formula>
    </cfRule>
  </conditionalFormatting>
  <conditionalFormatting sqref="F78:AJ78">
    <cfRule type="expression" dxfId="6345" priority="117" stopIfTrue="1">
      <formula>IF(WEEKDAY(F$5)=1,TRUE,FALSE)</formula>
    </cfRule>
  </conditionalFormatting>
  <conditionalFormatting sqref="F78:AJ78">
    <cfRule type="expression" dxfId="6344" priority="116" stopIfTrue="1">
      <formula>IF(WEEKDAY(F$5)=1,TRUE,FALSE)</formula>
    </cfRule>
  </conditionalFormatting>
  <conditionalFormatting sqref="K78:P78">
    <cfRule type="expression" dxfId="6343" priority="115" stopIfTrue="1">
      <formula>IF(WEEKDAY(K$5)=1,TRUE,FALSE)</formula>
    </cfRule>
  </conditionalFormatting>
  <conditionalFormatting sqref="R78:W78">
    <cfRule type="expression" dxfId="6342" priority="114" stopIfTrue="1">
      <formula>IF(WEEKDAY(R$5)=1,TRUE,FALSE)</formula>
    </cfRule>
  </conditionalFormatting>
  <conditionalFormatting sqref="Y78:AD78">
    <cfRule type="expression" dxfId="6341" priority="113" stopIfTrue="1">
      <formula>IF(WEEKDAY(Y$5)=1,TRUE,FALSE)</formula>
    </cfRule>
  </conditionalFormatting>
  <conditionalFormatting sqref="F78:I78">
    <cfRule type="expression" dxfId="6340" priority="112" stopIfTrue="1">
      <formula>IF(WEEKDAY(F$5)=1,TRUE,FALSE)</formula>
    </cfRule>
  </conditionalFormatting>
  <conditionalFormatting sqref="AF78:AJ78">
    <cfRule type="expression" dxfId="6339" priority="111" stopIfTrue="1">
      <formula>IF(WEEKDAY(AF$5)=1,TRUE,FALSE)</formula>
    </cfRule>
  </conditionalFormatting>
  <conditionalFormatting sqref="F78:AJ78">
    <cfRule type="expression" dxfId="6338" priority="110" stopIfTrue="1">
      <formula>IF(WEEKDAY(F$5)=1,TRUE,FALSE)</formula>
    </cfRule>
  </conditionalFormatting>
  <conditionalFormatting sqref="F78:AJ78">
    <cfRule type="expression" dxfId="6337" priority="109" stopIfTrue="1">
      <formula>IF(WEEKDAY(F$5)=1,TRUE,FALSE)</formula>
    </cfRule>
  </conditionalFormatting>
  <conditionalFormatting sqref="F78:AJ78">
    <cfRule type="expression" dxfId="6336" priority="108" stopIfTrue="1">
      <formula>IF(WEEKDAY(F$5)=1,TRUE,FALSE)</formula>
    </cfRule>
  </conditionalFormatting>
  <conditionalFormatting sqref="F78:AJ78">
    <cfRule type="expression" dxfId="6335" priority="107" stopIfTrue="1">
      <formula>IF(WEEKDAY(F$5)=1,TRUE,FALSE)</formula>
    </cfRule>
  </conditionalFormatting>
  <conditionalFormatting sqref="F78:I78">
    <cfRule type="expression" dxfId="6334" priority="106" stopIfTrue="1">
      <formula>IF(WEEKDAY(F$5)=1,TRUE,FALSE)</formula>
    </cfRule>
  </conditionalFormatting>
  <conditionalFormatting sqref="F78:I78">
    <cfRule type="expression" dxfId="6333" priority="105" stopIfTrue="1">
      <formula>IF(WEEKDAY(F$5)=1,TRUE,FALSE)</formula>
    </cfRule>
  </conditionalFormatting>
  <conditionalFormatting sqref="F78:I78">
    <cfRule type="expression" dxfId="6332" priority="104" stopIfTrue="1">
      <formula>IF(WEEKDAY(F$5)=1,TRUE,FALSE)</formula>
    </cfRule>
  </conditionalFormatting>
  <conditionalFormatting sqref="F78:AJ78">
    <cfRule type="expression" dxfId="6331" priority="103" stopIfTrue="1">
      <formula>IF(WEEKDAY(F$5)=1,TRUE,FALSE)</formula>
    </cfRule>
  </conditionalFormatting>
  <conditionalFormatting sqref="F78:AJ78">
    <cfRule type="expression" dxfId="6330" priority="102" stopIfTrue="1">
      <formula>IF(WEEKDAY(F$5)=1,TRUE,FALSE)</formula>
    </cfRule>
  </conditionalFormatting>
  <conditionalFormatting sqref="F78:AJ78">
    <cfRule type="expression" dxfId="6329" priority="101" stopIfTrue="1">
      <formula>IF(WEEKDAY(F$5)=1,TRUE,FALSE)</formula>
    </cfRule>
  </conditionalFormatting>
  <conditionalFormatting sqref="K78:P78">
    <cfRule type="expression" dxfId="6328" priority="100" stopIfTrue="1">
      <formula>IF(WEEKDAY(K$5)=1,TRUE,FALSE)</formula>
    </cfRule>
  </conditionalFormatting>
  <conditionalFormatting sqref="R78:W78">
    <cfRule type="expression" dxfId="6327" priority="99" stopIfTrue="1">
      <formula>IF(WEEKDAY(R$5)=1,TRUE,FALSE)</formula>
    </cfRule>
  </conditionalFormatting>
  <conditionalFormatting sqref="Y78:AD78">
    <cfRule type="expression" dxfId="6326" priority="98" stopIfTrue="1">
      <formula>IF(WEEKDAY(Y$5)=1,TRUE,FALSE)</formula>
    </cfRule>
  </conditionalFormatting>
  <conditionalFormatting sqref="F78:I78">
    <cfRule type="expression" dxfId="6325" priority="97" stopIfTrue="1">
      <formula>IF(WEEKDAY(F$5)=1,TRUE,FALSE)</formula>
    </cfRule>
  </conditionalFormatting>
  <conditionalFormatting sqref="AF78:AJ78">
    <cfRule type="expression" dxfId="6324" priority="96" stopIfTrue="1">
      <formula>IF(WEEKDAY(AF$5)=1,TRUE,FALSE)</formula>
    </cfRule>
  </conditionalFormatting>
  <conditionalFormatting sqref="F78:AJ78">
    <cfRule type="expression" dxfId="6323" priority="95" stopIfTrue="1">
      <formula>IF(WEEKDAY(F$5)=1,TRUE,FALSE)</formula>
    </cfRule>
  </conditionalFormatting>
  <conditionalFormatting sqref="F78:AJ78">
    <cfRule type="expression" dxfId="6322" priority="94" stopIfTrue="1">
      <formula>IF(WEEKDAY(F$5)=1,TRUE,FALSE)</formula>
    </cfRule>
  </conditionalFormatting>
  <conditionalFormatting sqref="F78:AJ78">
    <cfRule type="expression" dxfId="6321" priority="93" stopIfTrue="1">
      <formula>IF(WEEKDAY(F$5)=1,TRUE,FALSE)</formula>
    </cfRule>
  </conditionalFormatting>
  <conditionalFormatting sqref="F78:AJ78">
    <cfRule type="expression" dxfId="6320" priority="92" stopIfTrue="1">
      <formula>IF(WEEKDAY(F$5)=1,TRUE,FALSE)</formula>
    </cfRule>
  </conditionalFormatting>
  <conditionalFormatting sqref="F78:AJ78">
    <cfRule type="expression" dxfId="6319" priority="91" stopIfTrue="1">
      <formula>IF(WEEKDAY(F$5)=1,TRUE,FALSE)</formula>
    </cfRule>
  </conditionalFormatting>
  <conditionalFormatting sqref="F80:AJ80">
    <cfRule type="expression" dxfId="6318" priority="90" stopIfTrue="1">
      <formula>IF(WEEKDAY(F$5)=1,TRUE,FALSE)</formula>
    </cfRule>
  </conditionalFormatting>
  <conditionalFormatting sqref="F80:I80">
    <cfRule type="expression" dxfId="6317" priority="89" stopIfTrue="1">
      <formula>IF(WEEKDAY(F$5)=1,TRUE,FALSE)</formula>
    </cfRule>
  </conditionalFormatting>
  <conditionalFormatting sqref="F80:AJ80">
    <cfRule type="expression" dxfId="6316" priority="88" stopIfTrue="1">
      <formula>IF(WEEKDAY(F$5)=1,TRUE,FALSE)</formula>
    </cfRule>
  </conditionalFormatting>
  <conditionalFormatting sqref="F80:AJ80">
    <cfRule type="expression" dxfId="6315" priority="87" stopIfTrue="1">
      <formula>IF(WEEKDAY(F$5)=1,TRUE,FALSE)</formula>
    </cfRule>
  </conditionalFormatting>
  <conditionalFormatting sqref="F80:AJ80">
    <cfRule type="expression" dxfId="6314" priority="86" stopIfTrue="1">
      <formula>IF(WEEKDAY(F$5)=1,TRUE,FALSE)</formula>
    </cfRule>
  </conditionalFormatting>
  <conditionalFormatting sqref="K80:P80">
    <cfRule type="expression" dxfId="6313" priority="85" stopIfTrue="1">
      <formula>IF(WEEKDAY(K$5)=1,TRUE,FALSE)</formula>
    </cfRule>
  </conditionalFormatting>
  <conditionalFormatting sqref="R80:W80">
    <cfRule type="expression" dxfId="6312" priority="84" stopIfTrue="1">
      <formula>IF(WEEKDAY(R$5)=1,TRUE,FALSE)</formula>
    </cfRule>
  </conditionalFormatting>
  <conditionalFormatting sqref="Y80:AD80">
    <cfRule type="expression" dxfId="6311" priority="83" stopIfTrue="1">
      <formula>IF(WEEKDAY(Y$5)=1,TRUE,FALSE)</formula>
    </cfRule>
  </conditionalFormatting>
  <conditionalFormatting sqref="F80:I80">
    <cfRule type="expression" dxfId="6310" priority="82" stopIfTrue="1">
      <formula>IF(WEEKDAY(F$5)=1,TRUE,FALSE)</formula>
    </cfRule>
  </conditionalFormatting>
  <conditionalFormatting sqref="AF80:AJ80">
    <cfRule type="expression" dxfId="6309" priority="81" stopIfTrue="1">
      <formula>IF(WEEKDAY(AF$5)=1,TRUE,FALSE)</formula>
    </cfRule>
  </conditionalFormatting>
  <conditionalFormatting sqref="F80:AJ80">
    <cfRule type="expression" dxfId="6308" priority="80" stopIfTrue="1">
      <formula>IF(WEEKDAY(F$5)=1,TRUE,FALSE)</formula>
    </cfRule>
  </conditionalFormatting>
  <conditionalFormatting sqref="F80:AJ80">
    <cfRule type="expression" dxfId="6307" priority="79" stopIfTrue="1">
      <formula>IF(WEEKDAY(F$5)=1,TRUE,FALSE)</formula>
    </cfRule>
  </conditionalFormatting>
  <conditionalFormatting sqref="F80:AJ80">
    <cfRule type="expression" dxfId="6306" priority="78" stopIfTrue="1">
      <formula>IF(WEEKDAY(F$5)=1,TRUE,FALSE)</formula>
    </cfRule>
  </conditionalFormatting>
  <conditionalFormatting sqref="F80:AJ80">
    <cfRule type="expression" dxfId="6305" priority="77" stopIfTrue="1">
      <formula>IF(WEEKDAY(F$5)=1,TRUE,FALSE)</formula>
    </cfRule>
  </conditionalFormatting>
  <conditionalFormatting sqref="F80:I80">
    <cfRule type="expression" dxfId="6304" priority="76" stopIfTrue="1">
      <formula>IF(WEEKDAY(F$5)=1,TRUE,FALSE)</formula>
    </cfRule>
  </conditionalFormatting>
  <conditionalFormatting sqref="F80:I80">
    <cfRule type="expression" dxfId="6303" priority="75" stopIfTrue="1">
      <formula>IF(WEEKDAY(F$5)=1,TRUE,FALSE)</formula>
    </cfRule>
  </conditionalFormatting>
  <conditionalFormatting sqref="F80:I80">
    <cfRule type="expression" dxfId="6302" priority="74" stopIfTrue="1">
      <formula>IF(WEEKDAY(F$5)=1,TRUE,FALSE)</formula>
    </cfRule>
  </conditionalFormatting>
  <conditionalFormatting sqref="F80:AJ80">
    <cfRule type="expression" dxfId="6301" priority="73" stopIfTrue="1">
      <formula>IF(WEEKDAY(F$5)=1,TRUE,FALSE)</formula>
    </cfRule>
  </conditionalFormatting>
  <conditionalFormatting sqref="F80:AJ80">
    <cfRule type="expression" dxfId="6300" priority="72" stopIfTrue="1">
      <formula>IF(WEEKDAY(F$5)=1,TRUE,FALSE)</formula>
    </cfRule>
  </conditionalFormatting>
  <conditionalFormatting sqref="F80:AJ80">
    <cfRule type="expression" dxfId="6299" priority="71" stopIfTrue="1">
      <formula>IF(WEEKDAY(F$5)=1,TRUE,FALSE)</formula>
    </cfRule>
  </conditionalFormatting>
  <conditionalFormatting sqref="K80:P80">
    <cfRule type="expression" dxfId="6298" priority="70" stopIfTrue="1">
      <formula>IF(WEEKDAY(K$5)=1,TRUE,FALSE)</formula>
    </cfRule>
  </conditionalFormatting>
  <conditionalFormatting sqref="R80:W80">
    <cfRule type="expression" dxfId="6297" priority="69" stopIfTrue="1">
      <formula>IF(WEEKDAY(R$5)=1,TRUE,FALSE)</formula>
    </cfRule>
  </conditionalFormatting>
  <conditionalFormatting sqref="Y80:AD80">
    <cfRule type="expression" dxfId="6296" priority="68" stopIfTrue="1">
      <formula>IF(WEEKDAY(Y$5)=1,TRUE,FALSE)</formula>
    </cfRule>
  </conditionalFormatting>
  <conditionalFormatting sqref="F80:I80">
    <cfRule type="expression" dxfId="6295" priority="67" stopIfTrue="1">
      <formula>IF(WEEKDAY(F$5)=1,TRUE,FALSE)</formula>
    </cfRule>
  </conditionalFormatting>
  <conditionalFormatting sqref="AF80:AJ80">
    <cfRule type="expression" dxfId="6294" priority="66" stopIfTrue="1">
      <formula>IF(WEEKDAY(AF$5)=1,TRUE,FALSE)</formula>
    </cfRule>
  </conditionalFormatting>
  <conditionalFormatting sqref="F80:AJ80">
    <cfRule type="expression" dxfId="6293" priority="65" stopIfTrue="1">
      <formula>IF(WEEKDAY(F$5)=1,TRUE,FALSE)</formula>
    </cfRule>
  </conditionalFormatting>
  <conditionalFormatting sqref="F80:AJ80">
    <cfRule type="expression" dxfId="6292" priority="64" stopIfTrue="1">
      <formula>IF(WEEKDAY(F$5)=1,TRUE,FALSE)</formula>
    </cfRule>
  </conditionalFormatting>
  <conditionalFormatting sqref="F80:AJ80">
    <cfRule type="expression" dxfId="6291" priority="63" stopIfTrue="1">
      <formula>IF(WEEKDAY(F$5)=1,TRUE,FALSE)</formula>
    </cfRule>
  </conditionalFormatting>
  <conditionalFormatting sqref="F80:AJ80">
    <cfRule type="expression" dxfId="6290" priority="62" stopIfTrue="1">
      <formula>IF(WEEKDAY(F$5)=1,TRUE,FALSE)</formula>
    </cfRule>
  </conditionalFormatting>
  <conditionalFormatting sqref="F80:AJ80">
    <cfRule type="expression" dxfId="6289" priority="61" stopIfTrue="1">
      <formula>IF(WEEKDAY(F$5)=1,TRUE,FALSE)</formula>
    </cfRule>
  </conditionalFormatting>
  <conditionalFormatting sqref="F82:AJ82">
    <cfRule type="expression" dxfId="6288" priority="60" stopIfTrue="1">
      <formula>IF(WEEKDAY(F$5)=1,TRUE,FALSE)</formula>
    </cfRule>
  </conditionalFormatting>
  <conditionalFormatting sqref="F82:I82">
    <cfRule type="expression" dxfId="6287" priority="59" stopIfTrue="1">
      <formula>IF(WEEKDAY(F$5)=1,TRUE,FALSE)</formula>
    </cfRule>
  </conditionalFormatting>
  <conditionalFormatting sqref="F82:AJ82">
    <cfRule type="expression" dxfId="6286" priority="58" stopIfTrue="1">
      <formula>IF(WEEKDAY(F$5)=1,TRUE,FALSE)</formula>
    </cfRule>
  </conditionalFormatting>
  <conditionalFormatting sqref="F82:AJ82">
    <cfRule type="expression" dxfId="6285" priority="57" stopIfTrue="1">
      <formula>IF(WEEKDAY(F$5)=1,TRUE,FALSE)</formula>
    </cfRule>
  </conditionalFormatting>
  <conditionalFormatting sqref="F82:AJ82">
    <cfRule type="expression" dxfId="6284" priority="56" stopIfTrue="1">
      <formula>IF(WEEKDAY(F$5)=1,TRUE,FALSE)</formula>
    </cfRule>
  </conditionalFormatting>
  <conditionalFormatting sqref="K82:P82">
    <cfRule type="expression" dxfId="6283" priority="55" stopIfTrue="1">
      <formula>IF(WEEKDAY(K$5)=1,TRUE,FALSE)</formula>
    </cfRule>
  </conditionalFormatting>
  <conditionalFormatting sqref="R82:W82">
    <cfRule type="expression" dxfId="6282" priority="54" stopIfTrue="1">
      <formula>IF(WEEKDAY(R$5)=1,TRUE,FALSE)</formula>
    </cfRule>
  </conditionalFormatting>
  <conditionalFormatting sqref="Y82:AD82">
    <cfRule type="expression" dxfId="6281" priority="53" stopIfTrue="1">
      <formula>IF(WEEKDAY(Y$5)=1,TRUE,FALSE)</formula>
    </cfRule>
  </conditionalFormatting>
  <conditionalFormatting sqref="F82:I82">
    <cfRule type="expression" dxfId="6280" priority="52" stopIfTrue="1">
      <formula>IF(WEEKDAY(F$5)=1,TRUE,FALSE)</formula>
    </cfRule>
  </conditionalFormatting>
  <conditionalFormatting sqref="AF82:AJ82">
    <cfRule type="expression" dxfId="6279" priority="51" stopIfTrue="1">
      <formula>IF(WEEKDAY(AF$5)=1,TRUE,FALSE)</formula>
    </cfRule>
  </conditionalFormatting>
  <conditionalFormatting sqref="F82:AJ82">
    <cfRule type="expression" dxfId="6278" priority="50" stopIfTrue="1">
      <formula>IF(WEEKDAY(F$5)=1,TRUE,FALSE)</formula>
    </cfRule>
  </conditionalFormatting>
  <conditionalFormatting sqref="F82:AJ82">
    <cfRule type="expression" dxfId="6277" priority="49" stopIfTrue="1">
      <formula>IF(WEEKDAY(F$5)=1,TRUE,FALSE)</formula>
    </cfRule>
  </conditionalFormatting>
  <conditionalFormatting sqref="F82:AJ82">
    <cfRule type="expression" dxfId="6276" priority="48" stopIfTrue="1">
      <formula>IF(WEEKDAY(F$5)=1,TRUE,FALSE)</formula>
    </cfRule>
  </conditionalFormatting>
  <conditionalFormatting sqref="F82:AJ82">
    <cfRule type="expression" dxfId="6275" priority="47" stopIfTrue="1">
      <formula>IF(WEEKDAY(F$5)=1,TRUE,FALSE)</formula>
    </cfRule>
  </conditionalFormatting>
  <conditionalFormatting sqref="F82:I82">
    <cfRule type="expression" dxfId="6274" priority="46" stopIfTrue="1">
      <formula>IF(WEEKDAY(F$5)=1,TRUE,FALSE)</formula>
    </cfRule>
  </conditionalFormatting>
  <conditionalFormatting sqref="F82:I82">
    <cfRule type="expression" dxfId="6273" priority="45" stopIfTrue="1">
      <formula>IF(WEEKDAY(F$5)=1,TRUE,FALSE)</formula>
    </cfRule>
  </conditionalFormatting>
  <conditionalFormatting sqref="F82:I82">
    <cfRule type="expression" dxfId="6272" priority="44" stopIfTrue="1">
      <formula>IF(WEEKDAY(F$5)=1,TRUE,FALSE)</formula>
    </cfRule>
  </conditionalFormatting>
  <conditionalFormatting sqref="F82:AJ82">
    <cfRule type="expression" dxfId="6271" priority="43" stopIfTrue="1">
      <formula>IF(WEEKDAY(F$5)=1,TRUE,FALSE)</formula>
    </cfRule>
  </conditionalFormatting>
  <conditionalFormatting sqref="F82:AJ82">
    <cfRule type="expression" dxfId="6270" priority="42" stopIfTrue="1">
      <formula>IF(WEEKDAY(F$5)=1,TRUE,FALSE)</formula>
    </cfRule>
  </conditionalFormatting>
  <conditionalFormatting sqref="F82:AJ82">
    <cfRule type="expression" dxfId="6269" priority="41" stopIfTrue="1">
      <formula>IF(WEEKDAY(F$5)=1,TRUE,FALSE)</formula>
    </cfRule>
  </conditionalFormatting>
  <conditionalFormatting sqref="K82:P82">
    <cfRule type="expression" dxfId="6268" priority="40" stopIfTrue="1">
      <formula>IF(WEEKDAY(K$5)=1,TRUE,FALSE)</formula>
    </cfRule>
  </conditionalFormatting>
  <conditionalFormatting sqref="R82:W82">
    <cfRule type="expression" dxfId="6267" priority="39" stopIfTrue="1">
      <formula>IF(WEEKDAY(R$5)=1,TRUE,FALSE)</formula>
    </cfRule>
  </conditionalFormatting>
  <conditionalFormatting sqref="Y82:AD82">
    <cfRule type="expression" dxfId="6266" priority="38" stopIfTrue="1">
      <formula>IF(WEEKDAY(Y$5)=1,TRUE,FALSE)</formula>
    </cfRule>
  </conditionalFormatting>
  <conditionalFormatting sqref="F82:I82">
    <cfRule type="expression" dxfId="6265" priority="37" stopIfTrue="1">
      <formula>IF(WEEKDAY(F$5)=1,TRUE,FALSE)</formula>
    </cfRule>
  </conditionalFormatting>
  <conditionalFormatting sqref="AF82:AJ82">
    <cfRule type="expression" dxfId="6264" priority="36" stopIfTrue="1">
      <formula>IF(WEEKDAY(AF$5)=1,TRUE,FALSE)</formula>
    </cfRule>
  </conditionalFormatting>
  <conditionalFormatting sqref="F82:AJ82">
    <cfRule type="expression" dxfId="6263" priority="35" stopIfTrue="1">
      <formula>IF(WEEKDAY(F$5)=1,TRUE,FALSE)</formula>
    </cfRule>
  </conditionalFormatting>
  <conditionalFormatting sqref="F82:AJ82">
    <cfRule type="expression" dxfId="6262" priority="34" stopIfTrue="1">
      <formula>IF(WEEKDAY(F$5)=1,TRUE,FALSE)</formula>
    </cfRule>
  </conditionalFormatting>
  <conditionalFormatting sqref="F82:AJ82">
    <cfRule type="expression" dxfId="6261" priority="33" stopIfTrue="1">
      <formula>IF(WEEKDAY(F$5)=1,TRUE,FALSE)</formula>
    </cfRule>
  </conditionalFormatting>
  <conditionalFormatting sqref="F82:AJ82">
    <cfRule type="expression" dxfId="6260" priority="32" stopIfTrue="1">
      <formula>IF(WEEKDAY(F$5)=1,TRUE,FALSE)</formula>
    </cfRule>
  </conditionalFormatting>
  <conditionalFormatting sqref="F82:AJ82">
    <cfRule type="expression" dxfId="6259" priority="31" stopIfTrue="1">
      <formula>IF(WEEKDAY(F$5)=1,TRUE,FALSE)</formula>
    </cfRule>
  </conditionalFormatting>
  <conditionalFormatting sqref="F84:AJ84">
    <cfRule type="expression" dxfId="6258" priority="30" stopIfTrue="1">
      <formula>IF(WEEKDAY(F$5)=1,TRUE,FALSE)</formula>
    </cfRule>
  </conditionalFormatting>
  <conditionalFormatting sqref="F84:I84">
    <cfRule type="expression" dxfId="6257" priority="29" stopIfTrue="1">
      <formula>IF(WEEKDAY(F$5)=1,TRUE,FALSE)</formula>
    </cfRule>
  </conditionalFormatting>
  <conditionalFormatting sqref="F84:AJ84">
    <cfRule type="expression" dxfId="6256" priority="28" stopIfTrue="1">
      <formula>IF(WEEKDAY(F$5)=1,TRUE,FALSE)</formula>
    </cfRule>
  </conditionalFormatting>
  <conditionalFormatting sqref="F84:AJ84">
    <cfRule type="expression" dxfId="6255" priority="27" stopIfTrue="1">
      <formula>IF(WEEKDAY(F$5)=1,TRUE,FALSE)</formula>
    </cfRule>
  </conditionalFormatting>
  <conditionalFormatting sqref="F84:AJ84">
    <cfRule type="expression" dxfId="6254" priority="26" stopIfTrue="1">
      <formula>IF(WEEKDAY(F$5)=1,TRUE,FALSE)</formula>
    </cfRule>
  </conditionalFormatting>
  <conditionalFormatting sqref="K84:P84">
    <cfRule type="expression" dxfId="6253" priority="25" stopIfTrue="1">
      <formula>IF(WEEKDAY(K$5)=1,TRUE,FALSE)</formula>
    </cfRule>
  </conditionalFormatting>
  <conditionalFormatting sqref="R84:W84">
    <cfRule type="expression" dxfId="6252" priority="24" stopIfTrue="1">
      <formula>IF(WEEKDAY(R$5)=1,TRUE,FALSE)</formula>
    </cfRule>
  </conditionalFormatting>
  <conditionalFormatting sqref="Y84:AD84">
    <cfRule type="expression" dxfId="6251" priority="23" stopIfTrue="1">
      <formula>IF(WEEKDAY(Y$5)=1,TRUE,FALSE)</formula>
    </cfRule>
  </conditionalFormatting>
  <conditionalFormatting sqref="F84:I84">
    <cfRule type="expression" dxfId="6250" priority="22" stopIfTrue="1">
      <formula>IF(WEEKDAY(F$5)=1,TRUE,FALSE)</formula>
    </cfRule>
  </conditionalFormatting>
  <conditionalFormatting sqref="AF84:AJ84">
    <cfRule type="expression" dxfId="6249" priority="21" stopIfTrue="1">
      <formula>IF(WEEKDAY(AF$5)=1,TRUE,FALSE)</formula>
    </cfRule>
  </conditionalFormatting>
  <conditionalFormatting sqref="F84:AJ84">
    <cfRule type="expression" dxfId="6248" priority="20" stopIfTrue="1">
      <formula>IF(WEEKDAY(F$5)=1,TRUE,FALSE)</formula>
    </cfRule>
  </conditionalFormatting>
  <conditionalFormatting sqref="F84:AJ84">
    <cfRule type="expression" dxfId="6247" priority="19" stopIfTrue="1">
      <formula>IF(WEEKDAY(F$5)=1,TRUE,FALSE)</formula>
    </cfRule>
  </conditionalFormatting>
  <conditionalFormatting sqref="F84:AJ84">
    <cfRule type="expression" dxfId="6246" priority="18" stopIfTrue="1">
      <formula>IF(WEEKDAY(F$5)=1,TRUE,FALSE)</formula>
    </cfRule>
  </conditionalFormatting>
  <conditionalFormatting sqref="F84:AJ84">
    <cfRule type="expression" dxfId="6245" priority="17" stopIfTrue="1">
      <formula>IF(WEEKDAY(F$5)=1,TRUE,FALSE)</formula>
    </cfRule>
  </conditionalFormatting>
  <conditionalFormatting sqref="F84:I84">
    <cfRule type="expression" dxfId="6244" priority="16" stopIfTrue="1">
      <formula>IF(WEEKDAY(F$5)=1,TRUE,FALSE)</formula>
    </cfRule>
  </conditionalFormatting>
  <conditionalFormatting sqref="F84:I84">
    <cfRule type="expression" dxfId="6243" priority="15" stopIfTrue="1">
      <formula>IF(WEEKDAY(F$5)=1,TRUE,FALSE)</formula>
    </cfRule>
  </conditionalFormatting>
  <conditionalFormatting sqref="F84:I84">
    <cfRule type="expression" dxfId="6242" priority="14" stopIfTrue="1">
      <formula>IF(WEEKDAY(F$5)=1,TRUE,FALSE)</formula>
    </cfRule>
  </conditionalFormatting>
  <conditionalFormatting sqref="F84:AJ84">
    <cfRule type="expression" dxfId="6241" priority="13" stopIfTrue="1">
      <formula>IF(WEEKDAY(F$5)=1,TRUE,FALSE)</formula>
    </cfRule>
  </conditionalFormatting>
  <conditionalFormatting sqref="F84:AJ84">
    <cfRule type="expression" dxfId="6240" priority="12" stopIfTrue="1">
      <formula>IF(WEEKDAY(F$5)=1,TRUE,FALSE)</formula>
    </cfRule>
  </conditionalFormatting>
  <conditionalFormatting sqref="F84:AJ84">
    <cfRule type="expression" dxfId="6239" priority="11" stopIfTrue="1">
      <formula>IF(WEEKDAY(F$5)=1,TRUE,FALSE)</formula>
    </cfRule>
  </conditionalFormatting>
  <conditionalFormatting sqref="K84:P84">
    <cfRule type="expression" dxfId="6238" priority="10" stopIfTrue="1">
      <formula>IF(WEEKDAY(K$5)=1,TRUE,FALSE)</formula>
    </cfRule>
  </conditionalFormatting>
  <conditionalFormatting sqref="R84:W84">
    <cfRule type="expression" dxfId="6237" priority="9" stopIfTrue="1">
      <formula>IF(WEEKDAY(R$5)=1,TRUE,FALSE)</formula>
    </cfRule>
  </conditionalFormatting>
  <conditionalFormatting sqref="Y84:AD84">
    <cfRule type="expression" dxfId="6236" priority="8" stopIfTrue="1">
      <formula>IF(WEEKDAY(Y$5)=1,TRUE,FALSE)</formula>
    </cfRule>
  </conditionalFormatting>
  <conditionalFormatting sqref="F84:I84">
    <cfRule type="expression" dxfId="6235" priority="7" stopIfTrue="1">
      <formula>IF(WEEKDAY(F$5)=1,TRUE,FALSE)</formula>
    </cfRule>
  </conditionalFormatting>
  <conditionalFormatting sqref="AF84:AJ84">
    <cfRule type="expression" dxfId="6234" priority="6" stopIfTrue="1">
      <formula>IF(WEEKDAY(AF$5)=1,TRUE,FALSE)</formula>
    </cfRule>
  </conditionalFormatting>
  <conditionalFormatting sqref="F84:AJ84">
    <cfRule type="expression" dxfId="6233" priority="5" stopIfTrue="1">
      <formula>IF(WEEKDAY(F$5)=1,TRUE,FALSE)</formula>
    </cfRule>
  </conditionalFormatting>
  <conditionalFormatting sqref="F84:AJ84">
    <cfRule type="expression" dxfId="6232" priority="4" stopIfTrue="1">
      <formula>IF(WEEKDAY(F$5)=1,TRUE,FALSE)</formula>
    </cfRule>
  </conditionalFormatting>
  <conditionalFormatting sqref="F84:AJ84">
    <cfRule type="expression" dxfId="6231" priority="3" stopIfTrue="1">
      <formula>IF(WEEKDAY(F$5)=1,TRUE,FALSE)</formula>
    </cfRule>
  </conditionalFormatting>
  <conditionalFormatting sqref="F84:AJ84">
    <cfRule type="expression" dxfId="6230" priority="2" stopIfTrue="1">
      <formula>IF(WEEKDAY(F$5)=1,TRUE,FALSE)</formula>
    </cfRule>
  </conditionalFormatting>
  <conditionalFormatting sqref="F84:AJ84">
    <cfRule type="expression" dxfId="6229" priority="1" stopIfTrue="1">
      <formula>IF(WEEKDAY(F$5)=1,TRUE,FALSE)</formula>
    </cfRule>
  </conditionalFormatting>
  <pageMargins left="0.2" right="0" top="0.75" bottom="0.75" header="0.3" footer="0.3"/>
  <pageSetup scale="7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77"/>
  <sheetViews>
    <sheetView topLeftCell="A17" workbookViewId="0">
      <selection activeCell="A17" sqref="A1:XFD1048576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724"/>
      <c r="C1" s="724"/>
      <c r="D1" s="871" t="str">
        <f>"BẢNG THANH TOÁN LƯƠNG THÁNG"&amp;" "&amp;TEXT($E$4,"mm")&amp;" / "&amp;TEXT($E$4,"yyyy")</f>
        <v>BẢNG THANH TOÁN LƯƠNG THÁNG 11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724"/>
      <c r="C2" s="724"/>
      <c r="D2" s="724"/>
      <c r="E2" s="71"/>
      <c r="F2" s="724"/>
      <c r="G2" s="724"/>
      <c r="H2" s="724"/>
      <c r="I2" s="724"/>
      <c r="J2" s="72"/>
      <c r="K2" s="724"/>
      <c r="L2" s="724"/>
      <c r="M2" s="724"/>
      <c r="N2" s="724"/>
      <c r="O2" s="724"/>
      <c r="P2" s="724"/>
      <c r="Q2" s="724"/>
      <c r="R2" s="724"/>
      <c r="S2" s="724"/>
      <c r="T2" s="50"/>
      <c r="U2" s="70">
        <v>26</v>
      </c>
      <c r="V2" s="100">
        <v>30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724"/>
      <c r="C3" s="724"/>
      <c r="D3" s="724"/>
      <c r="E3" s="71"/>
      <c r="F3" s="724"/>
      <c r="G3" s="724"/>
      <c r="H3" s="724"/>
      <c r="I3" s="724"/>
      <c r="J3" s="72"/>
      <c r="K3" s="724"/>
      <c r="L3" s="724"/>
      <c r="M3" s="724"/>
      <c r="N3" s="724"/>
      <c r="O3" s="724"/>
      <c r="P3" s="724"/>
      <c r="Q3" s="724"/>
      <c r="R3" s="724"/>
      <c r="S3" s="724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43040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725" t="s">
        <v>40</v>
      </c>
      <c r="G7" s="721" t="s">
        <v>18</v>
      </c>
      <c r="H7" s="725" t="s">
        <v>40</v>
      </c>
      <c r="I7" s="728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VLOOKUP(B10,'CC10'!$B$9:$AS$108,36,0)</f>
        <v>26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26</v>
      </c>
      <c r="K10" s="36">
        <f>G10+I10</f>
        <v>4336000</v>
      </c>
      <c r="L10" s="80">
        <f>+F10*15000</f>
        <v>390000</v>
      </c>
      <c r="M10" s="37">
        <f>K10+L10</f>
        <v>4726000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4270720</v>
      </c>
      <c r="R10" s="36">
        <f>VLOOKUP(B10,DS,23,0)</f>
        <v>0</v>
      </c>
      <c r="S10" s="38">
        <f>Q10-R10</f>
        <v>4270720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VLOOKUP(B11,'CC10'!$B$9:$AS$108,36,0)</f>
        <v>26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26</v>
      </c>
      <c r="K11" s="36">
        <f>G11+I11</f>
        <v>4056000</v>
      </c>
      <c r="L11" s="80">
        <f>+F11*15000</f>
        <v>390000</v>
      </c>
      <c r="M11" s="37">
        <f>K11+L11</f>
        <v>4446000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4020120</v>
      </c>
      <c r="R11" s="36">
        <f>VLOOKUP(B11,DS,23,0)</f>
        <v>0</v>
      </c>
      <c r="S11" s="38">
        <f>Q11-R11</f>
        <v>4020120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VLOOKUP(B12,'CC10'!$B$9:$AS$108,36,0)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6" si="0">VLOOKUP(B13,DS,2,0)</f>
        <v>Huỳnh Thị Hường</v>
      </c>
      <c r="D13" s="103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VLOOKUP(B13,'CC10'!$B$9:$AS$108,36,0)</f>
        <v>26</v>
      </c>
      <c r="G13" s="198">
        <f t="shared" ref="G13:G26" si="3">ROUND(E13/$U$2*F13,0)</f>
        <v>3552000</v>
      </c>
      <c r="H13" s="82">
        <f>(VLOOKUP(B13,'CC - 02'!$B$8:$AS$70,37,0)+VLOOKUP(B13,'CC - 02'!$B$8:$AS$70,38,0))</f>
        <v>0</v>
      </c>
      <c r="I13" s="198">
        <f t="shared" ref="I13:I26" si="4">ROUND(E13/$U$2*H13,0)</f>
        <v>0</v>
      </c>
      <c r="J13" s="199">
        <f t="shared" ref="J13:K26" si="5">F13+H13</f>
        <v>26</v>
      </c>
      <c r="K13" s="36">
        <f t="shared" si="5"/>
        <v>3552000</v>
      </c>
      <c r="L13" s="80">
        <f t="shared" ref="L13:L26" si="6">+F13*15000</f>
        <v>390000</v>
      </c>
      <c r="M13" s="37">
        <f t="shared" ref="M13:M26" si="7">K13+L13</f>
        <v>3942000</v>
      </c>
      <c r="N13" s="37">
        <f t="shared" ref="N13:N18" si="8">IF(VLOOKUP(B13,DS,10,0)="x",E13*$N$4,0)</f>
        <v>284160</v>
      </c>
      <c r="O13" s="37">
        <f t="shared" ref="O13:O18" si="9">IF(VLOOKUP(B13,DS,10,0)="x",E13*$O$4,0)</f>
        <v>53280</v>
      </c>
      <c r="P13" s="37">
        <f t="shared" ref="P13:P18" si="10">IF(VLOOKUP(B13,DS,10,0)="x",E13*$P$4,0)</f>
        <v>35520</v>
      </c>
      <c r="Q13" s="36">
        <f t="shared" ref="Q13:Q23" si="11">M13-SUM(N13:P13)</f>
        <v>3569040</v>
      </c>
      <c r="R13" s="36">
        <f t="shared" ref="R13:R26" si="12">VLOOKUP(B13,DS,23,0)</f>
        <v>0</v>
      </c>
      <c r="S13" s="38">
        <f t="shared" ref="S13:S26" si="13">Q13-R13</f>
        <v>3569040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VLOOKUP(B14,'CC10'!$B$9:$AS$108,36,0)</f>
        <v>26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26</v>
      </c>
      <c r="K14" s="36">
        <f t="shared" si="5"/>
        <v>3552000</v>
      </c>
      <c r="L14" s="80">
        <f t="shared" si="6"/>
        <v>390000</v>
      </c>
      <c r="M14" s="37">
        <f t="shared" si="7"/>
        <v>3942000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3569040</v>
      </c>
      <c r="R14" s="36">
        <f t="shared" si="12"/>
        <v>0</v>
      </c>
      <c r="S14" s="38">
        <f t="shared" si="13"/>
        <v>3569040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VLOOKUP(B15,'CC10'!$B$9:$AS$108,36,0)</f>
        <v>26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26</v>
      </c>
      <c r="K15" s="36">
        <f t="shared" si="5"/>
        <v>3552000</v>
      </c>
      <c r="L15" s="80">
        <f t="shared" si="6"/>
        <v>390000</v>
      </c>
      <c r="M15" s="37">
        <f t="shared" si="7"/>
        <v>3942000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3569040</v>
      </c>
      <c r="R15" s="36">
        <f t="shared" si="12"/>
        <v>0</v>
      </c>
      <c r="S15" s="38">
        <f t="shared" si="13"/>
        <v>3569040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VLOOKUP(B16,'CC10'!$B$9:$AS$108,36,0)</f>
        <v>26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26</v>
      </c>
      <c r="K16" s="36">
        <f t="shared" si="5"/>
        <v>3552000</v>
      </c>
      <c r="L16" s="80">
        <f t="shared" si="6"/>
        <v>390000</v>
      </c>
      <c r="M16" s="37">
        <f t="shared" si="7"/>
        <v>3942000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3569040</v>
      </c>
      <c r="R16" s="36">
        <f t="shared" si="12"/>
        <v>0</v>
      </c>
      <c r="S16" s="38">
        <f t="shared" si="13"/>
        <v>3569040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17" customFormat="1" ht="23.25" customHeight="1">
      <c r="A17" s="35">
        <v>7</v>
      </c>
      <c r="B17" s="302" t="s">
        <v>102</v>
      </c>
      <c r="C17" s="303" t="str">
        <f t="shared" si="0"/>
        <v>Sơn Thị Trường Sa</v>
      </c>
      <c r="D17" s="304" t="str">
        <f t="shared" si="1"/>
        <v>Công nhân</v>
      </c>
      <c r="E17" s="305">
        <f t="shared" si="2"/>
        <v>3552000</v>
      </c>
      <c r="F17" s="82">
        <f>VLOOKUP(B17,'CC10'!$B$9:$AS$108,36,0)</f>
        <v>26</v>
      </c>
      <c r="G17" s="307">
        <f t="shared" si="3"/>
        <v>3552000</v>
      </c>
      <c r="H17" s="306">
        <f>(VLOOKUP(B17,'CC - 02'!$B$8:$AS$70,37,0)+VLOOKUP(B17,'CC - 02'!$B$8:$AS$70,38,0))</f>
        <v>0</v>
      </c>
      <c r="I17" s="307">
        <f t="shared" si="4"/>
        <v>0</v>
      </c>
      <c r="J17" s="308">
        <f t="shared" si="5"/>
        <v>26</v>
      </c>
      <c r="K17" s="309">
        <f t="shared" si="5"/>
        <v>3552000</v>
      </c>
      <c r="L17" s="305">
        <f t="shared" si="6"/>
        <v>390000</v>
      </c>
      <c r="M17" s="310">
        <f t="shared" si="7"/>
        <v>3942000</v>
      </c>
      <c r="N17" s="310">
        <f t="shared" si="8"/>
        <v>284160</v>
      </c>
      <c r="O17" s="310">
        <f t="shared" si="9"/>
        <v>53280</v>
      </c>
      <c r="P17" s="310">
        <f t="shared" si="10"/>
        <v>35520</v>
      </c>
      <c r="Q17" s="309">
        <f t="shared" si="11"/>
        <v>3569040</v>
      </c>
      <c r="R17" s="309">
        <f t="shared" si="12"/>
        <v>0</v>
      </c>
      <c r="S17" s="311">
        <f t="shared" si="13"/>
        <v>3569040</v>
      </c>
      <c r="T17" s="309"/>
      <c r="U17" s="312"/>
      <c r="V17" s="313"/>
      <c r="W17" s="314"/>
      <c r="X17" s="315"/>
      <c r="Y17" s="315"/>
      <c r="Z17" s="315"/>
      <c r="AA17" s="316"/>
      <c r="AB17" s="316"/>
      <c r="AC17" s="316"/>
      <c r="AD17" s="316"/>
      <c r="AE17" s="316"/>
    </row>
    <row r="18" spans="1:31" s="33" customFormat="1" ht="23.25" customHeight="1">
      <c r="A18" s="35">
        <v>8</v>
      </c>
      <c r="B18" s="302" t="s">
        <v>103</v>
      </c>
      <c r="C18" s="79" t="str">
        <f t="shared" si="0"/>
        <v>Lý Thị Sà Kha</v>
      </c>
      <c r="D18" s="103" t="str">
        <f t="shared" si="1"/>
        <v>Công nhân</v>
      </c>
      <c r="E18" s="80">
        <f t="shared" si="2"/>
        <v>3552000</v>
      </c>
      <c r="F18" s="82">
        <f>VLOOKUP(B18,'CC10'!$B$9:$AS$108,36,0)</f>
        <v>26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26</v>
      </c>
      <c r="K18" s="36">
        <f t="shared" si="5"/>
        <v>3552000</v>
      </c>
      <c r="L18" s="80">
        <f t="shared" si="6"/>
        <v>390000</v>
      </c>
      <c r="M18" s="37">
        <f t="shared" si="7"/>
        <v>3942000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3569040</v>
      </c>
      <c r="R18" s="36">
        <f t="shared" si="12"/>
        <v>0</v>
      </c>
      <c r="S18" s="38">
        <f t="shared" si="13"/>
        <v>3569040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198</v>
      </c>
      <c r="C19" s="349" t="s">
        <v>197</v>
      </c>
      <c r="D19" s="103" t="str">
        <f t="shared" si="1"/>
        <v>Công nhân</v>
      </c>
      <c r="E19" s="80">
        <f t="shared" si="2"/>
        <v>3552000</v>
      </c>
      <c r="F19" s="82">
        <f>VLOOKUP(B19,'CC10'!$B$9:$AS$108,36,0)</f>
        <v>26</v>
      </c>
      <c r="G19" s="198">
        <f t="shared" si="3"/>
        <v>3552000</v>
      </c>
      <c r="H19" s="82">
        <f>(VLOOKUP(B19,'CC - 03'!$B$8:$AS$67,37,0)+VLOOKUP(B19,'CC - 03'!$B$8:$AS$67,38,0))</f>
        <v>0</v>
      </c>
      <c r="I19" s="198">
        <f t="shared" si="4"/>
        <v>0</v>
      </c>
      <c r="J19" s="199">
        <f t="shared" si="5"/>
        <v>26</v>
      </c>
      <c r="K19" s="36">
        <f t="shared" si="5"/>
        <v>3552000</v>
      </c>
      <c r="L19" s="80">
        <f t="shared" si="6"/>
        <v>390000</v>
      </c>
      <c r="M19" s="37">
        <f t="shared" si="7"/>
        <v>3942000</v>
      </c>
      <c r="N19" s="37">
        <f>E19*$N$4</f>
        <v>284160</v>
      </c>
      <c r="O19" s="37">
        <f>E19*$O$4</f>
        <v>53280</v>
      </c>
      <c r="P19" s="37">
        <f>E19*$P$4</f>
        <v>35520</v>
      </c>
      <c r="Q19" s="36">
        <f t="shared" ref="Q19:Q21" si="14">M19-SUM(N19:P19)</f>
        <v>3569040</v>
      </c>
      <c r="R19" s="36">
        <f t="shared" si="12"/>
        <v>0</v>
      </c>
      <c r="S19" s="38">
        <f t="shared" si="13"/>
        <v>3569040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302" t="s">
        <v>203</v>
      </c>
      <c r="C20" s="79" t="str">
        <f t="shared" si="0"/>
        <v>Võ Văn Hữu Phước</v>
      </c>
      <c r="D20" s="103" t="str">
        <f t="shared" si="1"/>
        <v>Công nhân</v>
      </c>
      <c r="E20" s="80">
        <f t="shared" si="2"/>
        <v>3552000</v>
      </c>
      <c r="F20" s="82">
        <f>VLOOKUP(B20,'CC10'!$B$9:$AS$108,36,0)</f>
        <v>26</v>
      </c>
      <c r="G20" s="198">
        <f t="shared" si="3"/>
        <v>3552000</v>
      </c>
      <c r="H20" s="82">
        <f>(VLOOKUP(B20,'CC - 04'!$B$8:$AS$70,37,0)+VLOOKUP(B20,'CC - 04'!$B$8:$AS$70,38,0))</f>
        <v>0</v>
      </c>
      <c r="I20" s="198">
        <f t="shared" si="4"/>
        <v>0</v>
      </c>
      <c r="J20" s="199">
        <f t="shared" si="5"/>
        <v>26</v>
      </c>
      <c r="K20" s="36">
        <f t="shared" si="5"/>
        <v>3552000</v>
      </c>
      <c r="L20" s="80">
        <f t="shared" si="6"/>
        <v>390000</v>
      </c>
      <c r="M20" s="37">
        <f t="shared" si="7"/>
        <v>3942000</v>
      </c>
      <c r="N20" s="37">
        <v>284160</v>
      </c>
      <c r="O20" s="37">
        <v>53280</v>
      </c>
      <c r="P20" s="37">
        <v>35520</v>
      </c>
      <c r="Q20" s="36">
        <f t="shared" si="14"/>
        <v>3569040</v>
      </c>
      <c r="R20" s="36">
        <f t="shared" si="12"/>
        <v>0</v>
      </c>
      <c r="S20" s="38">
        <f t="shared" si="13"/>
        <v>3569040</v>
      </c>
      <c r="T20" s="378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202</v>
      </c>
      <c r="C21" s="79" t="str">
        <f t="shared" si="0"/>
        <v>Nguyễn Thị Diễm</v>
      </c>
      <c r="D21" s="103" t="str">
        <f t="shared" si="1"/>
        <v>Công nhân</v>
      </c>
      <c r="E21" s="80">
        <f t="shared" si="2"/>
        <v>3552000</v>
      </c>
      <c r="F21" s="82">
        <f>VLOOKUP(B21,'CC10'!$B$9:$AS$108,36,0)</f>
        <v>26</v>
      </c>
      <c r="G21" s="198">
        <f t="shared" si="3"/>
        <v>3552000</v>
      </c>
      <c r="H21" s="82">
        <f>(VLOOKUP(B21,'CC - 04'!$B$8:$AS$70,37,0)+VLOOKUP(B21,'CC - 04'!$B$8:$AS$70,38,0))</f>
        <v>0</v>
      </c>
      <c r="I21" s="198">
        <f t="shared" si="4"/>
        <v>0</v>
      </c>
      <c r="J21" s="199">
        <f t="shared" si="5"/>
        <v>26</v>
      </c>
      <c r="K21" s="36">
        <f t="shared" si="5"/>
        <v>3552000</v>
      </c>
      <c r="L21" s="80">
        <f t="shared" si="6"/>
        <v>390000</v>
      </c>
      <c r="M21" s="37">
        <f t="shared" si="7"/>
        <v>3942000</v>
      </c>
      <c r="N21" s="37">
        <v>284160</v>
      </c>
      <c r="O21" s="37">
        <v>53280</v>
      </c>
      <c r="P21" s="37">
        <v>35520</v>
      </c>
      <c r="Q21" s="36">
        <f t="shared" si="14"/>
        <v>3569040</v>
      </c>
      <c r="R21" s="36">
        <f t="shared" si="12"/>
        <v>0</v>
      </c>
      <c r="S21" s="38">
        <f t="shared" si="13"/>
        <v>3569040</v>
      </c>
      <c r="T21" s="378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180</v>
      </c>
      <c r="B22" s="941" t="s">
        <v>181</v>
      </c>
      <c r="C22" s="942"/>
      <c r="D22" s="274"/>
      <c r="E22" s="274"/>
      <c r="F22" s="82">
        <f>VLOOKUP(B22,'CC10'!$B$9:$AS$108,36,0)</f>
        <v>0</v>
      </c>
      <c r="G22" s="274"/>
      <c r="H22" s="274"/>
      <c r="I22" s="274"/>
      <c r="J22" s="274"/>
      <c r="K22" s="274"/>
      <c r="L22" s="274"/>
      <c r="M22" s="274"/>
      <c r="N22" s="37"/>
      <c r="O22" s="37"/>
      <c r="P22" s="37"/>
      <c r="Q22" s="274"/>
      <c r="R22" s="274"/>
      <c r="S22" s="274"/>
      <c r="T22" s="274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302" t="s">
        <v>107</v>
      </c>
      <c r="C23" s="79" t="str">
        <f t="shared" si="0"/>
        <v>Nguyễn Văn Bé Hai</v>
      </c>
      <c r="D23" s="103" t="str">
        <f t="shared" si="1"/>
        <v>Công nhân</v>
      </c>
      <c r="E23" s="80">
        <f t="shared" si="2"/>
        <v>3776000</v>
      </c>
      <c r="F23" s="82">
        <f>VLOOKUP(B23,'CC10'!$B$9:$AS$108,36,0)</f>
        <v>26</v>
      </c>
      <c r="G23" s="198">
        <f t="shared" si="3"/>
        <v>3776000</v>
      </c>
      <c r="H23" s="82">
        <f>(VLOOKUP(B23,'CC - 02'!$B$8:$AS$70,37,0)+VLOOKUP(B23,'CC - 02'!$B$8:$AS$70,38,0))</f>
        <v>0</v>
      </c>
      <c r="I23" s="198">
        <f t="shared" si="4"/>
        <v>0</v>
      </c>
      <c r="J23" s="199">
        <f t="shared" si="5"/>
        <v>26</v>
      </c>
      <c r="K23" s="36">
        <f t="shared" si="5"/>
        <v>3776000</v>
      </c>
      <c r="L23" s="80">
        <f t="shared" si="6"/>
        <v>390000</v>
      </c>
      <c r="M23" s="37">
        <f t="shared" si="7"/>
        <v>4166000</v>
      </c>
      <c r="N23" s="37">
        <f t="shared" ref="N23:N26" si="15">IF(VLOOKUP(B23,DS,10,0)="x",E23*$N$4,0)</f>
        <v>302080</v>
      </c>
      <c r="O23" s="37">
        <f t="shared" ref="O23:O26" si="16">IF(VLOOKUP(B23,DS,10,0)="x",E23*$O$4,0)</f>
        <v>56640</v>
      </c>
      <c r="P23" s="37">
        <f t="shared" ref="P23:P26" si="17">IF(VLOOKUP(B23,DS,10,0)="x",E23*$P$4,0)</f>
        <v>37760</v>
      </c>
      <c r="Q23" s="36">
        <f t="shared" si="11"/>
        <v>3769520</v>
      </c>
      <c r="R23" s="36">
        <f t="shared" si="12"/>
        <v>0</v>
      </c>
      <c r="S23" s="38">
        <f t="shared" si="13"/>
        <v>3769520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302" t="s">
        <v>112</v>
      </c>
      <c r="C24" s="79" t="str">
        <f t="shared" si="0"/>
        <v>Trần Nhiên</v>
      </c>
      <c r="D24" s="103" t="str">
        <f t="shared" si="1"/>
        <v>Công nhân</v>
      </c>
      <c r="E24" s="80">
        <f t="shared" si="2"/>
        <v>3552000</v>
      </c>
      <c r="F24" s="82">
        <f>VLOOKUP(B24,'CC10'!$B$9:$AS$108,36,0)</f>
        <v>26</v>
      </c>
      <c r="G24" s="198">
        <f t="shared" si="3"/>
        <v>3552000</v>
      </c>
      <c r="H24" s="82">
        <f>(VLOOKUP(B24,'CC - 02'!$B$8:$AS$70,37,0)+VLOOKUP(B24,'CC - 02'!$B$8:$AS$70,38,0))</f>
        <v>0</v>
      </c>
      <c r="I24" s="198">
        <f t="shared" si="4"/>
        <v>0</v>
      </c>
      <c r="J24" s="199">
        <f t="shared" si="5"/>
        <v>26</v>
      </c>
      <c r="K24" s="36">
        <f t="shared" si="5"/>
        <v>3552000</v>
      </c>
      <c r="L24" s="80">
        <f t="shared" si="6"/>
        <v>390000</v>
      </c>
      <c r="M24" s="37">
        <f t="shared" si="7"/>
        <v>3942000</v>
      </c>
      <c r="N24" s="37">
        <f t="shared" si="15"/>
        <v>284160</v>
      </c>
      <c r="O24" s="37">
        <f t="shared" si="16"/>
        <v>53280</v>
      </c>
      <c r="P24" s="37">
        <f t="shared" si="17"/>
        <v>35520</v>
      </c>
      <c r="Q24" s="36">
        <f t="shared" ref="Q24:Q26" si="18">M24-SUM(N24:P24)</f>
        <v>3569040</v>
      </c>
      <c r="R24" s="36">
        <f t="shared" si="12"/>
        <v>0</v>
      </c>
      <c r="S24" s="38">
        <f t="shared" si="13"/>
        <v>3569040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302" t="s">
        <v>113</v>
      </c>
      <c r="C25" s="79" t="str">
        <f t="shared" si="0"/>
        <v>Thạch Giang</v>
      </c>
      <c r="D25" s="103" t="str">
        <f t="shared" si="1"/>
        <v>Công nhân</v>
      </c>
      <c r="E25" s="80">
        <f t="shared" si="2"/>
        <v>3552000</v>
      </c>
      <c r="F25" s="82">
        <f>VLOOKUP(B25,'CC10'!$B$9:$AS$108,36,0)</f>
        <v>26</v>
      </c>
      <c r="G25" s="198">
        <f t="shared" si="3"/>
        <v>3552000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26</v>
      </c>
      <c r="K25" s="36">
        <f t="shared" si="5"/>
        <v>3552000</v>
      </c>
      <c r="L25" s="80">
        <f t="shared" si="6"/>
        <v>390000</v>
      </c>
      <c r="M25" s="37">
        <f t="shared" si="7"/>
        <v>3942000</v>
      </c>
      <c r="N25" s="37">
        <f t="shared" si="15"/>
        <v>284160</v>
      </c>
      <c r="O25" s="37">
        <f t="shared" si="16"/>
        <v>53280</v>
      </c>
      <c r="P25" s="37">
        <f t="shared" si="17"/>
        <v>35520</v>
      </c>
      <c r="Q25" s="36">
        <f t="shared" si="18"/>
        <v>3569040</v>
      </c>
      <c r="R25" s="36">
        <f t="shared" si="12"/>
        <v>0</v>
      </c>
      <c r="S25" s="38">
        <f t="shared" si="13"/>
        <v>3569040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37">
        <f>A25+1</f>
        <v>15</v>
      </c>
      <c r="B26" s="302" t="s">
        <v>116</v>
      </c>
      <c r="C26" s="79" t="str">
        <f t="shared" si="0"/>
        <v>Lâm Chanh Đa Ra</v>
      </c>
      <c r="D26" s="103" t="str">
        <f t="shared" si="1"/>
        <v>Công nhân</v>
      </c>
      <c r="E26" s="80">
        <f t="shared" si="2"/>
        <v>3552000</v>
      </c>
      <c r="F26" s="82">
        <f>VLOOKUP(B26,'CC10'!$B$9:$AS$108,36,0)</f>
        <v>26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26</v>
      </c>
      <c r="K26" s="36">
        <f t="shared" si="5"/>
        <v>3552000</v>
      </c>
      <c r="L26" s="80">
        <f t="shared" si="6"/>
        <v>390000</v>
      </c>
      <c r="M26" s="37">
        <f t="shared" si="7"/>
        <v>3942000</v>
      </c>
      <c r="N26" s="37">
        <f t="shared" si="15"/>
        <v>284160</v>
      </c>
      <c r="O26" s="37">
        <f t="shared" si="16"/>
        <v>53280</v>
      </c>
      <c r="P26" s="37">
        <f t="shared" si="17"/>
        <v>35520</v>
      </c>
      <c r="Q26" s="36">
        <f t="shared" si="18"/>
        <v>3569040</v>
      </c>
      <c r="R26" s="36">
        <f t="shared" si="12"/>
        <v>0</v>
      </c>
      <c r="S26" s="38">
        <f t="shared" si="13"/>
        <v>3569040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91" t="s">
        <v>25</v>
      </c>
      <c r="B27" s="891"/>
      <c r="C27" s="891"/>
      <c r="D27" s="891"/>
      <c r="E27" s="125">
        <f>SUM(E10:E26)</f>
        <v>54792000</v>
      </c>
      <c r="F27" s="125">
        <f>SUM(F10:F26)</f>
        <v>390</v>
      </c>
      <c r="G27" s="125">
        <f>SUM(G10:G26)</f>
        <v>54792000</v>
      </c>
      <c r="H27" s="125"/>
      <c r="I27" s="125">
        <f>SUM(I10:I26)</f>
        <v>0</v>
      </c>
      <c r="J27" s="25">
        <f>SUM(J10:J26)</f>
        <v>390</v>
      </c>
      <c r="K27" s="25">
        <f>SUM(K10:K26)</f>
        <v>54792000</v>
      </c>
      <c r="L27" s="25">
        <f t="shared" ref="L27:S27" si="19">SUM(L10:L26)</f>
        <v>5850000</v>
      </c>
      <c r="M27" s="25">
        <f t="shared" si="19"/>
        <v>60642000</v>
      </c>
      <c r="N27" s="25">
        <f t="shared" si="19"/>
        <v>4383360</v>
      </c>
      <c r="O27" s="25">
        <f t="shared" si="19"/>
        <v>821880</v>
      </c>
      <c r="P27" s="25">
        <f t="shared" si="19"/>
        <v>547920</v>
      </c>
      <c r="Q27" s="25">
        <f t="shared" si="19"/>
        <v>54888840</v>
      </c>
      <c r="R27" s="25">
        <f t="shared" si="19"/>
        <v>0</v>
      </c>
      <c r="S27" s="25">
        <f t="shared" si="19"/>
        <v>54888840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4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6.5" customHeight="1">
      <c r="A29" s="68"/>
      <c r="B29" s="68"/>
      <c r="C29" s="68"/>
      <c r="D29" s="118"/>
      <c r="E29" s="119"/>
      <c r="F29" s="68"/>
      <c r="G29" s="68"/>
      <c r="H29" s="68"/>
      <c r="I29" s="68"/>
      <c r="J29" s="120"/>
      <c r="K29" s="119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30   tháng   11   năm 2017</v>
      </c>
      <c r="T29" s="68"/>
      <c r="U29" s="121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22"/>
      <c r="E30" s="69"/>
      <c r="F30" s="121"/>
      <c r="G30" s="69"/>
      <c r="H30" s="69"/>
      <c r="I30" s="69"/>
      <c r="J30" s="123"/>
      <c r="K30" s="34"/>
      <c r="L30" s="28"/>
      <c r="M30" s="232"/>
      <c r="N30" s="19"/>
      <c r="O30" s="19"/>
      <c r="P30" s="19"/>
      <c r="Q30" s="19"/>
      <c r="S30" s="121" t="s">
        <v>22</v>
      </c>
      <c r="T30" s="121"/>
      <c r="U30" s="121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80"/>
      <c r="U46" s="94"/>
    </row>
    <row r="47" spans="3:26" ht="12">
      <c r="U47" s="94"/>
    </row>
    <row r="48" spans="3:26" s="379" customFormat="1" ht="12">
      <c r="D48" s="380"/>
      <c r="E48" s="381"/>
      <c r="F48" s="380"/>
      <c r="G48" s="381"/>
      <c r="H48" s="381"/>
      <c r="I48" s="381"/>
      <c r="J48" s="382"/>
      <c r="T48" s="383"/>
      <c r="U48" s="384"/>
      <c r="V48" s="383"/>
      <c r="W48" s="383"/>
      <c r="X48" s="383"/>
      <c r="Y48" s="383"/>
      <c r="Z48" s="383"/>
    </row>
    <row r="49" spans="1:31" ht="12">
      <c r="U49" s="94"/>
    </row>
    <row r="50" spans="1:31" ht="12">
      <c r="U50" s="94"/>
    </row>
    <row r="51" spans="1:31" s="157" customFormat="1" ht="29.25" customHeight="1">
      <c r="A51" s="124"/>
      <c r="B51" s="727"/>
      <c r="C51" s="727"/>
      <c r="D51" s="892" t="str">
        <f>D1</f>
        <v>BẢNG THANH TOÁN LƯƠNG THÁNG 11 / 2017</v>
      </c>
      <c r="E51" s="892"/>
      <c r="F51" s="892"/>
      <c r="G51" s="892"/>
      <c r="H51" s="892"/>
      <c r="I51" s="892"/>
      <c r="J51" s="892"/>
      <c r="K51" s="892"/>
      <c r="L51" s="892"/>
      <c r="M51" s="892"/>
      <c r="N51" s="892"/>
      <c r="O51" s="892"/>
      <c r="P51" s="892"/>
      <c r="Q51" s="893"/>
      <c r="R51" s="894" t="s">
        <v>106</v>
      </c>
      <c r="S51" s="895"/>
      <c r="T51" s="896"/>
      <c r="U51" s="94"/>
      <c r="V51" s="6"/>
      <c r="W51" s="179"/>
      <c r="X51" s="179"/>
      <c r="Y51" s="180"/>
      <c r="Z51" s="180"/>
    </row>
    <row r="52" spans="1:31" s="157" customFormat="1" ht="15" customHeight="1">
      <c r="A52" s="124" t="str">
        <f>TH!$A$1</f>
        <v>Công ty TNHH Hải sản An Lạc</v>
      </c>
      <c r="B52" s="727"/>
      <c r="C52" s="727"/>
      <c r="D52" s="727"/>
      <c r="E52" s="181"/>
      <c r="F52" s="727"/>
      <c r="G52" s="727"/>
      <c r="H52" s="727"/>
      <c r="I52" s="727"/>
      <c r="J52" s="182"/>
      <c r="K52" s="727"/>
      <c r="L52" s="727"/>
      <c r="M52" s="727"/>
      <c r="N52" s="727"/>
      <c r="O52" s="727"/>
      <c r="P52" s="727"/>
      <c r="Q52" s="727"/>
      <c r="R52" s="727"/>
      <c r="S52" s="727"/>
      <c r="T52" s="135"/>
      <c r="U52" s="94"/>
      <c r="V52" s="6"/>
      <c r="W52" s="179"/>
      <c r="X52" s="179"/>
      <c r="Y52" s="180"/>
      <c r="Z52" s="180"/>
    </row>
    <row r="53" spans="1:31" s="157" customFormat="1" ht="15" customHeight="1">
      <c r="A53" s="124" t="str">
        <f>TH!$A$2</f>
        <v>Địa chỉ: Lô A14, đường 4A, KCN Hải Sơn, Đức Hòa, Long An</v>
      </c>
      <c r="B53" s="727"/>
      <c r="C53" s="727"/>
      <c r="D53" s="727"/>
      <c r="E53" s="181"/>
      <c r="F53" s="727"/>
      <c r="G53" s="727"/>
      <c r="H53" s="727"/>
      <c r="I53" s="727"/>
      <c r="J53" s="182"/>
      <c r="K53" s="727"/>
      <c r="L53" s="727"/>
      <c r="M53" s="727"/>
      <c r="N53" s="727"/>
      <c r="O53" s="727"/>
      <c r="P53" s="727"/>
      <c r="Q53" s="727"/>
      <c r="R53" s="727"/>
      <c r="S53" s="727"/>
      <c r="T53" s="135"/>
      <c r="U53" s="94"/>
      <c r="V53" s="6"/>
      <c r="W53" s="179"/>
      <c r="X53" s="179"/>
      <c r="Y53" s="180"/>
      <c r="Z53" s="180"/>
    </row>
    <row r="54" spans="1:31" s="186" customFormat="1" ht="14.25" customHeight="1">
      <c r="A54" s="18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94"/>
      <c r="V54" s="6"/>
      <c r="W54" s="185"/>
      <c r="X54" s="185"/>
      <c r="Y54" s="185"/>
      <c r="Z54" s="185"/>
    </row>
    <row r="55" spans="1:31" s="188" customFormat="1" ht="24" customHeight="1">
      <c r="A55" s="886" t="s">
        <v>19</v>
      </c>
      <c r="B55" s="886" t="s">
        <v>20</v>
      </c>
      <c r="C55" s="888" t="s">
        <v>1</v>
      </c>
      <c r="D55" s="888" t="s">
        <v>2</v>
      </c>
      <c r="E55" s="890" t="s">
        <v>56</v>
      </c>
      <c r="F55" s="904" t="s">
        <v>26</v>
      </c>
      <c r="G55" s="910"/>
      <c r="H55" s="910"/>
      <c r="I55" s="910"/>
      <c r="J55" s="910"/>
      <c r="K55" s="905"/>
      <c r="L55" s="878" t="s">
        <v>57</v>
      </c>
      <c r="M55" s="878" t="s">
        <v>5</v>
      </c>
      <c r="N55" s="888" t="s">
        <v>6</v>
      </c>
      <c r="O55" s="888"/>
      <c r="P55" s="888"/>
      <c r="Q55" s="889" t="s">
        <v>7</v>
      </c>
      <c r="R55" s="889" t="s">
        <v>8</v>
      </c>
      <c r="S55" s="889" t="s">
        <v>9</v>
      </c>
      <c r="T55" s="902" t="s">
        <v>10</v>
      </c>
      <c r="U55" s="164"/>
      <c r="V55" s="187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188" customFormat="1" ht="33.75" customHeight="1">
      <c r="A56" s="887"/>
      <c r="B56" s="887"/>
      <c r="C56" s="888"/>
      <c r="D56" s="888"/>
      <c r="E56" s="890"/>
      <c r="F56" s="904" t="s">
        <v>59</v>
      </c>
      <c r="G56" s="905"/>
      <c r="H56" s="879" t="s">
        <v>182</v>
      </c>
      <c r="I56" s="880"/>
      <c r="J56" s="906" t="s">
        <v>27</v>
      </c>
      <c r="K56" s="889" t="s">
        <v>4</v>
      </c>
      <c r="L56" s="882"/>
      <c r="M56" s="882"/>
      <c r="N56" s="908" t="s">
        <v>12</v>
      </c>
      <c r="O56" s="889" t="s">
        <v>13</v>
      </c>
      <c r="P56" s="889" t="s">
        <v>34</v>
      </c>
      <c r="Q56" s="901"/>
      <c r="R56" s="901"/>
      <c r="S56" s="901"/>
      <c r="T56" s="903"/>
      <c r="U56" s="164"/>
      <c r="V56" s="187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188" customFormat="1" ht="35.25" customHeight="1">
      <c r="A57" s="887"/>
      <c r="B57" s="887"/>
      <c r="C57" s="889"/>
      <c r="D57" s="889"/>
      <c r="E57" s="890"/>
      <c r="F57" s="726" t="s">
        <v>40</v>
      </c>
      <c r="G57" s="728" t="s">
        <v>18</v>
      </c>
      <c r="H57" s="725" t="s">
        <v>40</v>
      </c>
      <c r="I57" s="728" t="s">
        <v>18</v>
      </c>
      <c r="J57" s="907"/>
      <c r="K57" s="901"/>
      <c r="L57" s="883"/>
      <c r="M57" s="883"/>
      <c r="N57" s="909"/>
      <c r="O57" s="901"/>
      <c r="P57" s="901"/>
      <c r="Q57" s="901"/>
      <c r="R57" s="901"/>
      <c r="S57" s="901"/>
      <c r="T57" s="903"/>
      <c r="U57" s="164"/>
      <c r="V57" s="187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193" customFormat="1" ht="12.75" customHeight="1">
      <c r="A58" s="189">
        <v>1</v>
      </c>
      <c r="B58" s="189">
        <v>2</v>
      </c>
      <c r="C58" s="189">
        <v>3</v>
      </c>
      <c r="D58" s="189">
        <v>4</v>
      </c>
      <c r="E58" s="189">
        <v>5</v>
      </c>
      <c r="F58" s="189">
        <v>7</v>
      </c>
      <c r="G58" s="189">
        <v>8</v>
      </c>
      <c r="H58" s="189">
        <v>9</v>
      </c>
      <c r="I58" s="189">
        <v>10</v>
      </c>
      <c r="J58" s="189">
        <v>13</v>
      </c>
      <c r="K58" s="189">
        <v>14</v>
      </c>
      <c r="L58" s="189">
        <v>16</v>
      </c>
      <c r="M58" s="74">
        <v>17</v>
      </c>
      <c r="N58" s="189">
        <v>24</v>
      </c>
      <c r="O58" s="189">
        <v>25</v>
      </c>
      <c r="P58" s="189">
        <v>26</v>
      </c>
      <c r="Q58" s="189">
        <v>29</v>
      </c>
      <c r="R58" s="189">
        <v>30</v>
      </c>
      <c r="S58" s="189">
        <v>31</v>
      </c>
      <c r="T58" s="189">
        <v>32</v>
      </c>
      <c r="U58" s="164"/>
      <c r="V58" s="190"/>
      <c r="W58" s="190"/>
      <c r="X58" s="191"/>
      <c r="Y58" s="191"/>
      <c r="Z58" s="191"/>
      <c r="AA58" s="192"/>
      <c r="AB58" s="192"/>
      <c r="AC58" s="192"/>
      <c r="AD58" s="192"/>
      <c r="AE58" s="192"/>
    </row>
    <row r="59" spans="1:31" s="203" customFormat="1" ht="23.25" customHeight="1">
      <c r="A59" s="194">
        <v>1</v>
      </c>
      <c r="B59" s="194" t="s">
        <v>68</v>
      </c>
      <c r="C59" s="195" t="str">
        <f t="shared" ref="C59:C65" si="20">VLOOKUP(B59,DS,2,0)</f>
        <v>Nguyễn Thiện Duy</v>
      </c>
      <c r="D59" s="196" t="str">
        <f t="shared" ref="D59:D66" si="21">VLOOKUP(B59,DS,3,0)</f>
        <v>Giám đốc</v>
      </c>
      <c r="E59" s="197">
        <f>VLOOKUP(B59,TH!$C$11:$F$56,4,0)</f>
        <v>10851000</v>
      </c>
      <c r="F59" s="82">
        <f>VLOOKUP(B59,'CC10'!$B$9:$AS$110,36,0)</f>
        <v>23</v>
      </c>
      <c r="G59" s="198">
        <f t="shared" ref="G59:G66" si="22">ROUND(E59/$U$2*F59,0)</f>
        <v>9598962</v>
      </c>
      <c r="H59" s="82">
        <f>(VLOOKUP($B59,'CC - 02'!$B$9:$AN$97,37,0)+(VLOOKUP($B59,'CC - 02'!$B$9:$AN$97,38,0)))</f>
        <v>0</v>
      </c>
      <c r="I59" s="198">
        <f t="shared" ref="I59:I66" si="23">ROUND(E59/$U$2*H59,0)</f>
        <v>0</v>
      </c>
      <c r="J59" s="199">
        <f t="shared" ref="J59:K66" si="24">F59+H59</f>
        <v>23</v>
      </c>
      <c r="K59" s="36">
        <f t="shared" si="24"/>
        <v>9598962</v>
      </c>
      <c r="L59" s="80">
        <f>+F59*15000</f>
        <v>345000</v>
      </c>
      <c r="M59" s="200">
        <f t="shared" ref="M59:M66" si="25">K59+SUM(L59:L59)</f>
        <v>9943962</v>
      </c>
      <c r="N59" s="37">
        <f t="shared" ref="N59:N65" si="26">IF(VLOOKUP(B59,DS,10,0)="x",E59*$N$4,0)</f>
        <v>868080</v>
      </c>
      <c r="O59" s="37">
        <f t="shared" ref="O59:O65" si="27">IF(VLOOKUP(B59,DS,10,0)="x",E59*$O$4,0)</f>
        <v>162765</v>
      </c>
      <c r="P59" s="37">
        <f t="shared" ref="P59:P65" si="28">IF(VLOOKUP(B59,DS,10,0)="x",E59*$P$4,0)</f>
        <v>108510</v>
      </c>
      <c r="Q59" s="198">
        <f t="shared" ref="Q59:Q65" si="29">M59-SUM(N59:P59)</f>
        <v>8804607</v>
      </c>
      <c r="R59" s="198">
        <f t="shared" ref="R59:R66" si="30">VLOOKUP(B59,DS,23,0)</f>
        <v>0</v>
      </c>
      <c r="S59" s="201">
        <f>Q59-R59</f>
        <v>8804607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2</v>
      </c>
      <c r="B60" s="194" t="s">
        <v>70</v>
      </c>
      <c r="C60" s="195" t="str">
        <f t="shared" si="20"/>
        <v>Nguyễn Văn Sẽ</v>
      </c>
      <c r="D60" s="196" t="str">
        <f t="shared" si="21"/>
        <v>Kỹ Thuật</v>
      </c>
      <c r="E60" s="197">
        <f>VLOOKUP(B60,TH!$C$11:$F$56,4,0)</f>
        <v>4895000</v>
      </c>
      <c r="F60" s="82">
        <f>VLOOKUP(B60,'CC10'!$B$9:$AS$110,36,0)</f>
        <v>26</v>
      </c>
      <c r="G60" s="198">
        <f t="shared" si="22"/>
        <v>4895000</v>
      </c>
      <c r="H60" s="82">
        <f>(VLOOKUP($B60,'CC - 02'!$B$9:$AN$97,37,0)+(VLOOKUP($B60,'CC - 02'!$B$9:$AN$97,38,0)))</f>
        <v>0</v>
      </c>
      <c r="I60" s="198">
        <f t="shared" si="23"/>
        <v>0</v>
      </c>
      <c r="J60" s="199">
        <f t="shared" si="24"/>
        <v>26</v>
      </c>
      <c r="K60" s="36">
        <f t="shared" si="24"/>
        <v>4895000</v>
      </c>
      <c r="L60" s="80">
        <f t="shared" ref="L60:L66" si="31">+F60*15000</f>
        <v>390000</v>
      </c>
      <c r="M60" s="200">
        <f t="shared" si="25"/>
        <v>5285000</v>
      </c>
      <c r="N60" s="37">
        <f t="shared" si="26"/>
        <v>391600</v>
      </c>
      <c r="O60" s="37">
        <f t="shared" si="27"/>
        <v>73425</v>
      </c>
      <c r="P60" s="37">
        <f t="shared" si="28"/>
        <v>48950</v>
      </c>
      <c r="Q60" s="198">
        <f t="shared" si="29"/>
        <v>4771025</v>
      </c>
      <c r="R60" s="198">
        <f t="shared" si="30"/>
        <v>0</v>
      </c>
      <c r="S60" s="201">
        <f t="shared" ref="S60:S66" si="32">Q60-R60</f>
        <v>4771025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3" customFormat="1" ht="23.25" customHeight="1">
      <c r="A61" s="194">
        <v>3</v>
      </c>
      <c r="B61" s="194" t="s">
        <v>72</v>
      </c>
      <c r="C61" s="195" t="str">
        <f t="shared" si="20"/>
        <v>Võ Uyên Phương</v>
      </c>
      <c r="D61" s="196" t="str">
        <f t="shared" si="21"/>
        <v>Kế toán</v>
      </c>
      <c r="E61" s="197">
        <f>VLOOKUP(B61,TH!$C$11:$F$56,4,0)</f>
        <v>4895000</v>
      </c>
      <c r="F61" s="82">
        <f>VLOOKUP(B61,'CC10'!$B$9:$AS$110,36,0)</f>
        <v>26</v>
      </c>
      <c r="G61" s="198">
        <f t="shared" si="22"/>
        <v>4895000</v>
      </c>
      <c r="H61" s="82">
        <f>(VLOOKUP($B61,'CC - 02'!$B$9:$AN$97,37,0)+(VLOOKUP($B61,'CC - 02'!$B$9:$AN$97,38,0)))</f>
        <v>0</v>
      </c>
      <c r="I61" s="198">
        <f t="shared" si="23"/>
        <v>0</v>
      </c>
      <c r="J61" s="199">
        <f t="shared" si="24"/>
        <v>26</v>
      </c>
      <c r="K61" s="36">
        <f t="shared" si="24"/>
        <v>4895000</v>
      </c>
      <c r="L61" s="80">
        <f t="shared" si="31"/>
        <v>390000</v>
      </c>
      <c r="M61" s="200">
        <f t="shared" si="25"/>
        <v>5285000</v>
      </c>
      <c r="N61" s="37">
        <f t="shared" si="26"/>
        <v>391600</v>
      </c>
      <c r="O61" s="37">
        <f t="shared" si="27"/>
        <v>73425</v>
      </c>
      <c r="P61" s="37">
        <f t="shared" si="28"/>
        <v>48950</v>
      </c>
      <c r="Q61" s="198">
        <f t="shared" si="29"/>
        <v>4771025</v>
      </c>
      <c r="R61" s="198">
        <f t="shared" si="30"/>
        <v>0</v>
      </c>
      <c r="S61" s="201">
        <f t="shared" si="32"/>
        <v>4771025</v>
      </c>
      <c r="T61" s="198"/>
      <c r="U61" s="164"/>
      <c r="V61" s="202"/>
      <c r="W61" s="187"/>
      <c r="X61" s="180"/>
      <c r="Y61" s="180"/>
      <c r="Z61" s="180"/>
      <c r="AA61" s="157"/>
      <c r="AB61" s="157"/>
      <c r="AC61" s="157"/>
      <c r="AD61" s="157"/>
      <c r="AE61" s="157"/>
    </row>
    <row r="62" spans="1:31" s="203" customFormat="1" ht="23.25" customHeight="1">
      <c r="A62" s="194">
        <v>4</v>
      </c>
      <c r="B62" s="194" t="s">
        <v>75</v>
      </c>
      <c r="C62" s="195" t="str">
        <f t="shared" si="20"/>
        <v>Lê Nguyễn Huy Cường</v>
      </c>
      <c r="D62" s="196" t="str">
        <f t="shared" si="21"/>
        <v>XNK</v>
      </c>
      <c r="E62" s="197">
        <f>VLOOKUP(B62,TH!$C$11:$F$56,4,0)</f>
        <v>4336000</v>
      </c>
      <c r="F62" s="82">
        <f>VLOOKUP(B62,'CC10'!$B$9:$AS$110,36,0)</f>
        <v>26</v>
      </c>
      <c r="G62" s="198">
        <f t="shared" si="22"/>
        <v>4336000</v>
      </c>
      <c r="H62" s="82">
        <f>(VLOOKUP($B62,'CC - 02'!$B$9:$AN$97,37,0)+(VLOOKUP($B62,'CC - 02'!$B$9:$AN$97,38,0)))</f>
        <v>0</v>
      </c>
      <c r="I62" s="198">
        <f t="shared" si="23"/>
        <v>0</v>
      </c>
      <c r="J62" s="199">
        <f t="shared" si="24"/>
        <v>26</v>
      </c>
      <c r="K62" s="36">
        <f t="shared" si="24"/>
        <v>4336000</v>
      </c>
      <c r="L62" s="80">
        <f t="shared" si="31"/>
        <v>390000</v>
      </c>
      <c r="M62" s="200">
        <f t="shared" si="25"/>
        <v>4726000</v>
      </c>
      <c r="N62" s="37">
        <f t="shared" si="26"/>
        <v>346880</v>
      </c>
      <c r="O62" s="37">
        <f t="shared" si="27"/>
        <v>65040</v>
      </c>
      <c r="P62" s="37">
        <f t="shared" si="28"/>
        <v>43360</v>
      </c>
      <c r="Q62" s="198">
        <f t="shared" si="29"/>
        <v>4270720</v>
      </c>
      <c r="R62" s="198">
        <f t="shared" si="30"/>
        <v>0</v>
      </c>
      <c r="S62" s="201">
        <f t="shared" si="32"/>
        <v>4270720</v>
      </c>
      <c r="T62" s="198"/>
      <c r="U62" s="164"/>
      <c r="V62" s="202"/>
      <c r="W62" s="187"/>
      <c r="X62" s="180"/>
      <c r="Y62" s="180"/>
      <c r="Z62" s="180"/>
      <c r="AA62" s="157"/>
      <c r="AB62" s="157"/>
      <c r="AC62" s="157"/>
      <c r="AD62" s="157"/>
      <c r="AE62" s="157"/>
    </row>
    <row r="63" spans="1:31" s="203" customFormat="1" ht="23.25" customHeight="1">
      <c r="A63" s="194">
        <v>5</v>
      </c>
      <c r="B63" s="194" t="s">
        <v>77</v>
      </c>
      <c r="C63" s="195" t="str">
        <f t="shared" si="20"/>
        <v>Nguyễn Văn Bé Tư</v>
      </c>
      <c r="D63" s="196" t="str">
        <f t="shared" si="21"/>
        <v>Tài xế</v>
      </c>
      <c r="E63" s="197">
        <f>VLOOKUP(B63,TH!$C$11:$F$56,4,0)</f>
        <v>3776000</v>
      </c>
      <c r="F63" s="82">
        <f>VLOOKUP(B63,'CC10'!$B$9:$AS$110,36,0)</f>
        <v>26</v>
      </c>
      <c r="G63" s="198">
        <f t="shared" si="22"/>
        <v>3776000</v>
      </c>
      <c r="H63" s="82">
        <f>(VLOOKUP($B63,'CC - 02'!$B$9:$AN$97,37,0)+(VLOOKUP($B63,'CC - 02'!$B$9:$AN$97,38,0)))</f>
        <v>0</v>
      </c>
      <c r="I63" s="198">
        <f t="shared" si="23"/>
        <v>0</v>
      </c>
      <c r="J63" s="199">
        <f t="shared" si="24"/>
        <v>26</v>
      </c>
      <c r="K63" s="36">
        <f t="shared" si="24"/>
        <v>3776000</v>
      </c>
      <c r="L63" s="80">
        <f t="shared" si="31"/>
        <v>390000</v>
      </c>
      <c r="M63" s="200">
        <f t="shared" si="25"/>
        <v>4166000</v>
      </c>
      <c r="N63" s="37">
        <f t="shared" si="26"/>
        <v>302080</v>
      </c>
      <c r="O63" s="37">
        <f t="shared" si="27"/>
        <v>56640</v>
      </c>
      <c r="P63" s="37">
        <f t="shared" si="28"/>
        <v>37760</v>
      </c>
      <c r="Q63" s="198">
        <f t="shared" si="29"/>
        <v>3769520</v>
      </c>
      <c r="R63" s="198">
        <f t="shared" si="30"/>
        <v>0</v>
      </c>
      <c r="S63" s="201">
        <f t="shared" si="32"/>
        <v>3769520</v>
      </c>
      <c r="T63" s="198"/>
      <c r="U63" s="164"/>
      <c r="V63" s="202"/>
      <c r="W63" s="187"/>
      <c r="X63" s="180"/>
      <c r="Y63" s="180"/>
      <c r="Z63" s="180"/>
      <c r="AA63" s="157"/>
      <c r="AB63" s="157"/>
      <c r="AC63" s="157"/>
      <c r="AD63" s="157"/>
      <c r="AE63" s="157"/>
    </row>
    <row r="64" spans="1:31" s="203" customFormat="1" ht="23.25" customHeight="1">
      <c r="A64" s="194">
        <v>6</v>
      </c>
      <c r="B64" s="194" t="s">
        <v>78</v>
      </c>
      <c r="C64" s="195" t="str">
        <f t="shared" si="20"/>
        <v>Dương Thanh Tuấn</v>
      </c>
      <c r="D64" s="196" t="str">
        <f t="shared" si="21"/>
        <v>Nhân sự</v>
      </c>
      <c r="E64" s="197">
        <f>VLOOKUP(B64,TH!$C$11:$F$56,4,0)</f>
        <v>4056000</v>
      </c>
      <c r="F64" s="82">
        <f>VLOOKUP(B64,'CC10'!$B$9:$AS$110,36,0)</f>
        <v>26</v>
      </c>
      <c r="G64" s="198">
        <f t="shared" si="22"/>
        <v>4056000</v>
      </c>
      <c r="H64" s="82">
        <f>(VLOOKUP($B64,'CC - 02'!$B$9:$AN$97,37,0)+(VLOOKUP($B64,'CC - 02'!$B$9:$AN$97,38,0)))</f>
        <v>0</v>
      </c>
      <c r="I64" s="198">
        <f t="shared" si="23"/>
        <v>0</v>
      </c>
      <c r="J64" s="199">
        <f t="shared" si="24"/>
        <v>26</v>
      </c>
      <c r="K64" s="36">
        <f t="shared" si="24"/>
        <v>4056000</v>
      </c>
      <c r="L64" s="80">
        <f t="shared" si="31"/>
        <v>390000</v>
      </c>
      <c r="M64" s="200">
        <f t="shared" si="25"/>
        <v>4446000</v>
      </c>
      <c r="N64" s="37">
        <f t="shared" si="26"/>
        <v>324480</v>
      </c>
      <c r="O64" s="37">
        <f t="shared" si="27"/>
        <v>60840</v>
      </c>
      <c r="P64" s="37">
        <f t="shared" si="28"/>
        <v>40560</v>
      </c>
      <c r="Q64" s="198">
        <f t="shared" si="29"/>
        <v>4020120</v>
      </c>
      <c r="R64" s="198">
        <f t="shared" si="30"/>
        <v>0</v>
      </c>
      <c r="S64" s="201">
        <f t="shared" si="32"/>
        <v>4020120</v>
      </c>
      <c r="T64" s="198"/>
      <c r="U64" s="164"/>
      <c r="V64" s="202"/>
      <c r="W64" s="187"/>
      <c r="X64" s="180"/>
      <c r="Y64" s="180"/>
      <c r="Z64" s="180"/>
      <c r="AA64" s="157"/>
      <c r="AB64" s="157"/>
      <c r="AC64" s="157"/>
      <c r="AD64" s="157"/>
      <c r="AE64" s="157"/>
    </row>
    <row r="65" spans="1:31" s="203" customFormat="1" ht="23.25" customHeight="1">
      <c r="A65" s="194">
        <v>7</v>
      </c>
      <c r="B65" s="194" t="s">
        <v>81</v>
      </c>
      <c r="C65" s="195" t="str">
        <f t="shared" si="20"/>
        <v>Nguyễn Thiện Duyệt</v>
      </c>
      <c r="D65" s="196" t="str">
        <f t="shared" si="21"/>
        <v>XNK</v>
      </c>
      <c r="E65" s="197">
        <f>VLOOKUP(B65,TH!$C$11:$F$56,4,0)</f>
        <v>4840000</v>
      </c>
      <c r="F65" s="82">
        <f>VLOOKUP(B65,'CC10'!$B$9:$AS$110,36,0)</f>
        <v>26</v>
      </c>
      <c r="G65" s="198">
        <f t="shared" si="22"/>
        <v>4840000</v>
      </c>
      <c r="H65" s="82">
        <f>(VLOOKUP($B65,'CC - 02'!$B$9:$AN$97,37,0)+(VLOOKUP($B65,'CC - 02'!$B$9:$AN$97,38,0)))</f>
        <v>0</v>
      </c>
      <c r="I65" s="198">
        <f t="shared" si="23"/>
        <v>0</v>
      </c>
      <c r="J65" s="199">
        <f t="shared" si="24"/>
        <v>26</v>
      </c>
      <c r="K65" s="36">
        <f t="shared" si="24"/>
        <v>4840000</v>
      </c>
      <c r="L65" s="80">
        <f t="shared" si="31"/>
        <v>390000</v>
      </c>
      <c r="M65" s="200">
        <f t="shared" si="25"/>
        <v>5230000</v>
      </c>
      <c r="N65" s="37">
        <f t="shared" si="26"/>
        <v>387200</v>
      </c>
      <c r="O65" s="37">
        <f t="shared" si="27"/>
        <v>72600</v>
      </c>
      <c r="P65" s="37">
        <f t="shared" si="28"/>
        <v>48400</v>
      </c>
      <c r="Q65" s="198">
        <f t="shared" si="29"/>
        <v>4721800</v>
      </c>
      <c r="R65" s="198">
        <f t="shared" si="30"/>
        <v>0</v>
      </c>
      <c r="S65" s="201">
        <f t="shared" si="32"/>
        <v>4721800</v>
      </c>
      <c r="T65" s="198"/>
      <c r="U65" s="164"/>
      <c r="V65" s="202"/>
      <c r="W65" s="187"/>
      <c r="X65" s="180"/>
      <c r="Y65" s="180"/>
      <c r="Z65" s="180"/>
      <c r="AA65" s="157"/>
      <c r="AB65" s="157"/>
      <c r="AC65" s="157"/>
      <c r="AD65" s="157"/>
      <c r="AE65" s="157"/>
    </row>
    <row r="66" spans="1:31" s="203" customFormat="1" ht="23.25" customHeight="1">
      <c r="A66" s="194">
        <v>8</v>
      </c>
      <c r="B66" s="194" t="s">
        <v>199</v>
      </c>
      <c r="C66" s="392" t="s">
        <v>196</v>
      </c>
      <c r="D66" s="196" t="str">
        <f t="shared" si="21"/>
        <v>Kế toán</v>
      </c>
      <c r="E66" s="197">
        <f>VLOOKUP(B66,TH!$C$11:$F$56,4,0)</f>
        <v>4362000</v>
      </c>
      <c r="F66" s="82">
        <f>VLOOKUP(B66,'CC10'!$B$9:$AS$110,36,0)</f>
        <v>26</v>
      </c>
      <c r="G66" s="198">
        <f t="shared" si="22"/>
        <v>4362000</v>
      </c>
      <c r="H66" s="82">
        <f>(VLOOKUP($B66,'CC - 03'!$B$9:$AN$94,37,0)+(VLOOKUP($B66,'CC - 03'!$B$9:$AN$94,38,0)))</f>
        <v>0</v>
      </c>
      <c r="I66" s="198">
        <f t="shared" si="23"/>
        <v>0</v>
      </c>
      <c r="J66" s="199">
        <f t="shared" si="24"/>
        <v>26</v>
      </c>
      <c r="K66" s="36">
        <f t="shared" si="24"/>
        <v>4362000</v>
      </c>
      <c r="L66" s="80">
        <f t="shared" si="31"/>
        <v>390000</v>
      </c>
      <c r="M66" s="200">
        <f t="shared" si="25"/>
        <v>4752000</v>
      </c>
      <c r="N66" s="37">
        <f>E66*$N$4</f>
        <v>348960</v>
      </c>
      <c r="O66" s="37">
        <f>E66*$O$4</f>
        <v>65430</v>
      </c>
      <c r="P66" s="37">
        <f>E66*$P$4</f>
        <v>43620</v>
      </c>
      <c r="Q66" s="198">
        <f t="shared" ref="Q66" si="33">M66-SUM(N66:P66)</f>
        <v>4293990</v>
      </c>
      <c r="R66" s="198">
        <f t="shared" si="30"/>
        <v>0</v>
      </c>
      <c r="S66" s="201">
        <f t="shared" si="32"/>
        <v>4293990</v>
      </c>
      <c r="T66" s="198"/>
      <c r="U66" s="164"/>
      <c r="V66" s="202"/>
      <c r="W66" s="187"/>
      <c r="X66" s="180"/>
      <c r="Y66" s="180"/>
      <c r="Z66" s="180"/>
      <c r="AA66" s="157"/>
      <c r="AB66" s="157"/>
      <c r="AC66" s="157"/>
      <c r="AD66" s="157"/>
      <c r="AE66" s="157"/>
    </row>
    <row r="67" spans="1:31" s="208" customFormat="1" ht="21" customHeight="1">
      <c r="A67" s="899" t="s">
        <v>25</v>
      </c>
      <c r="B67" s="900"/>
      <c r="C67" s="900"/>
      <c r="D67" s="900"/>
      <c r="E67" s="205">
        <f>SUM(E59:E66)</f>
        <v>42011000</v>
      </c>
      <c r="F67" s="205"/>
      <c r="G67" s="205">
        <f t="shared" ref="G67:S67" si="34">SUM(G59:G66)</f>
        <v>40758962</v>
      </c>
      <c r="H67" s="205">
        <f t="shared" si="34"/>
        <v>0</v>
      </c>
      <c r="I67" s="205">
        <f t="shared" si="34"/>
        <v>0</v>
      </c>
      <c r="J67" s="205">
        <f t="shared" si="34"/>
        <v>205</v>
      </c>
      <c r="K67" s="206">
        <f t="shared" si="34"/>
        <v>40758962</v>
      </c>
      <c r="L67" s="206">
        <f t="shared" si="34"/>
        <v>3075000</v>
      </c>
      <c r="M67" s="206">
        <f t="shared" si="34"/>
        <v>43833962</v>
      </c>
      <c r="N67" s="206">
        <f t="shared" si="34"/>
        <v>3360880</v>
      </c>
      <c r="O67" s="206">
        <f t="shared" si="34"/>
        <v>630165</v>
      </c>
      <c r="P67" s="206">
        <f t="shared" si="34"/>
        <v>420110</v>
      </c>
      <c r="Q67" s="206">
        <f t="shared" si="34"/>
        <v>39422807</v>
      </c>
      <c r="R67" s="206">
        <f t="shared" si="34"/>
        <v>0</v>
      </c>
      <c r="S67" s="206">
        <f t="shared" si="34"/>
        <v>39422807</v>
      </c>
      <c r="T67" s="206"/>
      <c r="U67" s="164"/>
      <c r="V67" s="207"/>
      <c r="W67" s="207"/>
      <c r="X67" s="207"/>
      <c r="Y67" s="207"/>
      <c r="Z67" s="207"/>
    </row>
    <row r="68" spans="1:31" s="216" customFormat="1" ht="13.5" customHeight="1">
      <c r="A68" s="209"/>
      <c r="B68" s="209"/>
      <c r="C68" s="210"/>
      <c r="D68" s="211"/>
      <c r="E68" s="212"/>
      <c r="F68" s="210"/>
      <c r="G68" s="210"/>
      <c r="H68" s="210"/>
      <c r="I68" s="210"/>
      <c r="J68" s="213"/>
      <c r="K68" s="210"/>
      <c r="L68" s="210"/>
      <c r="M68" s="214"/>
      <c r="N68" s="210"/>
      <c r="O68" s="210"/>
      <c r="P68" s="210"/>
      <c r="Q68" s="210"/>
      <c r="R68" s="210"/>
      <c r="S68" s="210"/>
      <c r="T68" s="210"/>
      <c r="U68" s="164"/>
      <c r="V68" s="215"/>
      <c r="W68" s="215"/>
      <c r="X68" s="215"/>
      <c r="Y68" s="215"/>
      <c r="Z68" s="215"/>
    </row>
    <row r="69" spans="1:31" s="203" customFormat="1" ht="17.25" customHeight="1">
      <c r="A69" s="217"/>
      <c r="B69" s="217"/>
      <c r="C69" s="217"/>
      <c r="D69" s="218"/>
      <c r="E69" s="708"/>
      <c r="F69" s="709">
        <f>E69-TH!T57</f>
        <v>-96803000</v>
      </c>
      <c r="G69" s="217"/>
      <c r="H69" s="217"/>
      <c r="I69" s="217"/>
      <c r="J69" s="220"/>
      <c r="K69" s="219"/>
      <c r="L69" s="217"/>
      <c r="M69" s="217"/>
      <c r="N69" s="217"/>
      <c r="O69" s="217"/>
      <c r="P69" s="217"/>
      <c r="Q69" s="217"/>
      <c r="R69" s="217"/>
      <c r="S69" s="221" t="str">
        <f>$S$29</f>
        <v>Long An, ngày  30   tháng   11   năm 2017</v>
      </c>
      <c r="T69" s="217"/>
      <c r="U69" s="222"/>
      <c r="V69" s="202"/>
      <c r="W69" s="202"/>
      <c r="X69" s="202"/>
      <c r="Y69" s="202"/>
      <c r="Z69" s="202"/>
    </row>
    <row r="70" spans="1:31" s="203" customFormat="1" ht="12.75">
      <c r="A70" s="223"/>
      <c r="B70" s="223"/>
      <c r="C70" s="222" t="s">
        <v>60</v>
      </c>
      <c r="D70" s="224"/>
      <c r="E70" s="183"/>
      <c r="F70" s="222"/>
      <c r="G70" s="183"/>
      <c r="H70" s="183"/>
      <c r="I70" s="183"/>
      <c r="J70" s="225"/>
      <c r="K70" s="202"/>
      <c r="L70" s="226"/>
      <c r="M70" s="233"/>
      <c r="N70" s="227"/>
      <c r="O70" s="227"/>
      <c r="P70" s="227"/>
      <c r="Q70" s="227"/>
      <c r="S70" s="227" t="s">
        <v>22</v>
      </c>
      <c r="T70" s="222"/>
      <c r="U70" s="222"/>
      <c r="V70" s="202"/>
      <c r="W70" s="202"/>
      <c r="X70" s="202"/>
      <c r="Y70" s="202"/>
      <c r="Z70" s="202"/>
    </row>
    <row r="71" spans="1:31" s="216" customFormat="1" ht="12">
      <c r="A71" s="209"/>
      <c r="B71" s="209"/>
      <c r="C71" s="228"/>
      <c r="D71" s="228"/>
      <c r="E71" s="229"/>
      <c r="F71" s="167"/>
      <c r="G71" s="229"/>
      <c r="H71" s="229"/>
      <c r="I71" s="229"/>
      <c r="J71" s="213"/>
      <c r="K71" s="215"/>
      <c r="L71" s="230"/>
      <c r="N71" s="231"/>
      <c r="O71" s="231"/>
      <c r="P71" s="231"/>
      <c r="Q71" s="231"/>
      <c r="S71" s="231"/>
      <c r="T71" s="167"/>
      <c r="U71" s="164"/>
      <c r="V71" s="215"/>
      <c r="W71" s="215"/>
      <c r="X71" s="215"/>
      <c r="Y71" s="215"/>
      <c r="Z71" s="215"/>
    </row>
    <row r="73" spans="1:31" s="15" customFormat="1">
      <c r="A73" s="5"/>
      <c r="B73" s="5"/>
      <c r="C73" s="5"/>
      <c r="D73" s="14"/>
      <c r="F73" s="280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>
        <f>E70+E72+E73</f>
        <v>0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D27:T27 A103:IK65370 C44:T50 B44:B58 V44:V54 H56:I56 B61:B102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1:T51"/>
    <mergeCell ref="N5:P5"/>
    <mergeCell ref="Q5:Q7"/>
    <mergeCell ref="R5:R7"/>
    <mergeCell ref="S5:S7"/>
    <mergeCell ref="T5:T7"/>
    <mergeCell ref="N6:N7"/>
    <mergeCell ref="O6:O7"/>
    <mergeCell ref="P6:P7"/>
    <mergeCell ref="B22:C22"/>
    <mergeCell ref="A27:D27"/>
    <mergeCell ref="D51:Q51"/>
    <mergeCell ref="F6:G6"/>
    <mergeCell ref="H6:I6"/>
    <mergeCell ref="J6:J7"/>
    <mergeCell ref="K6:K7"/>
    <mergeCell ref="B55:B57"/>
    <mergeCell ref="C55:C57"/>
    <mergeCell ref="D55:D57"/>
    <mergeCell ref="E55:E57"/>
    <mergeCell ref="F55:K55"/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</mergeCells>
  <pageMargins left="0.25" right="0" top="0.75" bottom="0.75" header="0.3" footer="0.3"/>
  <pageSetup scale="6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M118"/>
  <sheetViews>
    <sheetView tabSelected="1" topLeftCell="A47" workbookViewId="0">
      <selection activeCell="A63" sqref="A63:AS88"/>
    </sheetView>
  </sheetViews>
  <sheetFormatPr defaultColWidth="3.7109375" defaultRowHeight="15" customHeight="1"/>
  <cols>
    <col min="1" max="1" width="3" style="2" customWidth="1"/>
    <col min="2" max="2" width="9.140625" style="2" customWidth="1"/>
    <col min="3" max="3" width="17.28515625" style="2" customWidth="1"/>
    <col min="4" max="4" width="6.85546875" style="742" customWidth="1"/>
    <col min="5" max="5" width="11.28515625" style="2" bestFit="1" customWidth="1"/>
    <col min="6" max="6" width="3.42578125" style="110" customWidth="1"/>
    <col min="7" max="7" width="3.28515625" style="110" customWidth="1"/>
    <col min="8" max="33" width="3.42578125" style="110" customWidth="1"/>
    <col min="34" max="34" width="3.42578125" style="111" customWidth="1"/>
    <col min="35" max="35" width="3.5703125" style="111" bestFit="1" customWidth="1"/>
    <col min="36" max="36" width="3.42578125" style="111" customWidth="1"/>
    <col min="37" max="38" width="4.42578125" style="2" customWidth="1"/>
    <col min="39" max="39" width="5.5703125" style="9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55" width="3.7109375" style="2"/>
    <col min="56" max="56" width="7.85546875" style="2" bestFit="1" customWidth="1"/>
    <col min="57" max="16384" width="3.7109375" style="2"/>
  </cols>
  <sheetData>
    <row r="1" spans="1:91" ht="37.5" customHeight="1">
      <c r="A1" s="124"/>
      <c r="B1" s="45"/>
      <c r="C1" s="45"/>
      <c r="D1" s="49"/>
      <c r="E1" s="45"/>
      <c r="F1" s="49"/>
      <c r="G1" s="49"/>
      <c r="H1" s="49"/>
      <c r="I1" s="49"/>
      <c r="J1" s="49"/>
      <c r="K1" s="106"/>
      <c r="L1" s="106"/>
      <c r="M1" s="106"/>
      <c r="N1" s="106"/>
      <c r="O1" s="106"/>
      <c r="P1" s="106"/>
      <c r="Q1" s="106"/>
      <c r="R1" s="106"/>
      <c r="S1" s="47" t="str">
        <f>CONCATENATE("BẢNG CHẤM CÔNG THÁNG ",TEXT($E$4,"mm")," NĂM ",TEXT($E$4,"yyyy"))</f>
        <v>BẢNG CHẤM CÔNG THÁNG 12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6"/>
      <c r="AL1" s="46"/>
      <c r="AM1" s="828" t="s">
        <v>173</v>
      </c>
      <c r="AN1" s="829"/>
      <c r="AO1" s="829"/>
      <c r="AP1" s="829"/>
      <c r="AQ1" s="829"/>
      <c r="AR1" s="829"/>
      <c r="AS1" s="830"/>
      <c r="AT1" s="48"/>
    </row>
    <row r="2" spans="1:91" ht="24.75" customHeight="1">
      <c r="A2" s="124" t="str">
        <f>TH!$A$1</f>
        <v>Công ty TNHH Hải sản An Lạc</v>
      </c>
      <c r="B2" s="49"/>
      <c r="C2" s="49"/>
      <c r="D2" s="49"/>
      <c r="E2" s="49"/>
      <c r="F2" s="49"/>
      <c r="G2" s="49"/>
      <c r="H2" s="49"/>
      <c r="I2" s="49"/>
      <c r="J2" s="49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6"/>
      <c r="AL2" s="46"/>
      <c r="AM2" s="86"/>
      <c r="AN2" s="50"/>
      <c r="AO2" s="50"/>
      <c r="AP2" s="50"/>
      <c r="AQ2" s="50"/>
      <c r="AR2" s="50"/>
      <c r="AS2" s="85"/>
      <c r="AT2" s="85"/>
    </row>
    <row r="3" spans="1:91" ht="26.25" customHeight="1">
      <c r="A3" s="124" t="str">
        <f>TH!$A$2</f>
        <v>Địa chỉ: Lô A14, đường 4A, KCN Hải Sơn, Đức Hòa, Long An</v>
      </c>
      <c r="B3" s="51"/>
      <c r="C3" s="51"/>
      <c r="D3" s="52"/>
      <c r="E3" s="52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6"/>
      <c r="AL3" s="46"/>
      <c r="AM3" s="86"/>
      <c r="AN3" s="48"/>
      <c r="AO3" s="48"/>
      <c r="AP3" s="48"/>
      <c r="AQ3" s="48"/>
      <c r="AR3" s="48"/>
      <c r="AS3" s="53"/>
      <c r="AT3" s="53"/>
    </row>
    <row r="4" spans="1:91" ht="14.25" customHeight="1">
      <c r="A4" s="54"/>
      <c r="B4" s="54"/>
      <c r="C4" s="240"/>
      <c r="D4" s="239"/>
      <c r="E4" s="707">
        <v>43070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  <c r="AI4" s="56"/>
      <c r="AJ4" s="56"/>
      <c r="AK4" s="54"/>
      <c r="AL4" s="54"/>
      <c r="AM4" s="87"/>
      <c r="AN4" s="54"/>
      <c r="AO4" s="54"/>
      <c r="AP4" s="54"/>
      <c r="AQ4" s="54"/>
      <c r="AR4" s="54"/>
      <c r="AS4" s="54"/>
      <c r="AT4" s="91"/>
    </row>
    <row r="5" spans="1:91" s="57" customFormat="1" ht="27.75" customHeight="1">
      <c r="A5" s="831" t="s">
        <v>28</v>
      </c>
      <c r="B5" s="831" t="s">
        <v>3</v>
      </c>
      <c r="C5" s="831" t="s">
        <v>1</v>
      </c>
      <c r="D5" s="833" t="s">
        <v>29</v>
      </c>
      <c r="E5" s="831" t="s">
        <v>30</v>
      </c>
      <c r="F5" s="105">
        <f>+E4</f>
        <v>43070</v>
      </c>
      <c r="G5" s="105">
        <f t="shared" ref="G5:AG5" si="0">F5+1</f>
        <v>43071</v>
      </c>
      <c r="H5" s="105">
        <f t="shared" si="0"/>
        <v>43072</v>
      </c>
      <c r="I5" s="105">
        <f t="shared" si="0"/>
        <v>43073</v>
      </c>
      <c r="J5" s="105">
        <f t="shared" si="0"/>
        <v>43074</v>
      </c>
      <c r="K5" s="105">
        <f t="shared" si="0"/>
        <v>43075</v>
      </c>
      <c r="L5" s="105">
        <f t="shared" si="0"/>
        <v>43076</v>
      </c>
      <c r="M5" s="105">
        <f t="shared" si="0"/>
        <v>43077</v>
      </c>
      <c r="N5" s="105">
        <f t="shared" si="0"/>
        <v>43078</v>
      </c>
      <c r="O5" s="105">
        <f t="shared" si="0"/>
        <v>43079</v>
      </c>
      <c r="P5" s="105">
        <f t="shared" si="0"/>
        <v>43080</v>
      </c>
      <c r="Q5" s="105">
        <f t="shared" si="0"/>
        <v>43081</v>
      </c>
      <c r="R5" s="105">
        <f t="shared" si="0"/>
        <v>43082</v>
      </c>
      <c r="S5" s="105">
        <f t="shared" si="0"/>
        <v>43083</v>
      </c>
      <c r="T5" s="105">
        <f t="shared" si="0"/>
        <v>43084</v>
      </c>
      <c r="U5" s="105">
        <f t="shared" si="0"/>
        <v>43085</v>
      </c>
      <c r="V5" s="105">
        <f t="shared" si="0"/>
        <v>43086</v>
      </c>
      <c r="W5" s="105">
        <f t="shared" si="0"/>
        <v>43087</v>
      </c>
      <c r="X5" s="105">
        <f t="shared" si="0"/>
        <v>43088</v>
      </c>
      <c r="Y5" s="105">
        <f t="shared" si="0"/>
        <v>43089</v>
      </c>
      <c r="Z5" s="105">
        <f t="shared" si="0"/>
        <v>43090</v>
      </c>
      <c r="AA5" s="105">
        <f t="shared" si="0"/>
        <v>43091</v>
      </c>
      <c r="AB5" s="105">
        <f t="shared" si="0"/>
        <v>43092</v>
      </c>
      <c r="AC5" s="105">
        <f t="shared" si="0"/>
        <v>43093</v>
      </c>
      <c r="AD5" s="105">
        <f t="shared" si="0"/>
        <v>43094</v>
      </c>
      <c r="AE5" s="105">
        <f t="shared" si="0"/>
        <v>43095</v>
      </c>
      <c r="AF5" s="105">
        <f t="shared" si="0"/>
        <v>43096</v>
      </c>
      <c r="AG5" s="105">
        <f t="shared" si="0"/>
        <v>43097</v>
      </c>
      <c r="AH5" s="105">
        <f>AG5+1</f>
        <v>43098</v>
      </c>
      <c r="AI5" s="105">
        <f>AH5+1</f>
        <v>43099</v>
      </c>
      <c r="AJ5" s="105">
        <f>AI5+1</f>
        <v>43100</v>
      </c>
      <c r="AK5" s="834" t="s">
        <v>15</v>
      </c>
      <c r="AL5" s="835"/>
      <c r="AM5" s="836"/>
      <c r="AN5" s="837" t="s">
        <v>45</v>
      </c>
      <c r="AO5" s="837" t="s">
        <v>41</v>
      </c>
      <c r="AP5" s="837" t="s">
        <v>42</v>
      </c>
      <c r="AQ5" s="837" t="s">
        <v>43</v>
      </c>
      <c r="AR5" s="837" t="s">
        <v>44</v>
      </c>
      <c r="AS5" s="833" t="s">
        <v>0</v>
      </c>
      <c r="AT5" s="8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7" customFormat="1" ht="39.75" customHeight="1">
      <c r="A6" s="832"/>
      <c r="B6" s="832"/>
      <c r="C6" s="832"/>
      <c r="D6" s="832"/>
      <c r="E6" s="832"/>
      <c r="F6" s="263" t="str">
        <f>CHOOSE(WEEKDAY(F5),"C.Nhật","T.Hai","T.Ba","T.Tư","T.Năm","T.Sáu","T.Bảy")</f>
        <v>T.Sáu</v>
      </c>
      <c r="G6" s="263" t="str">
        <f t="shared" ref="G6:AJ6" si="1">CHOOSE(WEEKDAY(G5),"C.Nhật","T.Hai","T.Ba","T.Tư","T.Năm","T.Sáu","T.Bảy")</f>
        <v>T.Bảy</v>
      </c>
      <c r="H6" s="263" t="str">
        <f t="shared" si="1"/>
        <v>C.Nhật</v>
      </c>
      <c r="I6" s="263" t="str">
        <f t="shared" si="1"/>
        <v>T.Hai</v>
      </c>
      <c r="J6" s="263" t="str">
        <f t="shared" si="1"/>
        <v>T.Ba</v>
      </c>
      <c r="K6" s="263" t="str">
        <f t="shared" si="1"/>
        <v>T.Tư</v>
      </c>
      <c r="L6" s="263" t="str">
        <f t="shared" si="1"/>
        <v>T.Năm</v>
      </c>
      <c r="M6" s="263" t="str">
        <f t="shared" si="1"/>
        <v>T.Sáu</v>
      </c>
      <c r="N6" s="263" t="str">
        <f t="shared" si="1"/>
        <v>T.Bảy</v>
      </c>
      <c r="O6" s="263" t="str">
        <f t="shared" si="1"/>
        <v>C.Nhật</v>
      </c>
      <c r="P6" s="263" t="str">
        <f t="shared" si="1"/>
        <v>T.Hai</v>
      </c>
      <c r="Q6" s="263" t="str">
        <f t="shared" si="1"/>
        <v>T.Ba</v>
      </c>
      <c r="R6" s="263" t="str">
        <f t="shared" si="1"/>
        <v>T.Tư</v>
      </c>
      <c r="S6" s="263" t="str">
        <f t="shared" si="1"/>
        <v>T.Năm</v>
      </c>
      <c r="T6" s="263" t="str">
        <f t="shared" si="1"/>
        <v>T.Sáu</v>
      </c>
      <c r="U6" s="263" t="str">
        <f t="shared" si="1"/>
        <v>T.Bảy</v>
      </c>
      <c r="V6" s="263" t="str">
        <f t="shared" si="1"/>
        <v>C.Nhật</v>
      </c>
      <c r="W6" s="263" t="str">
        <f t="shared" si="1"/>
        <v>T.Hai</v>
      </c>
      <c r="X6" s="263" t="str">
        <f t="shared" si="1"/>
        <v>T.Ba</v>
      </c>
      <c r="Y6" s="263" t="str">
        <f t="shared" si="1"/>
        <v>T.Tư</v>
      </c>
      <c r="Z6" s="263" t="str">
        <f t="shared" si="1"/>
        <v>T.Năm</v>
      </c>
      <c r="AA6" s="263" t="str">
        <f t="shared" si="1"/>
        <v>T.Sáu</v>
      </c>
      <c r="AB6" s="263" t="str">
        <f t="shared" si="1"/>
        <v>T.Bảy</v>
      </c>
      <c r="AC6" s="263" t="str">
        <f t="shared" si="1"/>
        <v>C.Nhật</v>
      </c>
      <c r="AD6" s="263" t="str">
        <f t="shared" si="1"/>
        <v>T.Hai</v>
      </c>
      <c r="AE6" s="263" t="str">
        <f t="shared" si="1"/>
        <v>T.Ba</v>
      </c>
      <c r="AF6" s="263" t="str">
        <f t="shared" si="1"/>
        <v>T.Tư</v>
      </c>
      <c r="AG6" s="263" t="str">
        <f t="shared" si="1"/>
        <v>T.Năm</v>
      </c>
      <c r="AH6" s="263" t="str">
        <f t="shared" si="1"/>
        <v>T.Sáu</v>
      </c>
      <c r="AI6" s="263" t="str">
        <f t="shared" si="1"/>
        <v>T.Bảy</v>
      </c>
      <c r="AJ6" s="263" t="str">
        <f t="shared" si="1"/>
        <v>C.Nhật</v>
      </c>
      <c r="AK6" s="264" t="s">
        <v>16</v>
      </c>
      <c r="AL6" s="264" t="s">
        <v>31</v>
      </c>
      <c r="AM6" s="265" t="s">
        <v>17</v>
      </c>
      <c r="AN6" s="838"/>
      <c r="AO6" s="838"/>
      <c r="AP6" s="838"/>
      <c r="AQ6" s="838"/>
      <c r="AR6" s="838"/>
      <c r="AS6" s="832"/>
      <c r="AT6" s="8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7" customFormat="1" ht="17.25" customHeight="1">
      <c r="A7" s="266">
        <v>1</v>
      </c>
      <c r="B7" s="266">
        <v>1</v>
      </c>
      <c r="C7" s="266">
        <v>2</v>
      </c>
      <c r="D7" s="266">
        <v>3</v>
      </c>
      <c r="E7" s="266">
        <v>4</v>
      </c>
      <c r="F7" s="266">
        <v>5</v>
      </c>
      <c r="G7" s="266">
        <v>6</v>
      </c>
      <c r="H7" s="266">
        <v>7</v>
      </c>
      <c r="I7" s="266">
        <v>8</v>
      </c>
      <c r="J7" s="266">
        <v>9</v>
      </c>
      <c r="K7" s="266">
        <v>10</v>
      </c>
      <c r="L7" s="266">
        <v>11</v>
      </c>
      <c r="M7" s="266">
        <v>12</v>
      </c>
      <c r="N7" s="266">
        <v>13</v>
      </c>
      <c r="O7" s="266">
        <v>14</v>
      </c>
      <c r="P7" s="266">
        <v>15</v>
      </c>
      <c r="Q7" s="266">
        <v>16</v>
      </c>
      <c r="R7" s="266">
        <v>17</v>
      </c>
      <c r="S7" s="266">
        <v>18</v>
      </c>
      <c r="T7" s="266">
        <v>19</v>
      </c>
      <c r="U7" s="266">
        <v>20</v>
      </c>
      <c r="V7" s="266">
        <v>21</v>
      </c>
      <c r="W7" s="266">
        <v>22</v>
      </c>
      <c r="X7" s="266">
        <v>23</v>
      </c>
      <c r="Y7" s="266">
        <v>24</v>
      </c>
      <c r="Z7" s="266">
        <v>25</v>
      </c>
      <c r="AA7" s="266">
        <v>26</v>
      </c>
      <c r="AB7" s="266">
        <v>27</v>
      </c>
      <c r="AC7" s="266">
        <v>28</v>
      </c>
      <c r="AD7" s="266">
        <v>29</v>
      </c>
      <c r="AE7" s="266">
        <v>30</v>
      </c>
      <c r="AF7" s="266">
        <v>31</v>
      </c>
      <c r="AG7" s="266">
        <v>32</v>
      </c>
      <c r="AH7" s="266">
        <v>33</v>
      </c>
      <c r="AI7" s="266">
        <v>34</v>
      </c>
      <c r="AJ7" s="266">
        <v>35</v>
      </c>
      <c r="AK7" s="266">
        <v>36</v>
      </c>
      <c r="AL7" s="266">
        <v>37</v>
      </c>
      <c r="AM7" s="266">
        <v>38</v>
      </c>
      <c r="AN7" s="266">
        <v>39</v>
      </c>
      <c r="AO7" s="266">
        <v>40</v>
      </c>
      <c r="AP7" s="266">
        <v>41</v>
      </c>
      <c r="AQ7" s="266">
        <v>42</v>
      </c>
      <c r="AR7" s="266">
        <v>43</v>
      </c>
      <c r="AS7" s="266">
        <v>44</v>
      </c>
      <c r="AT7" s="74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269" customFormat="1" ht="27.75" customHeight="1">
      <c r="A8" s="267" t="s">
        <v>176</v>
      </c>
      <c r="B8" s="270" t="s">
        <v>177</v>
      </c>
      <c r="C8" s="271"/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2"/>
      <c r="AT8" s="268"/>
    </row>
    <row r="9" spans="1:91" s="57" customFormat="1" ht="18" customHeight="1">
      <c r="A9" s="911">
        <v>1</v>
      </c>
      <c r="B9" s="911" t="s">
        <v>61</v>
      </c>
      <c r="C9" s="850" t="str">
        <f>VLOOKUP(B9,DS,2,0)</f>
        <v>Mai Út Hiền</v>
      </c>
      <c r="D9" s="852" t="str">
        <f>VLOOKUP(B9,DS,3,0)</f>
        <v>Cơ Điện</v>
      </c>
      <c r="E9" s="58" t="s">
        <v>32</v>
      </c>
      <c r="F9" s="153"/>
      <c r="G9" s="153">
        <v>8</v>
      </c>
      <c r="H9" s="153"/>
      <c r="I9" s="153">
        <v>8</v>
      </c>
      <c r="J9" s="153">
        <v>8</v>
      </c>
      <c r="K9" s="153">
        <v>8</v>
      </c>
      <c r="L9" s="153">
        <v>8</v>
      </c>
      <c r="M9" s="153">
        <v>8</v>
      </c>
      <c r="N9" s="153">
        <v>8</v>
      </c>
      <c r="O9" s="153"/>
      <c r="P9" s="153">
        <v>8</v>
      </c>
      <c r="Q9" s="153">
        <v>8</v>
      </c>
      <c r="R9" s="153">
        <v>8</v>
      </c>
      <c r="S9" s="153">
        <v>8</v>
      </c>
      <c r="T9" s="153">
        <v>8</v>
      </c>
      <c r="U9" s="153">
        <v>8</v>
      </c>
      <c r="V9" s="153"/>
      <c r="W9" s="153">
        <v>8</v>
      </c>
      <c r="X9" s="153">
        <v>8</v>
      </c>
      <c r="Y9" s="153">
        <v>8</v>
      </c>
      <c r="Z9" s="153">
        <v>8</v>
      </c>
      <c r="AA9" s="153">
        <v>8</v>
      </c>
      <c r="AB9" s="153">
        <v>8</v>
      </c>
      <c r="AC9" s="153"/>
      <c r="AD9" s="153">
        <v>8</v>
      </c>
      <c r="AE9" s="153">
        <v>8</v>
      </c>
      <c r="AF9" s="153">
        <v>8</v>
      </c>
      <c r="AG9" s="153">
        <v>8</v>
      </c>
      <c r="AH9" s="153">
        <v>8</v>
      </c>
      <c r="AI9" s="153">
        <v>8</v>
      </c>
      <c r="AJ9" s="153"/>
      <c r="AK9" s="822">
        <f>((SUM(F9:AJ9))/8)-(SUMIF($F$6:$AJ$6,"C.Nhật",F9:AJ9)/8)</f>
        <v>25</v>
      </c>
      <c r="AL9" s="822">
        <f>SUM(F10:AI10)/8*1.5</f>
        <v>0</v>
      </c>
      <c r="AM9" s="824">
        <f>SUMIF($F$6:$AI$6,"C.Nhật",$F9:$AI10)/8*2</f>
        <v>0</v>
      </c>
      <c r="AN9" s="813">
        <f>SUM(AK9:AM10)</f>
        <v>25</v>
      </c>
      <c r="AO9" s="826">
        <v>0</v>
      </c>
      <c r="AP9" s="813"/>
      <c r="AQ9" s="813"/>
      <c r="AR9" s="813"/>
      <c r="AS9" s="815"/>
      <c r="AT9" s="74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7" customFormat="1" ht="17.25" customHeight="1">
      <c r="A10" s="912"/>
      <c r="B10" s="912"/>
      <c r="C10" s="851"/>
      <c r="D10" s="853"/>
      <c r="E10" s="59" t="s">
        <v>31</v>
      </c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823"/>
      <c r="AL10" s="823"/>
      <c r="AM10" s="825"/>
      <c r="AN10" s="814"/>
      <c r="AO10" s="827"/>
      <c r="AP10" s="814"/>
      <c r="AQ10" s="814"/>
      <c r="AR10" s="814"/>
      <c r="AS10" s="816"/>
      <c r="AT10" s="74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7" customFormat="1" ht="19.5" customHeight="1">
      <c r="A11" s="911">
        <f>A9+1</f>
        <v>2</v>
      </c>
      <c r="B11" s="911" t="s">
        <v>62</v>
      </c>
      <c r="C11" s="850" t="str">
        <f>VLOOKUP(B11,DS,2,0)</f>
        <v>Nguyễn Thị Xuân Thảo</v>
      </c>
      <c r="D11" s="852" t="str">
        <f>VLOOKUP(B11,DS,3,0)</f>
        <v>KCS</v>
      </c>
      <c r="E11" s="58" t="s">
        <v>32</v>
      </c>
      <c r="F11" s="153"/>
      <c r="G11" s="153">
        <v>8</v>
      </c>
      <c r="H11" s="153"/>
      <c r="I11" s="153">
        <v>8</v>
      </c>
      <c r="J11" s="153">
        <v>8</v>
      </c>
      <c r="K11" s="153">
        <v>8</v>
      </c>
      <c r="L11" s="153">
        <v>8</v>
      </c>
      <c r="M11" s="153">
        <v>8</v>
      </c>
      <c r="N11" s="153">
        <v>8</v>
      </c>
      <c r="O11" s="153"/>
      <c r="P11" s="153">
        <v>8</v>
      </c>
      <c r="Q11" s="153">
        <v>8</v>
      </c>
      <c r="R11" s="153">
        <v>8</v>
      </c>
      <c r="S11" s="153">
        <v>8</v>
      </c>
      <c r="T11" s="153">
        <v>8</v>
      </c>
      <c r="U11" s="153">
        <v>8</v>
      </c>
      <c r="V11" s="153"/>
      <c r="W11" s="153">
        <v>8</v>
      </c>
      <c r="X11" s="153">
        <v>8</v>
      </c>
      <c r="Y11" s="153">
        <v>8</v>
      </c>
      <c r="Z11" s="153">
        <v>8</v>
      </c>
      <c r="AA11" s="153">
        <v>8</v>
      </c>
      <c r="AB11" s="153">
        <v>8</v>
      </c>
      <c r="AC11" s="153"/>
      <c r="AD11" s="153">
        <v>8</v>
      </c>
      <c r="AE11" s="153">
        <v>8</v>
      </c>
      <c r="AF11" s="153">
        <v>8</v>
      </c>
      <c r="AG11" s="153">
        <v>8</v>
      </c>
      <c r="AH11" s="153">
        <v>8</v>
      </c>
      <c r="AI11" s="153">
        <v>8</v>
      </c>
      <c r="AJ11" s="153"/>
      <c r="AK11" s="822">
        <f>((SUM(F11:AJ11))/8)-(SUMIF($F$6:$AJ$6,"C.Nhật",F11:AJ11)/8)</f>
        <v>25</v>
      </c>
      <c r="AL11" s="822">
        <f>SUM(F12:AI12)/8*1.5</f>
        <v>0</v>
      </c>
      <c r="AM11" s="824">
        <f>SUMIF($F$6:$AI$6,"C.Nhật",$F11:$AI12)/8*2</f>
        <v>0</v>
      </c>
      <c r="AN11" s="813">
        <f>SUM(AK11:AM12)</f>
        <v>25</v>
      </c>
      <c r="AO11" s="826">
        <v>0</v>
      </c>
      <c r="AP11" s="813"/>
      <c r="AQ11" s="813"/>
      <c r="AR11" s="813"/>
      <c r="AS11" s="815"/>
      <c r="AT11" s="74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7" customFormat="1" ht="15" customHeight="1">
      <c r="A12" s="912"/>
      <c r="B12" s="912"/>
      <c r="C12" s="851"/>
      <c r="D12" s="853"/>
      <c r="E12" s="59" t="s">
        <v>31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823"/>
      <c r="AL12" s="823"/>
      <c r="AM12" s="825"/>
      <c r="AN12" s="814"/>
      <c r="AO12" s="827"/>
      <c r="AP12" s="814"/>
      <c r="AQ12" s="814"/>
      <c r="AR12" s="814"/>
      <c r="AS12" s="816"/>
      <c r="AT12" s="74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269" customFormat="1" ht="24.75" customHeight="1">
      <c r="A13" s="267" t="s">
        <v>178</v>
      </c>
      <c r="B13" s="270" t="s">
        <v>179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2"/>
      <c r="AT13" s="268"/>
    </row>
    <row r="14" spans="1:91" s="57" customFormat="1" ht="18" customHeight="1">
      <c r="A14" s="911">
        <v>3</v>
      </c>
      <c r="B14" s="911" t="s">
        <v>85</v>
      </c>
      <c r="C14" s="850" t="str">
        <f>VLOOKUP(B14,DS,2,0)</f>
        <v>Huỳnh Thị Hường</v>
      </c>
      <c r="D14" s="852" t="str">
        <f>VLOOKUP(B14,DS,3,0)</f>
        <v>Công nhân</v>
      </c>
      <c r="E14" s="58" t="s">
        <v>32</v>
      </c>
      <c r="F14" s="153"/>
      <c r="G14" s="153">
        <v>8</v>
      </c>
      <c r="H14" s="153"/>
      <c r="I14" s="153">
        <v>8</v>
      </c>
      <c r="J14" s="153">
        <v>8</v>
      </c>
      <c r="K14" s="153">
        <v>8</v>
      </c>
      <c r="L14" s="153">
        <v>8</v>
      </c>
      <c r="M14" s="153">
        <v>8</v>
      </c>
      <c r="N14" s="153">
        <v>8</v>
      </c>
      <c r="O14" s="153"/>
      <c r="P14" s="153">
        <v>8</v>
      </c>
      <c r="Q14" s="153">
        <v>8</v>
      </c>
      <c r="R14" s="153">
        <v>8</v>
      </c>
      <c r="S14" s="153">
        <v>8</v>
      </c>
      <c r="T14" s="153">
        <v>8</v>
      </c>
      <c r="U14" s="153">
        <v>8</v>
      </c>
      <c r="V14" s="153"/>
      <c r="W14" s="153">
        <v>8</v>
      </c>
      <c r="X14" s="153">
        <v>8</v>
      </c>
      <c r="Y14" s="153">
        <v>8</v>
      </c>
      <c r="Z14" s="153">
        <v>8</v>
      </c>
      <c r="AA14" s="153">
        <v>8</v>
      </c>
      <c r="AB14" s="153">
        <v>8</v>
      </c>
      <c r="AC14" s="153"/>
      <c r="AD14" s="153">
        <v>8</v>
      </c>
      <c r="AE14" s="153">
        <v>8</v>
      </c>
      <c r="AF14" s="153">
        <v>8</v>
      </c>
      <c r="AG14" s="153">
        <v>8</v>
      </c>
      <c r="AH14" s="153">
        <v>8</v>
      </c>
      <c r="AI14" s="153">
        <v>8</v>
      </c>
      <c r="AJ14" s="153"/>
      <c r="AK14" s="822">
        <f>((SUM(F14:AJ14))/8)-(SUMIF($F$6:$AJ$6,"C.Nhật",F14:AJ14)/8)</f>
        <v>25</v>
      </c>
      <c r="AL14" s="822">
        <f>SUM(F15:AI15)/8*1.5</f>
        <v>0</v>
      </c>
      <c r="AM14" s="824">
        <f>SUMIF($F$6:$AI$6,"C.Nhật",$F14:$AI15)/8*2</f>
        <v>0</v>
      </c>
      <c r="AN14" s="813">
        <f>SUM(AK14:AM15)</f>
        <v>25</v>
      </c>
      <c r="AO14" s="826">
        <v>0</v>
      </c>
      <c r="AP14" s="813"/>
      <c r="AQ14" s="813"/>
      <c r="AR14" s="813"/>
      <c r="AS14" s="815"/>
      <c r="AT14" s="74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7" customFormat="1" ht="18" customHeight="1">
      <c r="A15" s="912"/>
      <c r="B15" s="912"/>
      <c r="C15" s="851"/>
      <c r="D15" s="853"/>
      <c r="E15" s="59" t="s">
        <v>31</v>
      </c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823"/>
      <c r="AL15" s="823"/>
      <c r="AM15" s="825"/>
      <c r="AN15" s="814"/>
      <c r="AO15" s="827"/>
      <c r="AP15" s="814"/>
      <c r="AQ15" s="814"/>
      <c r="AR15" s="814"/>
      <c r="AS15" s="816"/>
      <c r="AT15" s="74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7" customFormat="1" ht="24" customHeight="1">
      <c r="A16" s="911">
        <f>A14+1</f>
        <v>4</v>
      </c>
      <c r="B16" s="911" t="s">
        <v>86</v>
      </c>
      <c r="C16" s="850" t="str">
        <f>VLOOKUP(B16,DS,2,0)</f>
        <v>Nguyễn Thị Rong</v>
      </c>
      <c r="D16" s="852" t="str">
        <f>VLOOKUP(B16,DS,3,0)</f>
        <v>Công nhân</v>
      </c>
      <c r="E16" s="58" t="s">
        <v>32</v>
      </c>
      <c r="F16" s="153"/>
      <c r="G16" s="153">
        <v>8</v>
      </c>
      <c r="H16" s="153"/>
      <c r="I16" s="153">
        <v>8</v>
      </c>
      <c r="J16" s="153">
        <v>8</v>
      </c>
      <c r="K16" s="153">
        <v>8</v>
      </c>
      <c r="L16" s="153">
        <v>8</v>
      </c>
      <c r="M16" s="153">
        <v>8</v>
      </c>
      <c r="N16" s="153">
        <v>8</v>
      </c>
      <c r="O16" s="153"/>
      <c r="P16" s="153">
        <v>8</v>
      </c>
      <c r="Q16" s="153">
        <v>8</v>
      </c>
      <c r="R16" s="153">
        <v>8</v>
      </c>
      <c r="S16" s="153">
        <v>8</v>
      </c>
      <c r="T16" s="153">
        <v>8</v>
      </c>
      <c r="U16" s="153">
        <v>8</v>
      </c>
      <c r="V16" s="153"/>
      <c r="W16" s="153">
        <v>8</v>
      </c>
      <c r="X16" s="153">
        <v>8</v>
      </c>
      <c r="Y16" s="153">
        <v>8</v>
      </c>
      <c r="Z16" s="153">
        <v>8</v>
      </c>
      <c r="AA16" s="153">
        <v>8</v>
      </c>
      <c r="AB16" s="153">
        <v>8</v>
      </c>
      <c r="AC16" s="153"/>
      <c r="AD16" s="153">
        <v>8</v>
      </c>
      <c r="AE16" s="153">
        <v>8</v>
      </c>
      <c r="AF16" s="153">
        <v>8</v>
      </c>
      <c r="AG16" s="153">
        <v>8</v>
      </c>
      <c r="AH16" s="153">
        <v>8</v>
      </c>
      <c r="AI16" s="153">
        <v>8</v>
      </c>
      <c r="AJ16" s="153"/>
      <c r="AK16" s="822">
        <f>((SUM(F16:AJ16))/8)-(SUMIF($F$6:$AJ$6,"C.Nhật",F16:AJ16)/8)</f>
        <v>25</v>
      </c>
      <c r="AL16" s="822">
        <f>SUM(F17:AI17)/8*1.5</f>
        <v>0</v>
      </c>
      <c r="AM16" s="824">
        <f>SUMIF($F$6:$AI$6,"C.Nhật",$F16:$AI17)/8*2</f>
        <v>0</v>
      </c>
      <c r="AN16" s="813">
        <f>SUM(AK16:AM17)</f>
        <v>25</v>
      </c>
      <c r="AO16" s="826">
        <v>0</v>
      </c>
      <c r="AP16" s="813"/>
      <c r="AQ16" s="813"/>
      <c r="AR16" s="813"/>
      <c r="AS16" s="815"/>
      <c r="AT16" s="74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7" customFormat="1" ht="12.75">
      <c r="A17" s="912"/>
      <c r="B17" s="912"/>
      <c r="C17" s="851"/>
      <c r="D17" s="853"/>
      <c r="E17" s="59" t="s">
        <v>31</v>
      </c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823"/>
      <c r="AL17" s="823"/>
      <c r="AM17" s="825"/>
      <c r="AN17" s="814"/>
      <c r="AO17" s="827"/>
      <c r="AP17" s="814"/>
      <c r="AQ17" s="814"/>
      <c r="AR17" s="814"/>
      <c r="AS17" s="816"/>
      <c r="AT17" s="74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911">
        <f t="shared" ref="A18" si="2">A16+1</f>
        <v>5</v>
      </c>
      <c r="B18" s="911" t="s">
        <v>87</v>
      </c>
      <c r="C18" s="850" t="str">
        <f>VLOOKUP(B18,DS,2,0)</f>
        <v>Sơn Thị Nil</v>
      </c>
      <c r="D18" s="852" t="str">
        <f>VLOOKUP(B18,DS,3,0)</f>
        <v>Công nhân</v>
      </c>
      <c r="E18" s="58" t="s">
        <v>32</v>
      </c>
      <c r="F18" s="153"/>
      <c r="G18" s="153">
        <v>8</v>
      </c>
      <c r="H18" s="153"/>
      <c r="I18" s="153">
        <v>8</v>
      </c>
      <c r="J18" s="153">
        <v>8</v>
      </c>
      <c r="K18" s="153">
        <v>8</v>
      </c>
      <c r="L18" s="153">
        <v>8</v>
      </c>
      <c r="M18" s="153">
        <v>8</v>
      </c>
      <c r="N18" s="153">
        <v>8</v>
      </c>
      <c r="O18" s="153"/>
      <c r="P18" s="153">
        <v>8</v>
      </c>
      <c r="Q18" s="153">
        <v>8</v>
      </c>
      <c r="R18" s="153">
        <v>8</v>
      </c>
      <c r="S18" s="153">
        <v>8</v>
      </c>
      <c r="T18" s="153">
        <v>8</v>
      </c>
      <c r="U18" s="153">
        <v>8</v>
      </c>
      <c r="V18" s="153"/>
      <c r="W18" s="153">
        <v>8</v>
      </c>
      <c r="X18" s="153">
        <v>8</v>
      </c>
      <c r="Y18" s="153">
        <v>8</v>
      </c>
      <c r="Z18" s="153">
        <v>8</v>
      </c>
      <c r="AA18" s="153">
        <v>8</v>
      </c>
      <c r="AB18" s="153">
        <v>8</v>
      </c>
      <c r="AC18" s="153"/>
      <c r="AD18" s="153">
        <v>8</v>
      </c>
      <c r="AE18" s="153">
        <v>8</v>
      </c>
      <c r="AF18" s="153">
        <v>8</v>
      </c>
      <c r="AG18" s="153">
        <v>8</v>
      </c>
      <c r="AH18" s="153">
        <v>8</v>
      </c>
      <c r="AI18" s="153">
        <v>8</v>
      </c>
      <c r="AJ18" s="153"/>
      <c r="AK18" s="822">
        <f>((SUM(F18:AJ18))/8)-(SUMIF($F$6:$AJ$6,"C.Nhật",F18:AJ18)/8)</f>
        <v>25</v>
      </c>
      <c r="AL18" s="822">
        <f>SUM(F19:AI19)/8*1.5</f>
        <v>0</v>
      </c>
      <c r="AM18" s="824">
        <f>SUMIF($F$6:$AI$6,"C.Nhật",$F18:$AI19)/8*2</f>
        <v>0</v>
      </c>
      <c r="AN18" s="813">
        <f>SUM(AK18:AM19)</f>
        <v>25</v>
      </c>
      <c r="AO18" s="826">
        <v>0</v>
      </c>
      <c r="AP18" s="813"/>
      <c r="AQ18" s="813"/>
      <c r="AR18" s="813"/>
      <c r="AS18" s="815"/>
      <c r="AT18" s="74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7" customFormat="1" ht="12.75">
      <c r="A19" s="912"/>
      <c r="B19" s="912"/>
      <c r="C19" s="851"/>
      <c r="D19" s="853"/>
      <c r="E19" s="59" t="s">
        <v>31</v>
      </c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4"/>
      <c r="AK19" s="823"/>
      <c r="AL19" s="823"/>
      <c r="AM19" s="825"/>
      <c r="AN19" s="814"/>
      <c r="AO19" s="827"/>
      <c r="AP19" s="814"/>
      <c r="AQ19" s="814"/>
      <c r="AR19" s="814"/>
      <c r="AS19" s="816"/>
      <c r="AT19" s="74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7" customFormat="1" ht="12.75">
      <c r="A20" s="911">
        <f t="shared" ref="A20" si="3">A18+1</f>
        <v>6</v>
      </c>
      <c r="B20" s="911" t="s">
        <v>91</v>
      </c>
      <c r="C20" s="850" t="str">
        <f>VLOOKUP(B20,DS,2,0)</f>
        <v>Nguyễn Thị Lựu</v>
      </c>
      <c r="D20" s="852" t="str">
        <f>VLOOKUP(B20,DS,3,0)</f>
        <v>Công nhân</v>
      </c>
      <c r="E20" s="58" t="s">
        <v>32</v>
      </c>
      <c r="F20" s="153"/>
      <c r="G20" s="153">
        <v>8</v>
      </c>
      <c r="H20" s="153"/>
      <c r="I20" s="153">
        <v>8</v>
      </c>
      <c r="J20" s="153">
        <v>8</v>
      </c>
      <c r="K20" s="153">
        <v>8</v>
      </c>
      <c r="L20" s="153">
        <v>8</v>
      </c>
      <c r="M20" s="153">
        <v>8</v>
      </c>
      <c r="N20" s="153">
        <v>8</v>
      </c>
      <c r="O20" s="153"/>
      <c r="P20" s="153">
        <v>8</v>
      </c>
      <c r="Q20" s="153">
        <v>8</v>
      </c>
      <c r="R20" s="153">
        <v>8</v>
      </c>
      <c r="S20" s="153">
        <v>8</v>
      </c>
      <c r="T20" s="153">
        <v>8</v>
      </c>
      <c r="U20" s="153">
        <v>8</v>
      </c>
      <c r="V20" s="153"/>
      <c r="W20" s="153">
        <v>8</v>
      </c>
      <c r="X20" s="153">
        <v>8</v>
      </c>
      <c r="Y20" s="153">
        <v>8</v>
      </c>
      <c r="Z20" s="153">
        <v>8</v>
      </c>
      <c r="AA20" s="153">
        <v>8</v>
      </c>
      <c r="AB20" s="153">
        <v>8</v>
      </c>
      <c r="AC20" s="153"/>
      <c r="AD20" s="153">
        <v>8</v>
      </c>
      <c r="AE20" s="153">
        <v>8</v>
      </c>
      <c r="AF20" s="153">
        <v>8</v>
      </c>
      <c r="AG20" s="153">
        <v>8</v>
      </c>
      <c r="AH20" s="153">
        <v>8</v>
      </c>
      <c r="AI20" s="153">
        <v>8</v>
      </c>
      <c r="AJ20" s="153"/>
      <c r="AK20" s="822">
        <f>((SUM(F20:AJ20))/8)-(SUMIF($F$6:$AJ$6,"C.Nhật",F20:AJ20)/8)</f>
        <v>25</v>
      </c>
      <c r="AL20" s="822">
        <f>SUM(F21:AI21)/8*1.5</f>
        <v>0</v>
      </c>
      <c r="AM20" s="824">
        <f>SUMIF($F$6:$AI$6,"C.Nhật",$F20:$AI21)/8*2</f>
        <v>0</v>
      </c>
      <c r="AN20" s="813">
        <f>SUM(AK20:AM21)</f>
        <v>25</v>
      </c>
      <c r="AO20" s="826">
        <v>0</v>
      </c>
      <c r="AP20" s="813"/>
      <c r="AQ20" s="813"/>
      <c r="AR20" s="813"/>
      <c r="AS20" s="815"/>
      <c r="AT20" s="74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57" customFormat="1" ht="12.75">
      <c r="A21" s="912"/>
      <c r="B21" s="912"/>
      <c r="C21" s="851"/>
      <c r="D21" s="853"/>
      <c r="E21" s="59" t="s">
        <v>31</v>
      </c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823"/>
      <c r="AL21" s="823"/>
      <c r="AM21" s="825"/>
      <c r="AN21" s="814"/>
      <c r="AO21" s="827"/>
      <c r="AP21" s="814"/>
      <c r="AQ21" s="814"/>
      <c r="AR21" s="814"/>
      <c r="AS21" s="816"/>
      <c r="AT21" s="74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57" customFormat="1" ht="12.75">
      <c r="A22" s="911">
        <v>7</v>
      </c>
      <c r="B22" s="911" t="s">
        <v>102</v>
      </c>
      <c r="C22" s="850" t="str">
        <f>VLOOKUP(B22,DS,2,0)</f>
        <v>Sơn Thị Trường Sa</v>
      </c>
      <c r="D22" s="852" t="str">
        <f>VLOOKUP(B22,DS,3,0)</f>
        <v>Công nhân</v>
      </c>
      <c r="E22" s="58" t="s">
        <v>32</v>
      </c>
      <c r="F22" s="153"/>
      <c r="G22" s="153">
        <v>8</v>
      </c>
      <c r="H22" s="153"/>
      <c r="I22" s="153">
        <v>8</v>
      </c>
      <c r="J22" s="153">
        <v>8</v>
      </c>
      <c r="K22" s="153">
        <v>8</v>
      </c>
      <c r="L22" s="153">
        <v>8</v>
      </c>
      <c r="M22" s="153">
        <v>8</v>
      </c>
      <c r="N22" s="153">
        <v>8</v>
      </c>
      <c r="O22" s="153"/>
      <c r="P22" s="153">
        <v>8</v>
      </c>
      <c r="Q22" s="153">
        <v>8</v>
      </c>
      <c r="R22" s="153">
        <v>8</v>
      </c>
      <c r="S22" s="153">
        <v>8</v>
      </c>
      <c r="T22" s="153">
        <v>8</v>
      </c>
      <c r="U22" s="153">
        <v>8</v>
      </c>
      <c r="V22" s="153"/>
      <c r="W22" s="153">
        <v>8</v>
      </c>
      <c r="X22" s="153">
        <v>8</v>
      </c>
      <c r="Y22" s="153">
        <v>8</v>
      </c>
      <c r="Z22" s="153">
        <v>8</v>
      </c>
      <c r="AA22" s="153">
        <v>8</v>
      </c>
      <c r="AB22" s="153">
        <v>8</v>
      </c>
      <c r="AC22" s="153"/>
      <c r="AD22" s="153">
        <v>8</v>
      </c>
      <c r="AE22" s="153">
        <v>8</v>
      </c>
      <c r="AF22" s="153">
        <v>8</v>
      </c>
      <c r="AG22" s="153">
        <v>8</v>
      </c>
      <c r="AH22" s="153">
        <v>8</v>
      </c>
      <c r="AI22" s="153">
        <v>8</v>
      </c>
      <c r="AJ22" s="153"/>
      <c r="AK22" s="822">
        <f>((SUM(F22:AJ22))/8)-(SUMIF($F$6:$AJ$6,"C.Nhật",F22:AJ22)/8)</f>
        <v>25</v>
      </c>
      <c r="AL22" s="822">
        <f>SUM(F23:AI23)/8*1.5</f>
        <v>0</v>
      </c>
      <c r="AM22" s="824">
        <f>SUMIF($F$6:$AI$6,"C.Nhật",$F22:$AI23)/8*2</f>
        <v>0</v>
      </c>
      <c r="AN22" s="813">
        <f>SUM(AK22:AM23)</f>
        <v>25</v>
      </c>
      <c r="AO22" s="826">
        <v>0</v>
      </c>
      <c r="AP22" s="813"/>
      <c r="AQ22" s="813"/>
      <c r="AR22" s="813"/>
      <c r="AS22" s="815"/>
      <c r="AT22" s="74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57" customFormat="1" ht="12.75">
      <c r="A23" s="912"/>
      <c r="B23" s="912"/>
      <c r="C23" s="851"/>
      <c r="D23" s="853"/>
      <c r="E23" s="59" t="s">
        <v>31</v>
      </c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823"/>
      <c r="AL23" s="823"/>
      <c r="AM23" s="825"/>
      <c r="AN23" s="814"/>
      <c r="AO23" s="827"/>
      <c r="AP23" s="814"/>
      <c r="AQ23" s="814"/>
      <c r="AR23" s="814"/>
      <c r="AS23" s="816"/>
      <c r="AT23" s="74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57" customFormat="1" ht="12.75">
      <c r="A24" s="911">
        <f t="shared" ref="A24" si="4">A22+1</f>
        <v>8</v>
      </c>
      <c r="B24" s="911" t="s">
        <v>103</v>
      </c>
      <c r="C24" s="850" t="str">
        <f>VLOOKUP(B24,DS,2,0)</f>
        <v>Lý Thị Sà Kha</v>
      </c>
      <c r="D24" s="852" t="str">
        <f>VLOOKUP(B24,DS,3,0)</f>
        <v>Công nhân</v>
      </c>
      <c r="E24" s="58" t="s">
        <v>32</v>
      </c>
      <c r="F24" s="153"/>
      <c r="G24" s="153">
        <v>8</v>
      </c>
      <c r="H24" s="153"/>
      <c r="I24" s="153">
        <v>8</v>
      </c>
      <c r="J24" s="153">
        <v>8</v>
      </c>
      <c r="K24" s="153">
        <v>8</v>
      </c>
      <c r="L24" s="153">
        <v>8</v>
      </c>
      <c r="M24" s="153">
        <v>8</v>
      </c>
      <c r="N24" s="153">
        <v>8</v>
      </c>
      <c r="O24" s="153"/>
      <c r="P24" s="153">
        <v>8</v>
      </c>
      <c r="Q24" s="153">
        <v>8</v>
      </c>
      <c r="R24" s="153">
        <v>8</v>
      </c>
      <c r="S24" s="153">
        <v>8</v>
      </c>
      <c r="T24" s="153">
        <v>8</v>
      </c>
      <c r="U24" s="153">
        <v>8</v>
      </c>
      <c r="V24" s="153"/>
      <c r="W24" s="153">
        <v>8</v>
      </c>
      <c r="X24" s="153">
        <v>8</v>
      </c>
      <c r="Y24" s="153">
        <v>8</v>
      </c>
      <c r="Z24" s="153">
        <v>8</v>
      </c>
      <c r="AA24" s="153">
        <v>8</v>
      </c>
      <c r="AB24" s="153">
        <v>8</v>
      </c>
      <c r="AC24" s="153"/>
      <c r="AD24" s="153">
        <v>8</v>
      </c>
      <c r="AE24" s="153">
        <v>8</v>
      </c>
      <c r="AF24" s="153">
        <v>8</v>
      </c>
      <c r="AG24" s="153">
        <v>8</v>
      </c>
      <c r="AH24" s="153">
        <v>8</v>
      </c>
      <c r="AI24" s="153">
        <v>8</v>
      </c>
      <c r="AJ24" s="153"/>
      <c r="AK24" s="822">
        <f>((SUM(F24:AJ24))/8)-(SUMIF($F$6:$AJ$6,"C.Nhật",F24:AJ24)/8)</f>
        <v>25</v>
      </c>
      <c r="AL24" s="822">
        <f>SUM(F25:AI25)/8*1.5</f>
        <v>0</v>
      </c>
      <c r="AM24" s="824">
        <f>SUMIF($F$6:$AI$6,"C.Nhật",$F24:$AI25)/8*2</f>
        <v>0</v>
      </c>
      <c r="AN24" s="813">
        <f>SUM(AK24:AM25)</f>
        <v>25</v>
      </c>
      <c r="AO24" s="826">
        <v>0</v>
      </c>
      <c r="AP24" s="813"/>
      <c r="AQ24" s="813"/>
      <c r="AR24" s="813"/>
      <c r="AS24" s="815"/>
      <c r="AT24" s="74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57" customFormat="1" ht="12.75">
      <c r="A25" s="912"/>
      <c r="B25" s="912"/>
      <c r="C25" s="851"/>
      <c r="D25" s="853"/>
      <c r="E25" s="59" t="s">
        <v>31</v>
      </c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823"/>
      <c r="AL25" s="823"/>
      <c r="AM25" s="825"/>
      <c r="AN25" s="814"/>
      <c r="AO25" s="827"/>
      <c r="AP25" s="814"/>
      <c r="AQ25" s="814"/>
      <c r="AR25" s="814"/>
      <c r="AS25" s="816"/>
      <c r="AT25" s="74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57" customFormat="1" ht="12.75">
      <c r="A26" s="911">
        <v>9</v>
      </c>
      <c r="B26" s="913" t="s">
        <v>202</v>
      </c>
      <c r="C26" s="850" t="str">
        <f>VLOOKUP(B26,DS,2,0)</f>
        <v>Nguyễn Thị Diễm</v>
      </c>
      <c r="D26" s="852" t="str">
        <f>VLOOKUP(B26,DS,3,0)</f>
        <v>Công nhân</v>
      </c>
      <c r="E26" s="58" t="s">
        <v>32</v>
      </c>
      <c r="F26" s="153"/>
      <c r="G26" s="153">
        <v>8</v>
      </c>
      <c r="H26" s="153"/>
      <c r="I26" s="153">
        <v>8</v>
      </c>
      <c r="J26" s="153">
        <v>8</v>
      </c>
      <c r="K26" s="153">
        <v>8</v>
      </c>
      <c r="L26" s="153">
        <v>8</v>
      </c>
      <c r="M26" s="153">
        <v>8</v>
      </c>
      <c r="N26" s="153">
        <v>8</v>
      </c>
      <c r="O26" s="153"/>
      <c r="P26" s="153">
        <v>8</v>
      </c>
      <c r="Q26" s="153">
        <v>8</v>
      </c>
      <c r="R26" s="153">
        <v>8</v>
      </c>
      <c r="S26" s="153">
        <v>8</v>
      </c>
      <c r="T26" s="153">
        <v>8</v>
      </c>
      <c r="U26" s="153">
        <v>8</v>
      </c>
      <c r="V26" s="153"/>
      <c r="W26" s="153">
        <v>8</v>
      </c>
      <c r="X26" s="153">
        <v>8</v>
      </c>
      <c r="Y26" s="153">
        <v>8</v>
      </c>
      <c r="Z26" s="153">
        <v>8</v>
      </c>
      <c r="AA26" s="153">
        <v>8</v>
      </c>
      <c r="AB26" s="153">
        <v>8</v>
      </c>
      <c r="AC26" s="153"/>
      <c r="AD26" s="153">
        <v>8</v>
      </c>
      <c r="AE26" s="153">
        <v>8</v>
      </c>
      <c r="AF26" s="153">
        <v>8</v>
      </c>
      <c r="AG26" s="153">
        <v>8</v>
      </c>
      <c r="AH26" s="153">
        <v>8</v>
      </c>
      <c r="AI26" s="153">
        <v>8</v>
      </c>
      <c r="AJ26" s="153"/>
      <c r="AK26" s="822">
        <f>((SUM(F26:AJ26))/8)-(SUMIF($F$6:$AJ$6,"C.Nhật",F26:AJ26)/8)</f>
        <v>25</v>
      </c>
      <c r="AL26" s="822">
        <f>SUM(F27:AI27)/8*1.5</f>
        <v>0</v>
      </c>
      <c r="AM26" s="824">
        <f>SUMIF($F$6:$AI$6,"C.Nhật",$F26:$AI27)/8*2</f>
        <v>0</v>
      </c>
      <c r="AN26" s="813">
        <f>SUM(AK26:AM27)</f>
        <v>25</v>
      </c>
      <c r="AO26" s="376"/>
      <c r="AP26" s="375"/>
      <c r="AQ26" s="375"/>
      <c r="AR26" s="813"/>
      <c r="AS26" s="377"/>
      <c r="AT26" s="74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57" customFormat="1" ht="12.75">
      <c r="A27" s="912"/>
      <c r="B27" s="914"/>
      <c r="C27" s="851"/>
      <c r="D27" s="853"/>
      <c r="E27" s="59" t="s">
        <v>31</v>
      </c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823"/>
      <c r="AL27" s="823"/>
      <c r="AM27" s="825"/>
      <c r="AN27" s="814"/>
      <c r="AO27" s="376"/>
      <c r="AP27" s="375"/>
      <c r="AQ27" s="375"/>
      <c r="AR27" s="814"/>
      <c r="AS27" s="377"/>
      <c r="AT27" s="74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57" customFormat="1" ht="12.75">
      <c r="A28" s="911">
        <f t="shared" ref="A28" si="5">A26+1</f>
        <v>10</v>
      </c>
      <c r="B28" s="943" t="s">
        <v>203</v>
      </c>
      <c r="C28" s="850" t="str">
        <f>VLOOKUP(B28,DS,2,0)</f>
        <v>Võ Văn Hữu Phước</v>
      </c>
      <c r="D28" s="852" t="str">
        <f>VLOOKUP(B28,DS,3,0)</f>
        <v>Công nhân</v>
      </c>
      <c r="E28" s="58" t="s">
        <v>32</v>
      </c>
      <c r="F28" s="153"/>
      <c r="G28" s="153">
        <v>8</v>
      </c>
      <c r="H28" s="153"/>
      <c r="I28" s="153">
        <v>8</v>
      </c>
      <c r="J28" s="153">
        <v>8</v>
      </c>
      <c r="K28" s="153">
        <v>8</v>
      </c>
      <c r="L28" s="153">
        <v>8</v>
      </c>
      <c r="M28" s="153">
        <v>8</v>
      </c>
      <c r="N28" s="153">
        <v>8</v>
      </c>
      <c r="O28" s="153"/>
      <c r="P28" s="153">
        <v>8</v>
      </c>
      <c r="Q28" s="153">
        <v>8</v>
      </c>
      <c r="R28" s="153">
        <v>8</v>
      </c>
      <c r="S28" s="153">
        <v>8</v>
      </c>
      <c r="T28" s="153">
        <v>8</v>
      </c>
      <c r="U28" s="153">
        <v>8</v>
      </c>
      <c r="V28" s="153"/>
      <c r="W28" s="153">
        <v>8</v>
      </c>
      <c r="X28" s="153">
        <v>8</v>
      </c>
      <c r="Y28" s="153">
        <v>8</v>
      </c>
      <c r="Z28" s="153">
        <v>8</v>
      </c>
      <c r="AA28" s="153">
        <v>8</v>
      </c>
      <c r="AB28" s="153">
        <v>8</v>
      </c>
      <c r="AC28" s="153"/>
      <c r="AD28" s="153">
        <v>8</v>
      </c>
      <c r="AE28" s="153">
        <v>8</v>
      </c>
      <c r="AF28" s="153">
        <v>8</v>
      </c>
      <c r="AG28" s="153">
        <v>8</v>
      </c>
      <c r="AH28" s="153">
        <v>8</v>
      </c>
      <c r="AI28" s="153">
        <v>8</v>
      </c>
      <c r="AJ28" s="153"/>
      <c r="AK28" s="822">
        <f>((SUM(F28:AJ28))/8)-(SUMIF($F$6:$AJ$6,"C.Nhật",F28:AJ28)/8)</f>
        <v>25</v>
      </c>
      <c r="AL28" s="822">
        <f>SUM(F29:AI29)/8*1.5</f>
        <v>0</v>
      </c>
      <c r="AM28" s="824">
        <f>SUMIF($F$6:$AI$6,"C.Nhật",$F28:$AI29)/8*2</f>
        <v>0</v>
      </c>
      <c r="AN28" s="813">
        <f>SUM(AK28:AM29)</f>
        <v>25</v>
      </c>
      <c r="AO28" s="376"/>
      <c r="AP28" s="375"/>
      <c r="AQ28" s="375"/>
      <c r="AR28" s="813"/>
      <c r="AS28" s="385"/>
      <c r="AT28" s="74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57" customFormat="1" ht="12.75">
      <c r="A29" s="912"/>
      <c r="B29" s="944"/>
      <c r="C29" s="851"/>
      <c r="D29" s="853"/>
      <c r="E29" s="59" t="s">
        <v>31</v>
      </c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823"/>
      <c r="AL29" s="823"/>
      <c r="AM29" s="825"/>
      <c r="AN29" s="814"/>
      <c r="AO29" s="376"/>
      <c r="AP29" s="375"/>
      <c r="AQ29" s="375"/>
      <c r="AR29" s="814"/>
      <c r="AS29" s="153"/>
      <c r="AT29" s="74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269" customFormat="1" ht="14.25">
      <c r="A30" s="267" t="s">
        <v>180</v>
      </c>
      <c r="B30" s="270" t="s">
        <v>181</v>
      </c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2"/>
      <c r="AT30" s="268"/>
    </row>
    <row r="31" spans="1:90" s="57" customFormat="1" ht="12.75">
      <c r="A31" s="911">
        <f>A28+1</f>
        <v>11</v>
      </c>
      <c r="B31" s="911" t="s">
        <v>107</v>
      </c>
      <c r="C31" s="850" t="str">
        <f>VLOOKUP(B31,DS,2,0)</f>
        <v>Nguyễn Văn Bé Hai</v>
      </c>
      <c r="D31" s="852" t="str">
        <f>VLOOKUP(B31,DS,3,0)</f>
        <v>Công nhân</v>
      </c>
      <c r="E31" s="58" t="s">
        <v>32</v>
      </c>
      <c r="F31" s="153"/>
      <c r="G31" s="153">
        <v>8</v>
      </c>
      <c r="H31" s="153"/>
      <c r="I31" s="153">
        <v>8</v>
      </c>
      <c r="J31" s="153">
        <v>8</v>
      </c>
      <c r="K31" s="153">
        <v>8</v>
      </c>
      <c r="L31" s="153">
        <v>8</v>
      </c>
      <c r="M31" s="153">
        <v>8</v>
      </c>
      <c r="N31" s="153">
        <v>8</v>
      </c>
      <c r="O31" s="153"/>
      <c r="P31" s="153">
        <v>8</v>
      </c>
      <c r="Q31" s="153">
        <v>8</v>
      </c>
      <c r="R31" s="153">
        <v>8</v>
      </c>
      <c r="S31" s="153">
        <v>8</v>
      </c>
      <c r="T31" s="153">
        <v>8</v>
      </c>
      <c r="U31" s="153">
        <v>8</v>
      </c>
      <c r="V31" s="153"/>
      <c r="W31" s="153">
        <v>8</v>
      </c>
      <c r="X31" s="153">
        <v>8</v>
      </c>
      <c r="Y31" s="153">
        <v>8</v>
      </c>
      <c r="Z31" s="153">
        <v>8</v>
      </c>
      <c r="AA31" s="153">
        <v>8</v>
      </c>
      <c r="AB31" s="153">
        <v>8</v>
      </c>
      <c r="AC31" s="153"/>
      <c r="AD31" s="153">
        <v>8</v>
      </c>
      <c r="AE31" s="153">
        <v>8</v>
      </c>
      <c r="AF31" s="153">
        <v>8</v>
      </c>
      <c r="AG31" s="153">
        <v>8</v>
      </c>
      <c r="AH31" s="153">
        <v>8</v>
      </c>
      <c r="AI31" s="153">
        <v>8</v>
      </c>
      <c r="AJ31" s="153"/>
      <c r="AK31" s="822">
        <f>((SUM(F31:AJ31))/8)-(SUMIF($F$6:$AJ$6,"C.Nhật",F31:AJ31)/8)</f>
        <v>25</v>
      </c>
      <c r="AL31" s="822">
        <f>SUM(F32:AI32)/8*1.5</f>
        <v>0</v>
      </c>
      <c r="AM31" s="824">
        <f>SUMIF($F$6:$AI$6,"C.Nhật",$F31:$AI32)/8*2</f>
        <v>0</v>
      </c>
      <c r="AN31" s="813">
        <f>SUM(AK31:AM32)</f>
        <v>25</v>
      </c>
      <c r="AO31" s="826">
        <v>0</v>
      </c>
      <c r="AP31" s="813"/>
      <c r="AQ31" s="813"/>
      <c r="AR31" s="813"/>
      <c r="AS31" s="815"/>
      <c r="AT31" s="74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57" customFormat="1" ht="12.75">
      <c r="A32" s="912"/>
      <c r="B32" s="912"/>
      <c r="C32" s="851"/>
      <c r="D32" s="853"/>
      <c r="E32" s="59" t="s">
        <v>31</v>
      </c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823"/>
      <c r="AL32" s="823"/>
      <c r="AM32" s="825"/>
      <c r="AN32" s="814"/>
      <c r="AO32" s="827"/>
      <c r="AP32" s="814"/>
      <c r="AQ32" s="814"/>
      <c r="AR32" s="814"/>
      <c r="AS32" s="816"/>
      <c r="AT32" s="74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1" s="336" customFormat="1" ht="18" customHeight="1">
      <c r="A33" s="915">
        <f>A31+1</f>
        <v>12</v>
      </c>
      <c r="B33" s="915" t="s">
        <v>198</v>
      </c>
      <c r="C33" s="917" t="s">
        <v>197</v>
      </c>
      <c r="D33" s="919" t="str">
        <f>VLOOKUP(B33,DS,3,0)</f>
        <v>Công nhân</v>
      </c>
      <c r="E33" s="326" t="s">
        <v>32</v>
      </c>
      <c r="F33" s="153"/>
      <c r="G33" s="153">
        <v>8</v>
      </c>
      <c r="H33" s="153"/>
      <c r="I33" s="153">
        <v>8</v>
      </c>
      <c r="J33" s="153">
        <v>8</v>
      </c>
      <c r="K33" s="153">
        <v>8</v>
      </c>
      <c r="L33" s="153">
        <v>8</v>
      </c>
      <c r="M33" s="153">
        <v>8</v>
      </c>
      <c r="N33" s="153">
        <v>8</v>
      </c>
      <c r="O33" s="153"/>
      <c r="P33" s="153">
        <v>8</v>
      </c>
      <c r="Q33" s="153">
        <v>8</v>
      </c>
      <c r="R33" s="153">
        <v>8</v>
      </c>
      <c r="S33" s="153">
        <v>8</v>
      </c>
      <c r="T33" s="153">
        <v>8</v>
      </c>
      <c r="U33" s="153">
        <v>8</v>
      </c>
      <c r="V33" s="153"/>
      <c r="W33" s="153">
        <v>8</v>
      </c>
      <c r="X33" s="153">
        <v>8</v>
      </c>
      <c r="Y33" s="153">
        <v>8</v>
      </c>
      <c r="Z33" s="153">
        <v>8</v>
      </c>
      <c r="AA33" s="153">
        <v>8</v>
      </c>
      <c r="AB33" s="153">
        <v>8</v>
      </c>
      <c r="AC33" s="153"/>
      <c r="AD33" s="153">
        <v>8</v>
      </c>
      <c r="AE33" s="153">
        <v>8</v>
      </c>
      <c r="AF33" s="153">
        <v>8</v>
      </c>
      <c r="AG33" s="153">
        <v>8</v>
      </c>
      <c r="AH33" s="153">
        <v>8</v>
      </c>
      <c r="AI33" s="153">
        <v>8</v>
      </c>
      <c r="AJ33" s="153"/>
      <c r="AK33" s="921">
        <f>((SUM(F33:AJ33))/8)-(SUMIF($F$6:$AJ$6,"C.Nhật",F33:AJ33)/8)</f>
        <v>25</v>
      </c>
      <c r="AL33" s="921">
        <f>SUM(F34:AI34)/8*1.5</f>
        <v>0</v>
      </c>
      <c r="AM33" s="923">
        <f>SUMIF($F$6:$AI$6,"C.Nhật",$F33:$AI34)/8*2</f>
        <v>0</v>
      </c>
      <c r="AN33" s="925">
        <f>SUM(AK33:AM34)</f>
        <v>25</v>
      </c>
      <c r="AO33" s="927">
        <v>0</v>
      </c>
      <c r="AP33" s="925"/>
      <c r="AQ33" s="925"/>
      <c r="AR33" s="925"/>
      <c r="AS33" s="929"/>
      <c r="AT33" s="334"/>
      <c r="AU33" s="335"/>
      <c r="AV33" s="335"/>
      <c r="AW33" s="335"/>
      <c r="AX33" s="335"/>
      <c r="AY33" s="335"/>
      <c r="AZ33" s="335"/>
      <c r="BA33" s="335"/>
      <c r="BB33" s="335"/>
      <c r="BC33" s="335"/>
      <c r="BD33" s="335"/>
      <c r="BE33" s="335"/>
      <c r="BF33" s="335"/>
      <c r="BG33" s="335"/>
      <c r="BH33" s="335"/>
      <c r="BI33" s="335"/>
      <c r="BJ33" s="335"/>
      <c r="BK33" s="335"/>
      <c r="BL33" s="335"/>
      <c r="BM33" s="335"/>
      <c r="BN33" s="335"/>
      <c r="BO33" s="335"/>
      <c r="BP33" s="335"/>
      <c r="BQ33" s="335"/>
      <c r="BR33" s="335"/>
      <c r="BS33" s="335"/>
      <c r="BT33" s="335"/>
      <c r="BU33" s="335"/>
      <c r="BV33" s="335"/>
      <c r="BW33" s="335"/>
      <c r="BX33" s="335"/>
      <c r="BY33" s="335"/>
      <c r="BZ33" s="335"/>
      <c r="CA33" s="335"/>
      <c r="CB33" s="335"/>
      <c r="CC33" s="335"/>
      <c r="CD33" s="335"/>
      <c r="CE33" s="335"/>
      <c r="CF33" s="335"/>
      <c r="CG33" s="335"/>
      <c r="CH33" s="335"/>
      <c r="CI33" s="335"/>
      <c r="CJ33" s="335"/>
      <c r="CK33" s="335"/>
      <c r="CL33" s="335"/>
    </row>
    <row r="34" spans="1:91" s="336" customFormat="1" ht="18" customHeight="1">
      <c r="A34" s="916"/>
      <c r="B34" s="916"/>
      <c r="C34" s="918"/>
      <c r="D34" s="920"/>
      <c r="E34" s="332" t="s">
        <v>31</v>
      </c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33"/>
      <c r="AB34" s="333"/>
      <c r="AC34" s="333"/>
      <c r="AD34" s="333"/>
      <c r="AE34" s="333"/>
      <c r="AF34" s="333"/>
      <c r="AG34" s="333"/>
      <c r="AH34" s="333"/>
      <c r="AI34" s="333"/>
      <c r="AJ34" s="333"/>
      <c r="AK34" s="922"/>
      <c r="AL34" s="922"/>
      <c r="AM34" s="924"/>
      <c r="AN34" s="926"/>
      <c r="AO34" s="928"/>
      <c r="AP34" s="926"/>
      <c r="AQ34" s="926"/>
      <c r="AR34" s="926"/>
      <c r="AS34" s="930"/>
      <c r="AT34" s="334"/>
      <c r="AU34" s="335"/>
      <c r="AV34" s="335"/>
      <c r="AW34" s="335"/>
      <c r="AX34" s="335"/>
      <c r="AY34" s="335"/>
      <c r="AZ34" s="335"/>
      <c r="BA34" s="335"/>
      <c r="BB34" s="335"/>
      <c r="BC34" s="335"/>
      <c r="BD34" s="335"/>
      <c r="BE34" s="335"/>
      <c r="BF34" s="335"/>
      <c r="BG34" s="335"/>
      <c r="BH34" s="335"/>
      <c r="BI34" s="335"/>
      <c r="BJ34" s="335"/>
      <c r="BK34" s="335"/>
      <c r="BL34" s="335"/>
      <c r="BM34" s="335"/>
      <c r="BN34" s="335"/>
      <c r="BO34" s="335"/>
      <c r="BP34" s="335"/>
      <c r="BQ34" s="335"/>
      <c r="BR34" s="335"/>
      <c r="BS34" s="335"/>
      <c r="BT34" s="335"/>
      <c r="BU34" s="335"/>
      <c r="BV34" s="335"/>
      <c r="BW34" s="335"/>
      <c r="BX34" s="335"/>
      <c r="BY34" s="335"/>
      <c r="BZ34" s="335"/>
      <c r="CA34" s="335"/>
      <c r="CB34" s="335"/>
      <c r="CC34" s="335"/>
      <c r="CD34" s="335"/>
      <c r="CE34" s="335"/>
      <c r="CF34" s="335"/>
      <c r="CG34" s="335"/>
      <c r="CH34" s="335"/>
      <c r="CI34" s="335"/>
      <c r="CJ34" s="335"/>
      <c r="CK34" s="335"/>
      <c r="CL34" s="335"/>
    </row>
    <row r="35" spans="1:91" s="428" customFormat="1" ht="18" customHeight="1">
      <c r="A35" s="911">
        <f>A33+1</f>
        <v>13</v>
      </c>
      <c r="B35" s="911" t="s">
        <v>112</v>
      </c>
      <c r="C35" s="850" t="str">
        <f>VLOOKUP(B35,DS,2,0)</f>
        <v>Trần Nhiên</v>
      </c>
      <c r="D35" s="852" t="str">
        <f>VLOOKUP(B35,DS,3,0)</f>
        <v>Công nhân</v>
      </c>
      <c r="E35" s="326" t="s">
        <v>32</v>
      </c>
      <c r="F35" s="153"/>
      <c r="G35" s="153">
        <v>8</v>
      </c>
      <c r="H35" s="153"/>
      <c r="I35" s="153">
        <v>8</v>
      </c>
      <c r="J35" s="153">
        <v>8</v>
      </c>
      <c r="K35" s="153">
        <v>8</v>
      </c>
      <c r="L35" s="153">
        <v>8</v>
      </c>
      <c r="M35" s="153">
        <v>8</v>
      </c>
      <c r="N35" s="153">
        <v>8</v>
      </c>
      <c r="O35" s="153"/>
      <c r="P35" s="153">
        <v>8</v>
      </c>
      <c r="Q35" s="153">
        <v>8</v>
      </c>
      <c r="R35" s="153">
        <v>8</v>
      </c>
      <c r="S35" s="153">
        <v>8</v>
      </c>
      <c r="T35" s="153">
        <v>8</v>
      </c>
      <c r="U35" s="153">
        <v>8</v>
      </c>
      <c r="V35" s="153"/>
      <c r="W35" s="153">
        <v>8</v>
      </c>
      <c r="X35" s="153">
        <v>8</v>
      </c>
      <c r="Y35" s="153">
        <v>8</v>
      </c>
      <c r="Z35" s="153">
        <v>8</v>
      </c>
      <c r="AA35" s="153">
        <v>8</v>
      </c>
      <c r="AB35" s="153">
        <v>8</v>
      </c>
      <c r="AC35" s="153"/>
      <c r="AD35" s="153">
        <v>8</v>
      </c>
      <c r="AE35" s="153">
        <v>8</v>
      </c>
      <c r="AF35" s="153">
        <v>8</v>
      </c>
      <c r="AG35" s="153">
        <v>8</v>
      </c>
      <c r="AH35" s="153">
        <v>8</v>
      </c>
      <c r="AI35" s="153">
        <v>8</v>
      </c>
      <c r="AJ35" s="153"/>
      <c r="AK35" s="822">
        <f>((SUM(F35:AJ35))/8)-(SUMIF($F$6:$AJ$6,"C.Nhật",F35:AJ35)/8)</f>
        <v>25</v>
      </c>
      <c r="AL35" s="822">
        <f>SUM(F36:AI36)/8*1.5</f>
        <v>0</v>
      </c>
      <c r="AM35" s="824">
        <f>SUMIF($F$6:$AI$6,"C.Nhật",$F35:$AI36)/8*2</f>
        <v>0</v>
      </c>
      <c r="AN35" s="813">
        <f>SUM(AK35:AM36)</f>
        <v>25</v>
      </c>
      <c r="AO35" s="826">
        <v>0</v>
      </c>
      <c r="AP35" s="813"/>
      <c r="AQ35" s="813"/>
      <c r="AR35" s="813"/>
      <c r="AS35" s="815"/>
      <c r="AT35" s="426"/>
      <c r="AU35" s="427"/>
      <c r="AV35" s="427"/>
      <c r="AW35" s="427"/>
      <c r="AX35" s="427"/>
      <c r="AY35" s="427"/>
      <c r="AZ35" s="427"/>
      <c r="BA35" s="427"/>
      <c r="BB35" s="427"/>
      <c r="BC35" s="427"/>
      <c r="BD35" s="427"/>
      <c r="BE35" s="427"/>
      <c r="BF35" s="427"/>
      <c r="BG35" s="427"/>
      <c r="BH35" s="427"/>
      <c r="BI35" s="427"/>
      <c r="BJ35" s="427"/>
      <c r="BK35" s="427"/>
      <c r="BL35" s="427"/>
      <c r="BM35" s="427"/>
      <c r="BN35" s="427"/>
      <c r="BO35" s="427"/>
      <c r="BP35" s="427"/>
      <c r="BQ35" s="427"/>
      <c r="BR35" s="427"/>
      <c r="BS35" s="427"/>
      <c r="BT35" s="427"/>
      <c r="BU35" s="427"/>
      <c r="BV35" s="427"/>
      <c r="BW35" s="427"/>
      <c r="BX35" s="427"/>
      <c r="BY35" s="427"/>
      <c r="BZ35" s="427"/>
      <c r="CA35" s="427"/>
      <c r="CB35" s="427"/>
      <c r="CC35" s="427"/>
      <c r="CD35" s="427"/>
      <c r="CE35" s="427"/>
      <c r="CF35" s="427"/>
      <c r="CG35" s="427"/>
      <c r="CH35" s="427"/>
      <c r="CI35" s="427"/>
      <c r="CJ35" s="427"/>
      <c r="CK35" s="427"/>
      <c r="CL35" s="427"/>
    </row>
    <row r="36" spans="1:91" s="57" customFormat="1" ht="18" customHeight="1">
      <c r="A36" s="912"/>
      <c r="B36" s="912"/>
      <c r="C36" s="851"/>
      <c r="D36" s="853"/>
      <c r="E36" s="59" t="s">
        <v>31</v>
      </c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823"/>
      <c r="AL36" s="823"/>
      <c r="AM36" s="825"/>
      <c r="AN36" s="814"/>
      <c r="AO36" s="827"/>
      <c r="AP36" s="814"/>
      <c r="AQ36" s="814"/>
      <c r="AR36" s="814"/>
      <c r="AS36" s="816"/>
      <c r="AT36" s="745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1" s="57" customFormat="1" ht="18" customHeight="1">
      <c r="A37" s="911">
        <f>A35+1</f>
        <v>14</v>
      </c>
      <c r="B37" s="911" t="s">
        <v>113</v>
      </c>
      <c r="C37" s="850" t="str">
        <f>VLOOKUP(B37,DS,2,0)</f>
        <v>Thạch Giang</v>
      </c>
      <c r="D37" s="852" t="str">
        <f>VLOOKUP(B37,DS,3,0)</f>
        <v>Công nhân</v>
      </c>
      <c r="E37" s="58" t="s">
        <v>32</v>
      </c>
      <c r="F37" s="153"/>
      <c r="G37" s="153">
        <v>8</v>
      </c>
      <c r="H37" s="153"/>
      <c r="I37" s="153">
        <v>8</v>
      </c>
      <c r="J37" s="153">
        <v>8</v>
      </c>
      <c r="K37" s="153">
        <v>8</v>
      </c>
      <c r="L37" s="153">
        <v>8</v>
      </c>
      <c r="M37" s="153">
        <v>8</v>
      </c>
      <c r="N37" s="153">
        <v>8</v>
      </c>
      <c r="O37" s="153"/>
      <c r="P37" s="153">
        <v>8</v>
      </c>
      <c r="Q37" s="153">
        <v>8</v>
      </c>
      <c r="R37" s="153">
        <v>8</v>
      </c>
      <c r="S37" s="153">
        <v>8</v>
      </c>
      <c r="T37" s="153">
        <v>8</v>
      </c>
      <c r="U37" s="153">
        <v>8</v>
      </c>
      <c r="V37" s="153"/>
      <c r="W37" s="153">
        <v>8</v>
      </c>
      <c r="X37" s="153">
        <v>8</v>
      </c>
      <c r="Y37" s="153">
        <v>8</v>
      </c>
      <c r="Z37" s="153">
        <v>8</v>
      </c>
      <c r="AA37" s="153">
        <v>8</v>
      </c>
      <c r="AB37" s="153">
        <v>8</v>
      </c>
      <c r="AC37" s="153"/>
      <c r="AD37" s="153">
        <v>8</v>
      </c>
      <c r="AE37" s="153">
        <v>8</v>
      </c>
      <c r="AF37" s="153">
        <v>8</v>
      </c>
      <c r="AG37" s="153">
        <v>8</v>
      </c>
      <c r="AH37" s="153">
        <v>8</v>
      </c>
      <c r="AI37" s="153">
        <v>8</v>
      </c>
      <c r="AJ37" s="153"/>
      <c r="AK37" s="822">
        <f>((SUM(F37:AJ37))/8)-(SUMIF($F$6:$AJ$6,"C.Nhật",F37:AJ37)/8)</f>
        <v>25</v>
      </c>
      <c r="AL37" s="822">
        <f>SUM(F38:AI38)/8*1.5</f>
        <v>0</v>
      </c>
      <c r="AM37" s="824">
        <f>SUMIF($F$6:$AI$6,"C.Nhật",$F37:$AI38)/8*2</f>
        <v>0</v>
      </c>
      <c r="AN37" s="813">
        <f>SUM(AK37:AM38)</f>
        <v>25</v>
      </c>
      <c r="AO37" s="826">
        <v>0</v>
      </c>
      <c r="AP37" s="813"/>
      <c r="AQ37" s="813"/>
      <c r="AR37" s="813"/>
      <c r="AS37" s="815"/>
      <c r="AT37" s="74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1" s="57" customFormat="1" ht="18" customHeight="1">
      <c r="A38" s="912"/>
      <c r="B38" s="912"/>
      <c r="C38" s="851"/>
      <c r="D38" s="853"/>
      <c r="E38" s="59" t="s">
        <v>31</v>
      </c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823"/>
      <c r="AL38" s="823"/>
      <c r="AM38" s="825"/>
      <c r="AN38" s="814"/>
      <c r="AO38" s="827"/>
      <c r="AP38" s="814"/>
      <c r="AQ38" s="814"/>
      <c r="AR38" s="814"/>
      <c r="AS38" s="816"/>
      <c r="AT38" s="74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1" s="57" customFormat="1" ht="18" customHeight="1">
      <c r="A39" s="911">
        <f>A37+1</f>
        <v>15</v>
      </c>
      <c r="B39" s="911" t="s">
        <v>116</v>
      </c>
      <c r="C39" s="850" t="str">
        <f>VLOOKUP(B39,DS,2,0)</f>
        <v>Lâm Chanh Đa Ra</v>
      </c>
      <c r="D39" s="852" t="str">
        <f>VLOOKUP(B39,DS,3,0)</f>
        <v>Công nhân</v>
      </c>
      <c r="E39" s="58" t="s">
        <v>32</v>
      </c>
      <c r="F39" s="153"/>
      <c r="G39" s="153">
        <v>8</v>
      </c>
      <c r="H39" s="153"/>
      <c r="I39" s="153">
        <v>8</v>
      </c>
      <c r="J39" s="153">
        <v>8</v>
      </c>
      <c r="K39" s="153">
        <v>8</v>
      </c>
      <c r="L39" s="153">
        <v>8</v>
      </c>
      <c r="M39" s="153">
        <v>8</v>
      </c>
      <c r="N39" s="153">
        <v>8</v>
      </c>
      <c r="O39" s="153"/>
      <c r="P39" s="153">
        <v>8</v>
      </c>
      <c r="Q39" s="153">
        <v>8</v>
      </c>
      <c r="R39" s="153">
        <v>8</v>
      </c>
      <c r="S39" s="153">
        <v>8</v>
      </c>
      <c r="T39" s="153">
        <v>8</v>
      </c>
      <c r="U39" s="153">
        <v>8</v>
      </c>
      <c r="V39" s="153"/>
      <c r="W39" s="153">
        <v>8</v>
      </c>
      <c r="X39" s="153">
        <v>8</v>
      </c>
      <c r="Y39" s="153">
        <v>8</v>
      </c>
      <c r="Z39" s="153">
        <v>8</v>
      </c>
      <c r="AA39" s="153">
        <v>8</v>
      </c>
      <c r="AB39" s="153">
        <v>8</v>
      </c>
      <c r="AC39" s="153"/>
      <c r="AD39" s="153">
        <v>8</v>
      </c>
      <c r="AE39" s="153">
        <v>8</v>
      </c>
      <c r="AF39" s="153">
        <v>8</v>
      </c>
      <c r="AG39" s="153">
        <v>8</v>
      </c>
      <c r="AH39" s="153">
        <v>8</v>
      </c>
      <c r="AI39" s="153">
        <v>8</v>
      </c>
      <c r="AJ39" s="153"/>
      <c r="AK39" s="822">
        <f>((SUM(F39:AJ39))/8)-(SUMIF($F$6:$AJ$6,"C.Nhật",F39:AJ39)/8)</f>
        <v>25</v>
      </c>
      <c r="AL39" s="822">
        <f>SUM(F40:AI40)/8*1.5</f>
        <v>0</v>
      </c>
      <c r="AM39" s="824">
        <f>SUMIF($F$6:$AI$6,"C.Nhật",$F39:$AI40)/8*2</f>
        <v>0</v>
      </c>
      <c r="AN39" s="813">
        <f>SUM(AK39:AM40)</f>
        <v>25</v>
      </c>
      <c r="AO39" s="826">
        <v>0</v>
      </c>
      <c r="AP39" s="813"/>
      <c r="AQ39" s="813"/>
      <c r="AR39" s="813"/>
      <c r="AS39" s="815"/>
      <c r="AT39" s="74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1" s="57" customFormat="1" ht="18" customHeight="1">
      <c r="A40" s="912"/>
      <c r="B40" s="912"/>
      <c r="C40" s="851"/>
      <c r="D40" s="853"/>
      <c r="E40" s="59" t="s">
        <v>31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823"/>
      <c r="AL40" s="823"/>
      <c r="AM40" s="825"/>
      <c r="AN40" s="814"/>
      <c r="AO40" s="827"/>
      <c r="AP40" s="814"/>
      <c r="AQ40" s="814"/>
      <c r="AR40" s="814"/>
      <c r="AS40" s="816"/>
      <c r="AT40" s="74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1" s="63" customFormat="1" ht="21" customHeight="1">
      <c r="A41" s="11"/>
      <c r="B41" s="11"/>
      <c r="C41" s="13" t="s">
        <v>14</v>
      </c>
      <c r="D41" s="101"/>
      <c r="E41" s="3"/>
      <c r="F41" s="65"/>
      <c r="G41" s="65"/>
      <c r="H41" s="108"/>
      <c r="I41" s="108"/>
      <c r="J41" s="108"/>
      <c r="K41" s="65"/>
      <c r="L41" s="108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108"/>
      <c r="AE41" s="65"/>
      <c r="AF41" s="65"/>
      <c r="AG41" s="65"/>
      <c r="AH41" s="65"/>
      <c r="AI41" s="65"/>
      <c r="AJ41" s="65"/>
      <c r="AK41" s="3"/>
      <c r="AL41" s="3"/>
      <c r="AM41" s="88"/>
      <c r="AN41" s="66"/>
      <c r="AO41" s="66"/>
      <c r="AP41" s="66"/>
      <c r="AQ41" s="66"/>
      <c r="AR41" s="66"/>
      <c r="AS41" s="3"/>
      <c r="AT41" s="3"/>
    </row>
    <row r="42" spans="1:91" s="63" customFormat="1" ht="18" customHeight="1">
      <c r="A42" s="9"/>
      <c r="B42" s="9"/>
      <c r="C42" s="13"/>
      <c r="D42" s="102"/>
      <c r="E42" s="67"/>
      <c r="F42" s="107"/>
      <c r="G42" s="109"/>
      <c r="H42" s="62"/>
      <c r="I42" s="62"/>
      <c r="J42" s="62"/>
      <c r="K42" s="109"/>
      <c r="L42" s="62"/>
      <c r="M42" s="109"/>
      <c r="N42" s="109"/>
      <c r="O42" s="109"/>
      <c r="P42" s="109"/>
      <c r="Q42" s="62"/>
      <c r="R42" s="107"/>
      <c r="S42" s="109"/>
      <c r="T42" s="109"/>
      <c r="U42" s="62"/>
      <c r="V42" s="109"/>
      <c r="W42" s="109"/>
      <c r="X42" s="62"/>
      <c r="Y42" s="109"/>
      <c r="Z42" s="109"/>
      <c r="AA42" s="109"/>
      <c r="AB42" s="109"/>
      <c r="AC42" s="109"/>
      <c r="AD42" s="62"/>
      <c r="AE42" s="109"/>
      <c r="AF42" s="109"/>
      <c r="AG42" s="109"/>
      <c r="AH42" s="109"/>
      <c r="AI42" s="109"/>
      <c r="AJ42" s="109"/>
      <c r="AK42" s="67"/>
      <c r="AM42" s="89"/>
      <c r="AN42" s="9"/>
      <c r="AO42" s="9"/>
      <c r="AP42" s="9"/>
      <c r="AQ42" s="9"/>
      <c r="AR42" s="9"/>
      <c r="AS42" s="13"/>
      <c r="AT42" s="3"/>
    </row>
    <row r="43" spans="1:91" s="63" customFormat="1" ht="18" customHeight="1">
      <c r="A43" s="2"/>
      <c r="B43" s="2" t="s">
        <v>0</v>
      </c>
      <c r="C43" s="2"/>
      <c r="D43" s="742"/>
      <c r="E43" s="2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1"/>
      <c r="AI43" s="111"/>
      <c r="AJ43" s="111"/>
      <c r="AK43" s="2"/>
      <c r="AL43" s="2"/>
      <c r="AM43" s="90"/>
      <c r="AN43" s="2"/>
      <c r="AO43" s="2"/>
      <c r="AP43" s="2"/>
      <c r="AQ43" s="2"/>
      <c r="AR43" s="2"/>
      <c r="AS43" s="2"/>
      <c r="AT43" s="3"/>
    </row>
    <row r="44" spans="1:91" s="63" customFormat="1" ht="18" customHeight="1">
      <c r="A44" s="2"/>
      <c r="B44" s="2"/>
      <c r="C44" s="2" t="s">
        <v>46</v>
      </c>
      <c r="D44" s="742"/>
      <c r="E44" s="2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1"/>
      <c r="AI44" s="111"/>
      <c r="AJ44" s="111"/>
      <c r="AK44" s="2"/>
      <c r="AL44" s="2"/>
      <c r="AM44" s="90"/>
      <c r="AN44" s="2"/>
      <c r="AO44" s="2"/>
      <c r="AP44" s="2"/>
      <c r="AQ44" s="2"/>
      <c r="AR44" s="2"/>
      <c r="AS44" s="2"/>
      <c r="AT44" s="13"/>
    </row>
    <row r="45" spans="1:91" s="742" customFormat="1" ht="18" customHeight="1">
      <c r="A45" s="2"/>
      <c r="B45" s="2"/>
      <c r="C45" s="2" t="s">
        <v>47</v>
      </c>
      <c r="E45" s="2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1"/>
      <c r="AI45" s="111"/>
      <c r="AJ45" s="111"/>
      <c r="AK45" s="2"/>
      <c r="AL45" s="2"/>
      <c r="AM45" s="90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742" customFormat="1" ht="18" customHeight="1">
      <c r="A46" s="2"/>
      <c r="B46" s="2"/>
      <c r="C46" s="2" t="s">
        <v>48</v>
      </c>
      <c r="E46" s="2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  <c r="AI46" s="111"/>
      <c r="AJ46" s="111"/>
      <c r="AK46" s="2"/>
      <c r="AL46" s="2"/>
      <c r="AM46" s="90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s="742" customFormat="1" ht="18" customHeight="1">
      <c r="A47" s="2"/>
      <c r="B47" s="2"/>
      <c r="C47" s="2" t="s">
        <v>49</v>
      </c>
      <c r="E47" s="2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1"/>
      <c r="AI47" s="111"/>
      <c r="AJ47" s="111"/>
      <c r="AK47" s="2"/>
      <c r="AL47" s="2"/>
      <c r="AM47" s="90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s="742" customFormat="1" ht="18" customHeight="1">
      <c r="A48" s="2"/>
      <c r="B48" s="2"/>
      <c r="C48" s="2" t="s">
        <v>50</v>
      </c>
      <c r="E48" s="2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1"/>
      <c r="AI48" s="111"/>
      <c r="AJ48" s="111"/>
      <c r="AK48" s="2"/>
      <c r="AL48" s="2"/>
      <c r="AM48" s="90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s="742" customFormat="1" ht="18" customHeight="1">
      <c r="A49" s="2"/>
      <c r="B49" s="2"/>
      <c r="C49" s="2" t="s">
        <v>51</v>
      </c>
      <c r="E49" s="2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1"/>
      <c r="AI49" s="111"/>
      <c r="AJ49" s="111"/>
      <c r="AK49" s="2"/>
      <c r="AL49" s="2"/>
      <c r="AM49" s="90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s="742" customFormat="1" ht="18" customHeight="1">
      <c r="A50" s="2"/>
      <c r="B50" s="2"/>
      <c r="C50" s="2" t="s">
        <v>52</v>
      </c>
      <c r="E50" s="2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1"/>
      <c r="AI50" s="111"/>
      <c r="AJ50" s="111"/>
      <c r="AK50" s="2"/>
      <c r="AL50" s="2"/>
      <c r="AM50" s="9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s="742" customFormat="1" ht="18" customHeight="1">
      <c r="A51" s="2"/>
      <c r="B51" s="2"/>
      <c r="C51" s="2" t="s">
        <v>53</v>
      </c>
      <c r="E51" s="2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1"/>
      <c r="AI51" s="111"/>
      <c r="AJ51" s="111"/>
      <c r="AK51" s="2"/>
      <c r="AL51" s="2"/>
      <c r="AM51" s="90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s="742" customFormat="1" ht="15" customHeight="1">
      <c r="A52" s="2"/>
      <c r="B52" s="2"/>
      <c r="C52" s="2" t="s">
        <v>54</v>
      </c>
      <c r="E52" s="2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1"/>
      <c r="AI52" s="111"/>
      <c r="AJ52" s="111"/>
      <c r="AK52" s="2"/>
      <c r="AL52" s="2"/>
      <c r="AM52" s="90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63" spans="1:91" s="133" customFormat="1" ht="20.25">
      <c r="A63" s="124"/>
      <c r="B63" s="127"/>
      <c r="C63" s="127"/>
      <c r="D63" s="128"/>
      <c r="E63" s="127"/>
      <c r="F63" s="128"/>
      <c r="G63" s="128"/>
      <c r="H63" s="128"/>
      <c r="I63" s="128"/>
      <c r="J63" s="128"/>
      <c r="K63" s="129"/>
      <c r="L63" s="129"/>
      <c r="M63" s="129"/>
      <c r="N63" s="129"/>
      <c r="O63" s="129"/>
      <c r="P63" s="129"/>
      <c r="Q63" s="129"/>
      <c r="R63" s="129"/>
      <c r="S63" s="130" t="str">
        <f>S1</f>
        <v>BẢNG CHẤM CÔNG THÁNG 12 NĂM 2017</v>
      </c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31"/>
      <c r="AL63" s="131"/>
      <c r="AM63" s="841" t="s">
        <v>106</v>
      </c>
      <c r="AN63" s="842"/>
      <c r="AO63" s="842"/>
      <c r="AP63" s="842"/>
      <c r="AQ63" s="842"/>
      <c r="AR63" s="842"/>
      <c r="AS63" s="843"/>
      <c r="AT63" s="132"/>
    </row>
    <row r="64" spans="1:91" s="133" customFormat="1" ht="20.25">
      <c r="A64" s="124" t="str">
        <f>$A$2</f>
        <v>Công ty TNHH Hải sản An Lạc</v>
      </c>
      <c r="B64" s="128"/>
      <c r="C64" s="128"/>
      <c r="D64" s="128"/>
      <c r="E64" s="128"/>
      <c r="F64" s="128"/>
      <c r="G64" s="128"/>
      <c r="H64" s="128"/>
      <c r="I64" s="128"/>
      <c r="J64" s="128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31"/>
      <c r="AL64" s="131"/>
      <c r="AM64" s="134"/>
      <c r="AN64" s="135"/>
      <c r="AO64" s="135"/>
      <c r="AP64" s="135"/>
      <c r="AQ64" s="135"/>
      <c r="AR64" s="135"/>
      <c r="AS64" s="136"/>
      <c r="AT64" s="136"/>
    </row>
    <row r="65" spans="1:91" s="133" customFormat="1" ht="21" customHeight="1">
      <c r="A65" s="124" t="str">
        <f>$A$3</f>
        <v>Địa chỉ: Lô A14, đường 4A, KCN Hải Sơn, Đức Hòa, Long An</v>
      </c>
      <c r="B65" s="137"/>
      <c r="C65" s="137"/>
      <c r="D65" s="138"/>
      <c r="E65" s="138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31"/>
      <c r="AL65" s="131"/>
      <c r="AM65" s="134"/>
      <c r="AN65" s="132"/>
      <c r="AO65" s="132"/>
      <c r="AP65" s="132"/>
      <c r="AQ65" s="132"/>
      <c r="AR65" s="132"/>
      <c r="AS65" s="139"/>
      <c r="AT65" s="139"/>
    </row>
    <row r="66" spans="1:91" s="133" customFormat="1" ht="14.25" customHeight="1">
      <c r="A66" s="140"/>
      <c r="B66" s="140"/>
      <c r="C66" s="141"/>
      <c r="D66" s="142"/>
      <c r="E66" s="143">
        <f>$E$4</f>
        <v>43070</v>
      </c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5"/>
      <c r="AI66" s="145"/>
      <c r="AJ66" s="145"/>
      <c r="AK66" s="140"/>
      <c r="AL66" s="140"/>
      <c r="AM66" s="146"/>
      <c r="AN66" s="140"/>
      <c r="AO66" s="140"/>
      <c r="AP66" s="140"/>
      <c r="AQ66" s="140"/>
      <c r="AR66" s="140"/>
      <c r="AS66" s="140"/>
      <c r="AT66" s="147"/>
    </row>
    <row r="67" spans="1:91" s="149" customFormat="1" ht="18.75" customHeight="1">
      <c r="A67" s="844" t="s">
        <v>28</v>
      </c>
      <c r="B67" s="844" t="s">
        <v>3</v>
      </c>
      <c r="C67" s="844" t="s">
        <v>1</v>
      </c>
      <c r="D67" s="846" t="s">
        <v>29</v>
      </c>
      <c r="E67" s="844" t="s">
        <v>30</v>
      </c>
      <c r="F67" s="148">
        <f>+E66</f>
        <v>43070</v>
      </c>
      <c r="G67" s="148">
        <f>F67+1</f>
        <v>43071</v>
      </c>
      <c r="H67" s="148">
        <f t="shared" ref="H67:AJ67" si="6">G67+1</f>
        <v>43072</v>
      </c>
      <c r="I67" s="148">
        <f t="shared" si="6"/>
        <v>43073</v>
      </c>
      <c r="J67" s="148">
        <f t="shared" si="6"/>
        <v>43074</v>
      </c>
      <c r="K67" s="148">
        <f t="shared" si="6"/>
        <v>43075</v>
      </c>
      <c r="L67" s="148">
        <f t="shared" si="6"/>
        <v>43076</v>
      </c>
      <c r="M67" s="148">
        <f t="shared" si="6"/>
        <v>43077</v>
      </c>
      <c r="N67" s="148">
        <f t="shared" si="6"/>
        <v>43078</v>
      </c>
      <c r="O67" s="148">
        <f t="shared" si="6"/>
        <v>43079</v>
      </c>
      <c r="P67" s="148">
        <f t="shared" si="6"/>
        <v>43080</v>
      </c>
      <c r="Q67" s="148">
        <f t="shared" si="6"/>
        <v>43081</v>
      </c>
      <c r="R67" s="148">
        <f t="shared" si="6"/>
        <v>43082</v>
      </c>
      <c r="S67" s="148">
        <f t="shared" si="6"/>
        <v>43083</v>
      </c>
      <c r="T67" s="148">
        <f t="shared" si="6"/>
        <v>43084</v>
      </c>
      <c r="U67" s="148">
        <f t="shared" si="6"/>
        <v>43085</v>
      </c>
      <c r="V67" s="148">
        <f t="shared" si="6"/>
        <v>43086</v>
      </c>
      <c r="W67" s="148">
        <f t="shared" si="6"/>
        <v>43087</v>
      </c>
      <c r="X67" s="148">
        <f t="shared" si="6"/>
        <v>43088</v>
      </c>
      <c r="Y67" s="148">
        <f t="shared" si="6"/>
        <v>43089</v>
      </c>
      <c r="Z67" s="148">
        <f t="shared" si="6"/>
        <v>43090</v>
      </c>
      <c r="AA67" s="148">
        <f t="shared" si="6"/>
        <v>43091</v>
      </c>
      <c r="AB67" s="148">
        <f t="shared" si="6"/>
        <v>43092</v>
      </c>
      <c r="AC67" s="148">
        <f t="shared" si="6"/>
        <v>43093</v>
      </c>
      <c r="AD67" s="148">
        <f t="shared" si="6"/>
        <v>43094</v>
      </c>
      <c r="AE67" s="148">
        <f t="shared" si="6"/>
        <v>43095</v>
      </c>
      <c r="AF67" s="148">
        <f t="shared" si="6"/>
        <v>43096</v>
      </c>
      <c r="AG67" s="148">
        <f t="shared" si="6"/>
        <v>43097</v>
      </c>
      <c r="AH67" s="148">
        <f t="shared" si="6"/>
        <v>43098</v>
      </c>
      <c r="AI67" s="148">
        <f t="shared" si="6"/>
        <v>43099</v>
      </c>
      <c r="AJ67" s="148">
        <f t="shared" si="6"/>
        <v>43100</v>
      </c>
      <c r="AK67" s="854" t="s">
        <v>15</v>
      </c>
      <c r="AL67" s="855"/>
      <c r="AM67" s="856"/>
      <c r="AN67" s="857" t="s">
        <v>45</v>
      </c>
      <c r="AO67" s="857" t="s">
        <v>41</v>
      </c>
      <c r="AP67" s="857" t="s">
        <v>42</v>
      </c>
      <c r="AQ67" s="857" t="s">
        <v>43</v>
      </c>
      <c r="AR67" s="857" t="s">
        <v>44</v>
      </c>
      <c r="AS67" s="846" t="s">
        <v>0</v>
      </c>
      <c r="AT67" s="847"/>
      <c r="AV67" s="133"/>
      <c r="AW67" s="133"/>
      <c r="AX67" s="133"/>
      <c r="AY67" s="133"/>
      <c r="AZ67" s="133"/>
      <c r="BA67" s="133"/>
      <c r="BB67" s="133"/>
      <c r="BC67" s="133"/>
      <c r="BD67" s="133"/>
      <c r="BE67" s="133"/>
      <c r="BF67" s="133"/>
      <c r="BG67" s="133"/>
      <c r="BH67" s="133"/>
      <c r="BI67" s="133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</row>
    <row r="68" spans="1:91" s="149" customFormat="1" ht="53.25" customHeight="1">
      <c r="A68" s="845"/>
      <c r="B68" s="845"/>
      <c r="C68" s="845"/>
      <c r="D68" s="845"/>
      <c r="E68" s="845"/>
      <c r="F68" s="278" t="str">
        <f>CHOOSE(WEEKDAY(F67),"C.Nhật","T.Hai","T.Ba","T.Tư","T.Năm","T.Sáu","T.Bảy")</f>
        <v>T.Sáu</v>
      </c>
      <c r="G68" s="278" t="str">
        <f t="shared" ref="G68:AI68" si="7">CHOOSE(WEEKDAY(G67),"C.Nhật","T.Hai","T.Ba","T.Tư","T.Năm","T.Sáu","T.Bảy")</f>
        <v>T.Bảy</v>
      </c>
      <c r="H68" s="278" t="str">
        <f t="shared" si="7"/>
        <v>C.Nhật</v>
      </c>
      <c r="I68" s="278" t="str">
        <f t="shared" si="7"/>
        <v>T.Hai</v>
      </c>
      <c r="J68" s="278" t="str">
        <f t="shared" si="7"/>
        <v>T.Ba</v>
      </c>
      <c r="K68" s="150" t="str">
        <f t="shared" si="7"/>
        <v>T.Tư</v>
      </c>
      <c r="L68" s="150" t="str">
        <f t="shared" si="7"/>
        <v>T.Năm</v>
      </c>
      <c r="M68" s="150" t="str">
        <f t="shared" si="7"/>
        <v>T.Sáu</v>
      </c>
      <c r="N68" s="150" t="str">
        <f t="shared" si="7"/>
        <v>T.Bảy</v>
      </c>
      <c r="O68" s="150"/>
      <c r="P68" s="150" t="str">
        <f t="shared" si="7"/>
        <v>T.Hai</v>
      </c>
      <c r="Q68" s="150" t="str">
        <f t="shared" si="7"/>
        <v>T.Ba</v>
      </c>
      <c r="R68" s="150" t="str">
        <f t="shared" si="7"/>
        <v>T.Tư</v>
      </c>
      <c r="S68" s="150" t="str">
        <f t="shared" si="7"/>
        <v>T.Năm</v>
      </c>
      <c r="T68" s="150" t="str">
        <f t="shared" si="7"/>
        <v>T.Sáu</v>
      </c>
      <c r="U68" s="150" t="str">
        <f t="shared" si="7"/>
        <v>T.Bảy</v>
      </c>
      <c r="V68" s="150"/>
      <c r="W68" s="150" t="str">
        <f t="shared" si="7"/>
        <v>T.Hai</v>
      </c>
      <c r="X68" s="150" t="str">
        <f t="shared" si="7"/>
        <v>T.Ba</v>
      </c>
      <c r="Y68" s="150" t="str">
        <f t="shared" si="7"/>
        <v>T.Tư</v>
      </c>
      <c r="Z68" s="150" t="str">
        <f t="shared" si="7"/>
        <v>T.Năm</v>
      </c>
      <c r="AA68" s="150" t="str">
        <f t="shared" si="7"/>
        <v>T.Sáu</v>
      </c>
      <c r="AB68" s="150" t="str">
        <f t="shared" si="7"/>
        <v>T.Bảy</v>
      </c>
      <c r="AC68" s="150"/>
      <c r="AD68" s="150" t="str">
        <f t="shared" si="7"/>
        <v>T.Hai</v>
      </c>
      <c r="AE68" s="150" t="str">
        <f t="shared" si="7"/>
        <v>T.Ba</v>
      </c>
      <c r="AF68" s="150" t="str">
        <f t="shared" si="7"/>
        <v>T.Tư</v>
      </c>
      <c r="AG68" s="150" t="str">
        <f t="shared" si="7"/>
        <v>T.Năm</v>
      </c>
      <c r="AH68" s="150" t="str">
        <f t="shared" si="7"/>
        <v>T.Sáu</v>
      </c>
      <c r="AI68" s="150" t="str">
        <f t="shared" si="7"/>
        <v>T.Bảy</v>
      </c>
      <c r="AJ68" s="150"/>
      <c r="AK68" s="151" t="s">
        <v>16</v>
      </c>
      <c r="AL68" s="151" t="s">
        <v>31</v>
      </c>
      <c r="AM68" s="152" t="s">
        <v>17</v>
      </c>
      <c r="AN68" s="858"/>
      <c r="AO68" s="858"/>
      <c r="AP68" s="858"/>
      <c r="AQ68" s="858"/>
      <c r="AR68" s="858"/>
      <c r="AS68" s="845"/>
      <c r="AT68" s="847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</row>
    <row r="69" spans="1:91" s="149" customFormat="1" ht="12.75" customHeight="1">
      <c r="A69" s="279">
        <v>1</v>
      </c>
      <c r="B69" s="279">
        <v>2</v>
      </c>
      <c r="C69" s="279">
        <v>3</v>
      </c>
      <c r="D69" s="279">
        <v>4</v>
      </c>
      <c r="E69" s="279">
        <v>5</v>
      </c>
      <c r="F69" s="279">
        <v>6</v>
      </c>
      <c r="G69" s="279">
        <v>7</v>
      </c>
      <c r="H69" s="279"/>
      <c r="I69" s="279">
        <v>9</v>
      </c>
      <c r="J69" s="279">
        <v>10</v>
      </c>
      <c r="K69" s="279">
        <v>11</v>
      </c>
      <c r="L69" s="279">
        <v>12</v>
      </c>
      <c r="M69" s="279">
        <v>13</v>
      </c>
      <c r="N69" s="279">
        <v>14</v>
      </c>
      <c r="O69" s="279"/>
      <c r="P69" s="279">
        <v>16</v>
      </c>
      <c r="Q69" s="279">
        <v>17</v>
      </c>
      <c r="R69" s="279">
        <v>18</v>
      </c>
      <c r="S69" s="279">
        <v>19</v>
      </c>
      <c r="T69" s="279">
        <v>20</v>
      </c>
      <c r="U69" s="279">
        <v>21</v>
      </c>
      <c r="V69" s="279"/>
      <c r="W69" s="279">
        <v>23</v>
      </c>
      <c r="X69" s="279">
        <v>24</v>
      </c>
      <c r="Y69" s="279">
        <v>25</v>
      </c>
      <c r="Z69" s="279">
        <v>26</v>
      </c>
      <c r="AA69" s="279">
        <v>27</v>
      </c>
      <c r="AB69" s="279">
        <v>28</v>
      </c>
      <c r="AC69" s="279"/>
      <c r="AD69" s="279">
        <v>30</v>
      </c>
      <c r="AE69" s="279">
        <v>31</v>
      </c>
      <c r="AF69" s="279">
        <v>32</v>
      </c>
      <c r="AG69" s="279">
        <v>33</v>
      </c>
      <c r="AH69" s="279">
        <v>34</v>
      </c>
      <c r="AI69" s="279">
        <v>35</v>
      </c>
      <c r="AJ69" s="279">
        <v>36</v>
      </c>
      <c r="AK69" s="279">
        <v>37</v>
      </c>
      <c r="AL69" s="279">
        <v>38</v>
      </c>
      <c r="AM69" s="279">
        <v>39</v>
      </c>
      <c r="AN69" s="279">
        <v>40</v>
      </c>
      <c r="AO69" s="279">
        <v>41</v>
      </c>
      <c r="AP69" s="279">
        <v>42</v>
      </c>
      <c r="AQ69" s="279">
        <v>43</v>
      </c>
      <c r="AR69" s="279">
        <v>44</v>
      </c>
      <c r="AS69" s="279">
        <v>45</v>
      </c>
      <c r="AT69" s="744"/>
      <c r="AV69" s="133"/>
      <c r="AW69" s="133"/>
      <c r="AX69" s="133"/>
      <c r="AY69" s="133"/>
      <c r="AZ69" s="133"/>
      <c r="BA69" s="133"/>
      <c r="BB69" s="133"/>
      <c r="BC69" s="133"/>
      <c r="BD69" s="133"/>
      <c r="BE69" s="133"/>
      <c r="BF69" s="133"/>
      <c r="BG69" s="133"/>
      <c r="BH69" s="133"/>
      <c r="BI69" s="133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</row>
    <row r="70" spans="1:91" s="149" customFormat="1" ht="18" customHeight="1">
      <c r="A70" s="848">
        <v>1</v>
      </c>
      <c r="B70" s="848" t="s">
        <v>68</v>
      </c>
      <c r="C70" s="850" t="str">
        <f>VLOOKUP(B70,DS,2,0)</f>
        <v>Nguyễn Thiện Duy</v>
      </c>
      <c r="D70" s="852" t="str">
        <f>VLOOKUP(B70,DS,3,0)</f>
        <v>Giám đốc</v>
      </c>
      <c r="E70" s="58" t="s">
        <v>32</v>
      </c>
      <c r="F70" s="153"/>
      <c r="G70" s="153">
        <v>8</v>
      </c>
      <c r="H70" s="153"/>
      <c r="I70" s="153">
        <v>8</v>
      </c>
      <c r="J70" s="153">
        <v>8</v>
      </c>
      <c r="K70" s="153">
        <v>8</v>
      </c>
      <c r="L70" s="153"/>
      <c r="M70" s="153">
        <v>8</v>
      </c>
      <c r="N70" s="153">
        <v>8</v>
      </c>
      <c r="O70" s="153"/>
      <c r="P70" s="153">
        <v>8</v>
      </c>
      <c r="Q70" s="153">
        <v>8</v>
      </c>
      <c r="R70" s="153">
        <v>8</v>
      </c>
      <c r="S70" s="153">
        <v>8</v>
      </c>
      <c r="T70" s="153">
        <v>8</v>
      </c>
      <c r="U70" s="153">
        <v>8</v>
      </c>
      <c r="V70" s="153"/>
      <c r="W70" s="153">
        <v>8</v>
      </c>
      <c r="X70" s="153"/>
      <c r="Y70" s="153">
        <v>8</v>
      </c>
      <c r="Z70" s="153">
        <v>8</v>
      </c>
      <c r="AA70" s="153">
        <v>8</v>
      </c>
      <c r="AB70" s="153">
        <v>8</v>
      </c>
      <c r="AC70" s="153"/>
      <c r="AD70" s="153">
        <v>8</v>
      </c>
      <c r="AE70" s="153">
        <v>8</v>
      </c>
      <c r="AF70" s="153"/>
      <c r="AG70" s="153">
        <v>8</v>
      </c>
      <c r="AH70" s="153">
        <v>8</v>
      </c>
      <c r="AI70" s="153">
        <v>8</v>
      </c>
      <c r="AJ70" s="153"/>
      <c r="AK70" s="822">
        <f>((SUM(F70:AJ70))/8)-(SUMIF($F$6:$AJ$6,"C.Nhật",F70:AJ70)/8)</f>
        <v>22</v>
      </c>
      <c r="AL70" s="822">
        <f>SUM(F71:AI71)/8*1.5</f>
        <v>0</v>
      </c>
      <c r="AM70" s="824">
        <f>SUMIF($F$6:$AI$6,"C.Nhật",$F70:$AI71)/8*2</f>
        <v>0</v>
      </c>
      <c r="AN70" s="813">
        <f>SUM(AK70:AM71)</f>
        <v>22</v>
      </c>
      <c r="AO70" s="859">
        <v>0</v>
      </c>
      <c r="AP70" s="861"/>
      <c r="AQ70" s="861"/>
      <c r="AR70" s="861"/>
      <c r="AS70" s="863"/>
      <c r="AT70" s="744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</row>
    <row r="71" spans="1:91" s="149" customFormat="1" ht="18" customHeight="1">
      <c r="A71" s="849"/>
      <c r="B71" s="849"/>
      <c r="C71" s="851"/>
      <c r="D71" s="853"/>
      <c r="E71" s="59" t="s">
        <v>31</v>
      </c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823"/>
      <c r="AL71" s="823"/>
      <c r="AM71" s="825"/>
      <c r="AN71" s="814"/>
      <c r="AO71" s="860"/>
      <c r="AP71" s="862"/>
      <c r="AQ71" s="862"/>
      <c r="AR71" s="862"/>
      <c r="AS71" s="864"/>
      <c r="AT71" s="744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</row>
    <row r="72" spans="1:91" s="149" customFormat="1" ht="18" customHeight="1">
      <c r="A72" s="848">
        <v>2</v>
      </c>
      <c r="B72" s="848" t="s">
        <v>70</v>
      </c>
      <c r="C72" s="850" t="str">
        <f>VLOOKUP(B72,DS,2,0)</f>
        <v>Nguyễn Văn Sẽ</v>
      </c>
      <c r="D72" s="852" t="str">
        <f>VLOOKUP(B72,DS,3,0)</f>
        <v>Kỹ Thuật</v>
      </c>
      <c r="E72" s="58" t="s">
        <v>32</v>
      </c>
      <c r="F72" s="153"/>
      <c r="G72" s="153">
        <v>8</v>
      </c>
      <c r="H72" s="153"/>
      <c r="I72" s="153">
        <v>8</v>
      </c>
      <c r="J72" s="153">
        <v>8</v>
      </c>
      <c r="K72" s="153">
        <v>8</v>
      </c>
      <c r="L72" s="153">
        <v>8</v>
      </c>
      <c r="M72" s="153">
        <v>8</v>
      </c>
      <c r="N72" s="153">
        <v>8</v>
      </c>
      <c r="O72" s="153"/>
      <c r="P72" s="153">
        <v>8</v>
      </c>
      <c r="Q72" s="153">
        <v>8</v>
      </c>
      <c r="R72" s="153">
        <v>8</v>
      </c>
      <c r="S72" s="153">
        <v>8</v>
      </c>
      <c r="T72" s="153">
        <v>8</v>
      </c>
      <c r="U72" s="153">
        <v>8</v>
      </c>
      <c r="V72" s="153"/>
      <c r="W72" s="153">
        <v>8</v>
      </c>
      <c r="X72" s="153">
        <v>8</v>
      </c>
      <c r="Y72" s="153">
        <v>8</v>
      </c>
      <c r="Z72" s="153">
        <v>8</v>
      </c>
      <c r="AA72" s="153">
        <v>8</v>
      </c>
      <c r="AB72" s="153">
        <v>8</v>
      </c>
      <c r="AC72" s="153"/>
      <c r="AD72" s="153">
        <v>8</v>
      </c>
      <c r="AE72" s="153">
        <v>8</v>
      </c>
      <c r="AF72" s="153">
        <v>8</v>
      </c>
      <c r="AG72" s="153">
        <v>8</v>
      </c>
      <c r="AH72" s="153">
        <v>8</v>
      </c>
      <c r="AI72" s="153">
        <v>8</v>
      </c>
      <c r="AJ72" s="153"/>
      <c r="AK72" s="822">
        <f>((SUM(F72:AJ72))/8)-(SUMIF($F$6:$AJ$6,"C.Nhật",F72:AJ72)/8)</f>
        <v>25</v>
      </c>
      <c r="AL72" s="822">
        <f>SUM(F73:AI73)/8*1.5</f>
        <v>0</v>
      </c>
      <c r="AM72" s="824">
        <f>SUMIF($F$6:$AI$6,"C.Nhật",$F72:$AI73)/8*2</f>
        <v>0</v>
      </c>
      <c r="AN72" s="813">
        <f>SUM(AK72:AM73)</f>
        <v>25</v>
      </c>
      <c r="AO72" s="859">
        <v>0</v>
      </c>
      <c r="AP72" s="861"/>
      <c r="AQ72" s="861"/>
      <c r="AR72" s="861"/>
      <c r="AS72" s="863"/>
      <c r="AT72" s="744"/>
      <c r="AV72" s="133"/>
      <c r="AW72" s="133"/>
      <c r="AX72" s="133"/>
      <c r="AY72" s="133"/>
      <c r="AZ72" s="133"/>
      <c r="BA72" s="133"/>
      <c r="BB72" s="133"/>
      <c r="BC72" s="133"/>
      <c r="BD72" s="133"/>
      <c r="BE72" s="133"/>
      <c r="BF72" s="133"/>
      <c r="BG72" s="133"/>
      <c r="BH72" s="133"/>
      <c r="BI72" s="133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</row>
    <row r="73" spans="1:91" s="149" customFormat="1" ht="18" customHeight="1">
      <c r="A73" s="849"/>
      <c r="B73" s="849"/>
      <c r="C73" s="851"/>
      <c r="D73" s="853"/>
      <c r="E73" s="59" t="s">
        <v>31</v>
      </c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823"/>
      <c r="AL73" s="823"/>
      <c r="AM73" s="825"/>
      <c r="AN73" s="814"/>
      <c r="AO73" s="860"/>
      <c r="AP73" s="862"/>
      <c r="AQ73" s="862"/>
      <c r="AR73" s="862"/>
      <c r="AS73" s="864"/>
      <c r="AT73" s="744"/>
      <c r="AV73" s="133"/>
      <c r="AW73" s="133"/>
      <c r="AX73" s="133"/>
      <c r="AY73" s="133"/>
      <c r="AZ73" s="133"/>
      <c r="BA73" s="133"/>
      <c r="BB73" s="133"/>
      <c r="BC73" s="133"/>
      <c r="BD73" s="133"/>
      <c r="BE73" s="133"/>
      <c r="BF73" s="133"/>
      <c r="BG73" s="133"/>
      <c r="BH73" s="133"/>
      <c r="BI73" s="133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</row>
    <row r="74" spans="1:91" s="149" customFormat="1" ht="18" customHeight="1">
      <c r="A74" s="848">
        <v>3</v>
      </c>
      <c r="B74" s="848" t="s">
        <v>72</v>
      </c>
      <c r="C74" s="850" t="str">
        <f>VLOOKUP(B74,DS,2,0)</f>
        <v>Võ Uyên Phương</v>
      </c>
      <c r="D74" s="852" t="str">
        <f>VLOOKUP(B74,DS,3,0)</f>
        <v>Kế toán</v>
      </c>
      <c r="E74" s="58" t="s">
        <v>32</v>
      </c>
      <c r="F74" s="153"/>
      <c r="G74" s="153">
        <v>8</v>
      </c>
      <c r="H74" s="153"/>
      <c r="I74" s="153">
        <v>8</v>
      </c>
      <c r="J74" s="153">
        <v>8</v>
      </c>
      <c r="K74" s="153">
        <v>8</v>
      </c>
      <c r="L74" s="153">
        <v>8</v>
      </c>
      <c r="M74" s="153">
        <v>8</v>
      </c>
      <c r="N74" s="153">
        <v>8</v>
      </c>
      <c r="O74" s="153"/>
      <c r="P74" s="153">
        <v>8</v>
      </c>
      <c r="Q74" s="153">
        <v>8</v>
      </c>
      <c r="R74" s="153">
        <v>8</v>
      </c>
      <c r="S74" s="153">
        <v>8</v>
      </c>
      <c r="T74" s="153">
        <v>8</v>
      </c>
      <c r="U74" s="153">
        <v>8</v>
      </c>
      <c r="V74" s="153"/>
      <c r="W74" s="153">
        <v>8</v>
      </c>
      <c r="X74" s="153">
        <v>8</v>
      </c>
      <c r="Y74" s="153">
        <v>8</v>
      </c>
      <c r="Z74" s="153">
        <v>8</v>
      </c>
      <c r="AA74" s="153">
        <v>8</v>
      </c>
      <c r="AB74" s="153">
        <v>8</v>
      </c>
      <c r="AC74" s="153"/>
      <c r="AD74" s="153">
        <v>8</v>
      </c>
      <c r="AE74" s="153">
        <v>8</v>
      </c>
      <c r="AF74" s="153">
        <v>8</v>
      </c>
      <c r="AG74" s="153">
        <v>8</v>
      </c>
      <c r="AH74" s="153">
        <v>8</v>
      </c>
      <c r="AI74" s="153">
        <v>8</v>
      </c>
      <c r="AJ74" s="153"/>
      <c r="AK74" s="822">
        <f>((SUM(F74:AJ74))/8)-(SUMIF($F$6:$AJ$6,"C.Nhật",F74:AJ74)/8)</f>
        <v>25</v>
      </c>
      <c r="AL74" s="822">
        <f>SUM(F75:AI75)/8*1.5</f>
        <v>0</v>
      </c>
      <c r="AM74" s="824">
        <f>SUMIF($F$6:$AI$6,"C.Nhật",$F74:$AI75)/8*2</f>
        <v>0</v>
      </c>
      <c r="AN74" s="813">
        <f>SUM(AK74:AM75)</f>
        <v>25</v>
      </c>
      <c r="AO74" s="859">
        <v>0</v>
      </c>
      <c r="AP74" s="861"/>
      <c r="AQ74" s="861"/>
      <c r="AR74" s="861"/>
      <c r="AS74" s="863"/>
      <c r="AT74" s="744"/>
      <c r="AV74" s="133"/>
      <c r="AW74" s="133"/>
      <c r="AX74" s="133"/>
      <c r="AY74" s="133"/>
      <c r="AZ74" s="133"/>
      <c r="BA74" s="133"/>
      <c r="BB74" s="133"/>
      <c r="BC74" s="133"/>
      <c r="BD74" s="133"/>
      <c r="BE74" s="133"/>
      <c r="BF74" s="133"/>
      <c r="BG74" s="133"/>
      <c r="BH74" s="133"/>
      <c r="BI74" s="133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</row>
    <row r="75" spans="1:91" s="149" customFormat="1" ht="18" customHeight="1">
      <c r="A75" s="849"/>
      <c r="B75" s="849"/>
      <c r="C75" s="851"/>
      <c r="D75" s="853"/>
      <c r="E75" s="59" t="s">
        <v>31</v>
      </c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823"/>
      <c r="AL75" s="823"/>
      <c r="AM75" s="825"/>
      <c r="AN75" s="814"/>
      <c r="AO75" s="860"/>
      <c r="AP75" s="862"/>
      <c r="AQ75" s="862"/>
      <c r="AR75" s="862"/>
      <c r="AS75" s="864"/>
      <c r="AT75" s="744"/>
      <c r="AV75" s="133"/>
      <c r="AW75" s="133"/>
      <c r="AX75" s="133"/>
      <c r="AY75" s="133"/>
      <c r="AZ75" s="133"/>
      <c r="BA75" s="133"/>
      <c r="BB75" s="133"/>
      <c r="BC75" s="133"/>
      <c r="BD75" s="133"/>
      <c r="BE75" s="133"/>
      <c r="BF75" s="133"/>
      <c r="BG75" s="133"/>
      <c r="BH75" s="133"/>
      <c r="BI75" s="133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</row>
    <row r="76" spans="1:91" s="149" customFormat="1" ht="18" customHeight="1">
      <c r="A76" s="848">
        <v>4</v>
      </c>
      <c r="B76" s="848" t="s">
        <v>75</v>
      </c>
      <c r="C76" s="850" t="str">
        <f>VLOOKUP(B76,DS,2,0)</f>
        <v>Lê Nguyễn Huy Cường</v>
      </c>
      <c r="D76" s="852" t="str">
        <f>VLOOKUP(B76,DS,3,0)</f>
        <v>XNK</v>
      </c>
      <c r="E76" s="58" t="s">
        <v>32</v>
      </c>
      <c r="F76" s="153"/>
      <c r="G76" s="153">
        <v>8</v>
      </c>
      <c r="H76" s="153"/>
      <c r="I76" s="153">
        <v>8</v>
      </c>
      <c r="J76" s="153">
        <v>8</v>
      </c>
      <c r="K76" s="153">
        <v>8</v>
      </c>
      <c r="L76" s="153">
        <v>8</v>
      </c>
      <c r="M76" s="153">
        <v>8</v>
      </c>
      <c r="N76" s="153">
        <v>8</v>
      </c>
      <c r="O76" s="153"/>
      <c r="P76" s="153">
        <v>8</v>
      </c>
      <c r="Q76" s="153">
        <v>8</v>
      </c>
      <c r="R76" s="153">
        <v>8</v>
      </c>
      <c r="S76" s="153">
        <v>8</v>
      </c>
      <c r="T76" s="153">
        <v>8</v>
      </c>
      <c r="U76" s="153">
        <v>8</v>
      </c>
      <c r="V76" s="153"/>
      <c r="W76" s="153">
        <v>8</v>
      </c>
      <c r="X76" s="153">
        <v>8</v>
      </c>
      <c r="Y76" s="153">
        <v>8</v>
      </c>
      <c r="Z76" s="153">
        <v>8</v>
      </c>
      <c r="AA76" s="153">
        <v>8</v>
      </c>
      <c r="AB76" s="153">
        <v>8</v>
      </c>
      <c r="AC76" s="153"/>
      <c r="AD76" s="153">
        <v>8</v>
      </c>
      <c r="AE76" s="153">
        <v>8</v>
      </c>
      <c r="AF76" s="153">
        <v>8</v>
      </c>
      <c r="AG76" s="153">
        <v>8</v>
      </c>
      <c r="AH76" s="153">
        <v>8</v>
      </c>
      <c r="AI76" s="153">
        <v>8</v>
      </c>
      <c r="AJ76" s="153"/>
      <c r="AK76" s="822">
        <f>((SUM(F76:AJ76))/8)-(SUMIF($F$6:$AJ$6,"C.Nhật",F76:AJ76)/8)</f>
        <v>25</v>
      </c>
      <c r="AL76" s="822">
        <f>SUM(F77:AI77)/8*1.5</f>
        <v>0</v>
      </c>
      <c r="AM76" s="824">
        <f>SUMIF($F$6:$AI$6,"C.Nhật",$F76:$AI77)/8*2</f>
        <v>0</v>
      </c>
      <c r="AN76" s="813">
        <f>SUM(AK76:AM77)</f>
        <v>25</v>
      </c>
      <c r="AO76" s="859">
        <v>0</v>
      </c>
      <c r="AP76" s="861"/>
      <c r="AQ76" s="861"/>
      <c r="AR76" s="861"/>
      <c r="AS76" s="863"/>
      <c r="AT76" s="744"/>
      <c r="AV76" s="133"/>
      <c r="AW76" s="133"/>
      <c r="AX76" s="133"/>
      <c r="AY76" s="133"/>
      <c r="AZ76" s="133"/>
      <c r="BA76" s="133"/>
      <c r="BB76" s="133"/>
      <c r="BC76" s="133"/>
      <c r="BD76" s="133"/>
      <c r="BE76" s="133"/>
      <c r="BF76" s="133"/>
      <c r="BG76" s="133"/>
      <c r="BH76" s="133"/>
      <c r="BI76" s="133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</row>
    <row r="77" spans="1:91" s="149" customFormat="1" ht="18" customHeight="1">
      <c r="A77" s="849"/>
      <c r="B77" s="849"/>
      <c r="C77" s="851"/>
      <c r="D77" s="853"/>
      <c r="E77" s="59" t="s">
        <v>31</v>
      </c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823"/>
      <c r="AL77" s="823"/>
      <c r="AM77" s="825"/>
      <c r="AN77" s="814"/>
      <c r="AO77" s="860"/>
      <c r="AP77" s="862"/>
      <c r="AQ77" s="862"/>
      <c r="AR77" s="862"/>
      <c r="AS77" s="864"/>
      <c r="AT77" s="744"/>
      <c r="AV77" s="133"/>
      <c r="AW77" s="133"/>
      <c r="AX77" s="133"/>
      <c r="AY77" s="133"/>
      <c r="AZ77" s="133"/>
      <c r="BA77" s="133"/>
      <c r="BB77" s="133"/>
      <c r="BC77" s="133"/>
      <c r="BD77" s="133"/>
      <c r="BE77" s="133"/>
      <c r="BF77" s="133"/>
      <c r="BG77" s="133"/>
      <c r="BH77" s="133"/>
      <c r="BI77" s="133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</row>
    <row r="78" spans="1:91" s="149" customFormat="1" ht="18" customHeight="1">
      <c r="A78" s="848">
        <v>5</v>
      </c>
      <c r="B78" s="848" t="s">
        <v>77</v>
      </c>
      <c r="C78" s="850" t="str">
        <f>VLOOKUP(B78,DS,2,0)</f>
        <v>Nguyễn Văn Bé Tư</v>
      </c>
      <c r="D78" s="852" t="str">
        <f>VLOOKUP(B78,DS,3,0)</f>
        <v>Tài xế</v>
      </c>
      <c r="E78" s="58" t="s">
        <v>32</v>
      </c>
      <c r="F78" s="153"/>
      <c r="G78" s="153">
        <v>8</v>
      </c>
      <c r="H78" s="153"/>
      <c r="I78" s="153">
        <v>8</v>
      </c>
      <c r="J78" s="153">
        <v>8</v>
      </c>
      <c r="K78" s="153">
        <v>8</v>
      </c>
      <c r="L78" s="153">
        <v>8</v>
      </c>
      <c r="M78" s="153">
        <v>8</v>
      </c>
      <c r="N78" s="153">
        <v>8</v>
      </c>
      <c r="O78" s="153"/>
      <c r="P78" s="153">
        <v>8</v>
      </c>
      <c r="Q78" s="153">
        <v>8</v>
      </c>
      <c r="R78" s="153">
        <v>8</v>
      </c>
      <c r="S78" s="153">
        <v>8</v>
      </c>
      <c r="T78" s="153">
        <v>8</v>
      </c>
      <c r="U78" s="153">
        <v>8</v>
      </c>
      <c r="V78" s="153"/>
      <c r="W78" s="153">
        <v>8</v>
      </c>
      <c r="X78" s="153">
        <v>8</v>
      </c>
      <c r="Y78" s="153">
        <v>8</v>
      </c>
      <c r="Z78" s="153">
        <v>8</v>
      </c>
      <c r="AA78" s="153">
        <v>8</v>
      </c>
      <c r="AB78" s="153">
        <v>8</v>
      </c>
      <c r="AC78" s="153"/>
      <c r="AD78" s="153">
        <v>8</v>
      </c>
      <c r="AE78" s="153">
        <v>8</v>
      </c>
      <c r="AF78" s="153">
        <v>8</v>
      </c>
      <c r="AG78" s="153">
        <v>8</v>
      </c>
      <c r="AH78" s="153">
        <v>8</v>
      </c>
      <c r="AI78" s="153">
        <v>8</v>
      </c>
      <c r="AJ78" s="153"/>
      <c r="AK78" s="822">
        <f>((SUM(F78:AJ78))/8)-(SUMIF($F$6:$AJ$6,"C.Nhật",F78:AJ78)/8)</f>
        <v>25</v>
      </c>
      <c r="AL78" s="822">
        <f>SUM(F79:AI79)/8*1.5</f>
        <v>0</v>
      </c>
      <c r="AM78" s="824">
        <f>SUMIF($F$6:$AI$6,"C.Nhật",$F78:$AI79)/8*2</f>
        <v>0</v>
      </c>
      <c r="AN78" s="813">
        <f>SUM(AK78:AM79)</f>
        <v>25</v>
      </c>
      <c r="AO78" s="859">
        <v>0</v>
      </c>
      <c r="AP78" s="861"/>
      <c r="AQ78" s="861"/>
      <c r="AR78" s="861"/>
      <c r="AS78" s="863"/>
      <c r="AT78" s="744"/>
      <c r="AV78" s="133"/>
      <c r="AW78" s="133"/>
      <c r="AX78" s="133"/>
      <c r="AY78" s="133"/>
      <c r="AZ78" s="133"/>
      <c r="BA78" s="133"/>
      <c r="BB78" s="133"/>
      <c r="BC78" s="133"/>
      <c r="BD78" s="133"/>
      <c r="BE78" s="133"/>
      <c r="BF78" s="133"/>
      <c r="BG78" s="133"/>
      <c r="BH78" s="133"/>
      <c r="BI78" s="133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</row>
    <row r="79" spans="1:91" s="149" customFormat="1" ht="18" customHeight="1">
      <c r="A79" s="849"/>
      <c r="B79" s="849"/>
      <c r="C79" s="851"/>
      <c r="D79" s="853"/>
      <c r="E79" s="59" t="s">
        <v>31</v>
      </c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823"/>
      <c r="AL79" s="823"/>
      <c r="AM79" s="825"/>
      <c r="AN79" s="814"/>
      <c r="AO79" s="860"/>
      <c r="AP79" s="862"/>
      <c r="AQ79" s="862"/>
      <c r="AR79" s="862"/>
      <c r="AS79" s="864"/>
      <c r="AT79" s="744"/>
      <c r="AV79" s="133"/>
      <c r="AW79" s="133"/>
      <c r="AX79" s="133"/>
      <c r="AY79" s="133"/>
      <c r="AZ79" s="133"/>
      <c r="BA79" s="133"/>
      <c r="BB79" s="133"/>
      <c r="BC79" s="133"/>
      <c r="BD79" s="133"/>
      <c r="BE79" s="133"/>
      <c r="BF79" s="133"/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</row>
    <row r="80" spans="1:91" s="149" customFormat="1" ht="18" customHeight="1">
      <c r="A80" s="848">
        <v>6</v>
      </c>
      <c r="B80" s="848" t="s">
        <v>78</v>
      </c>
      <c r="C80" s="850" t="str">
        <f>VLOOKUP(B80,DS,2,0)</f>
        <v>Dương Thanh Tuấn</v>
      </c>
      <c r="D80" s="852" t="str">
        <f>VLOOKUP(B80,DS,3,0)</f>
        <v>Nhân sự</v>
      </c>
      <c r="E80" s="58" t="s">
        <v>32</v>
      </c>
      <c r="F80" s="153"/>
      <c r="G80" s="153">
        <v>8</v>
      </c>
      <c r="H80" s="153"/>
      <c r="I80" s="153">
        <v>8</v>
      </c>
      <c r="J80" s="153">
        <v>8</v>
      </c>
      <c r="K80" s="153">
        <v>8</v>
      </c>
      <c r="L80" s="153">
        <v>8</v>
      </c>
      <c r="M80" s="153">
        <v>8</v>
      </c>
      <c r="N80" s="153">
        <v>8</v>
      </c>
      <c r="O80" s="153"/>
      <c r="P80" s="153">
        <v>8</v>
      </c>
      <c r="Q80" s="153">
        <v>8</v>
      </c>
      <c r="R80" s="153">
        <v>8</v>
      </c>
      <c r="S80" s="153">
        <v>8</v>
      </c>
      <c r="T80" s="153">
        <v>8</v>
      </c>
      <c r="U80" s="153">
        <v>8</v>
      </c>
      <c r="V80" s="153"/>
      <c r="W80" s="153">
        <v>8</v>
      </c>
      <c r="X80" s="153">
        <v>8</v>
      </c>
      <c r="Y80" s="153">
        <v>8</v>
      </c>
      <c r="Z80" s="153">
        <v>8</v>
      </c>
      <c r="AA80" s="153">
        <v>8</v>
      </c>
      <c r="AB80" s="153">
        <v>8</v>
      </c>
      <c r="AC80" s="153"/>
      <c r="AD80" s="153">
        <v>8</v>
      </c>
      <c r="AE80" s="153">
        <v>8</v>
      </c>
      <c r="AF80" s="153">
        <v>8</v>
      </c>
      <c r="AG80" s="153">
        <v>8</v>
      </c>
      <c r="AH80" s="153">
        <v>8</v>
      </c>
      <c r="AI80" s="153">
        <v>8</v>
      </c>
      <c r="AJ80" s="153"/>
      <c r="AK80" s="822">
        <f>((SUM(F80:AJ80))/8)-(SUMIF($F$6:$AJ$6,"C.Nhật",F80:AJ80)/8)</f>
        <v>25</v>
      </c>
      <c r="AL80" s="822">
        <f>SUM(F81:AI81)/8*1.5</f>
        <v>0</v>
      </c>
      <c r="AM80" s="824">
        <f>SUMIF($F$6:$AI$6,"C.Nhật",$F80:$AI81)/8*2</f>
        <v>0</v>
      </c>
      <c r="AN80" s="813">
        <f>SUM(AK80:AM81)</f>
        <v>25</v>
      </c>
      <c r="AO80" s="859">
        <v>0</v>
      </c>
      <c r="AP80" s="861"/>
      <c r="AQ80" s="861"/>
      <c r="AR80" s="861"/>
      <c r="AS80" s="863"/>
      <c r="AT80" s="744"/>
      <c r="AV80" s="133"/>
      <c r="AW80" s="133"/>
      <c r="AX80" s="133"/>
      <c r="AY80" s="133"/>
      <c r="AZ80" s="133"/>
      <c r="BA80" s="133"/>
      <c r="BB80" s="133"/>
      <c r="BC80" s="133"/>
      <c r="BD80" s="133"/>
      <c r="BE80" s="133"/>
      <c r="BF80" s="133"/>
      <c r="BG80" s="133"/>
      <c r="BH80" s="133"/>
      <c r="BI80" s="133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</row>
    <row r="81" spans="1:91" s="149" customFormat="1" ht="18" customHeight="1">
      <c r="A81" s="849"/>
      <c r="B81" s="849"/>
      <c r="C81" s="851"/>
      <c r="D81" s="853"/>
      <c r="E81" s="59" t="s">
        <v>31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823"/>
      <c r="AL81" s="823"/>
      <c r="AM81" s="825"/>
      <c r="AN81" s="814"/>
      <c r="AO81" s="860"/>
      <c r="AP81" s="862"/>
      <c r="AQ81" s="862"/>
      <c r="AR81" s="862"/>
      <c r="AS81" s="864"/>
      <c r="AT81" s="744"/>
      <c r="AV81" s="133"/>
      <c r="AW81" s="133"/>
      <c r="AX81" s="133"/>
      <c r="AY81" s="133"/>
      <c r="AZ81" s="133"/>
      <c r="BA81" s="133"/>
      <c r="BB81" s="133"/>
      <c r="BC81" s="133"/>
      <c r="BD81" s="133"/>
      <c r="BE81" s="133"/>
      <c r="BF81" s="133"/>
      <c r="BG81" s="133"/>
      <c r="BH81" s="133"/>
      <c r="BI81" s="133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</row>
    <row r="82" spans="1:91" s="149" customFormat="1" ht="18" customHeight="1">
      <c r="A82" s="848">
        <v>7</v>
      </c>
      <c r="B82" s="848" t="s">
        <v>81</v>
      </c>
      <c r="C82" s="850" t="str">
        <f>VLOOKUP(B82,DS,2,0)</f>
        <v>Nguyễn Thiện Duyệt</v>
      </c>
      <c r="D82" s="852" t="str">
        <f>VLOOKUP(B82,DS,3,0)</f>
        <v>XNK</v>
      </c>
      <c r="E82" s="58" t="s">
        <v>32</v>
      </c>
      <c r="F82" s="153"/>
      <c r="G82" s="153">
        <v>8</v>
      </c>
      <c r="H82" s="153"/>
      <c r="I82" s="153">
        <v>8</v>
      </c>
      <c r="J82" s="153">
        <v>8</v>
      </c>
      <c r="K82" s="153">
        <v>8</v>
      </c>
      <c r="L82" s="153">
        <v>8</v>
      </c>
      <c r="M82" s="153">
        <v>8</v>
      </c>
      <c r="N82" s="153">
        <v>8</v>
      </c>
      <c r="O82" s="153"/>
      <c r="P82" s="153">
        <v>8</v>
      </c>
      <c r="Q82" s="153">
        <v>8</v>
      </c>
      <c r="R82" s="153">
        <v>8</v>
      </c>
      <c r="S82" s="153">
        <v>8</v>
      </c>
      <c r="T82" s="153">
        <v>8</v>
      </c>
      <c r="U82" s="153">
        <v>8</v>
      </c>
      <c r="V82" s="153"/>
      <c r="W82" s="153">
        <v>8</v>
      </c>
      <c r="X82" s="153">
        <v>8</v>
      </c>
      <c r="Y82" s="153">
        <v>8</v>
      </c>
      <c r="Z82" s="153">
        <v>8</v>
      </c>
      <c r="AA82" s="153">
        <v>8</v>
      </c>
      <c r="AB82" s="153">
        <v>8</v>
      </c>
      <c r="AC82" s="153"/>
      <c r="AD82" s="153">
        <v>8</v>
      </c>
      <c r="AE82" s="153">
        <v>8</v>
      </c>
      <c r="AF82" s="153">
        <v>8</v>
      </c>
      <c r="AG82" s="153">
        <v>8</v>
      </c>
      <c r="AH82" s="153">
        <v>8</v>
      </c>
      <c r="AI82" s="153">
        <v>8</v>
      </c>
      <c r="AJ82" s="153"/>
      <c r="AK82" s="822">
        <f>((SUM(F82:AJ82))/8)-(SUMIF($F$6:$AJ$6,"C.Nhật",F82:AJ82)/8)</f>
        <v>25</v>
      </c>
      <c r="AL82" s="822">
        <f>SUM(F83:AI83)/8*1.5</f>
        <v>0</v>
      </c>
      <c r="AM82" s="824">
        <f>SUMIF($F$6:$AI$6,"C.Nhật",$F82:$AI83)/8*2</f>
        <v>0</v>
      </c>
      <c r="AN82" s="813">
        <f>SUM(AK82:AM83)</f>
        <v>25</v>
      </c>
      <c r="AO82" s="859">
        <v>0</v>
      </c>
      <c r="AP82" s="861"/>
      <c r="AQ82" s="861"/>
      <c r="AR82" s="861"/>
      <c r="AS82" s="863"/>
      <c r="AT82" s="744"/>
      <c r="AV82" s="133"/>
      <c r="AW82" s="133"/>
      <c r="AX82" s="133"/>
      <c r="AY82" s="133"/>
      <c r="AZ82" s="133"/>
      <c r="BA82" s="133"/>
      <c r="BB82" s="133"/>
      <c r="BC82" s="133"/>
      <c r="BD82" s="133"/>
      <c r="BE82" s="133"/>
      <c r="BF82" s="133"/>
      <c r="BG82" s="133"/>
      <c r="BH82" s="133"/>
      <c r="BI82" s="133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</row>
    <row r="83" spans="1:91" s="149" customFormat="1" ht="18" customHeight="1">
      <c r="A83" s="849"/>
      <c r="B83" s="849"/>
      <c r="C83" s="851"/>
      <c r="D83" s="853"/>
      <c r="E83" s="59" t="s">
        <v>31</v>
      </c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823"/>
      <c r="AL83" s="823"/>
      <c r="AM83" s="825"/>
      <c r="AN83" s="814"/>
      <c r="AO83" s="860"/>
      <c r="AP83" s="862"/>
      <c r="AQ83" s="862"/>
      <c r="AR83" s="862"/>
      <c r="AS83" s="864"/>
      <c r="AT83" s="744"/>
      <c r="AV83" s="133"/>
      <c r="AW83" s="133"/>
      <c r="AX83" s="133"/>
      <c r="AY83" s="133"/>
      <c r="AZ83" s="133"/>
      <c r="BA83" s="133"/>
      <c r="BB83" s="133"/>
      <c r="BC83" s="133"/>
      <c r="BD83" s="133"/>
      <c r="BE83" s="133"/>
      <c r="BF83" s="133"/>
      <c r="BG83" s="133"/>
      <c r="BH83" s="133"/>
      <c r="BI83" s="133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</row>
    <row r="84" spans="1:91" s="149" customFormat="1" ht="18" customHeight="1">
      <c r="A84" s="848">
        <v>8</v>
      </c>
      <c r="B84" s="848" t="s">
        <v>199</v>
      </c>
      <c r="C84" s="850" t="s">
        <v>196</v>
      </c>
      <c r="D84" s="852" t="str">
        <f>VLOOKUP(B84,DS,3,0)</f>
        <v>Kế toán</v>
      </c>
      <c r="E84" s="58" t="s">
        <v>32</v>
      </c>
      <c r="F84" s="153"/>
      <c r="G84" s="153">
        <v>8</v>
      </c>
      <c r="H84" s="153"/>
      <c r="I84" s="153">
        <v>8</v>
      </c>
      <c r="J84" s="153">
        <v>8</v>
      </c>
      <c r="K84" s="153">
        <v>8</v>
      </c>
      <c r="L84" s="153">
        <v>8</v>
      </c>
      <c r="M84" s="153">
        <v>8</v>
      </c>
      <c r="N84" s="153">
        <v>8</v>
      </c>
      <c r="O84" s="153"/>
      <c r="P84" s="153">
        <v>8</v>
      </c>
      <c r="Q84" s="153">
        <v>8</v>
      </c>
      <c r="R84" s="153">
        <v>8</v>
      </c>
      <c r="S84" s="153">
        <v>8</v>
      </c>
      <c r="T84" s="153">
        <v>8</v>
      </c>
      <c r="U84" s="153">
        <v>8</v>
      </c>
      <c r="V84" s="153"/>
      <c r="W84" s="153">
        <v>8</v>
      </c>
      <c r="X84" s="153">
        <v>8</v>
      </c>
      <c r="Y84" s="153">
        <v>8</v>
      </c>
      <c r="Z84" s="153">
        <v>8</v>
      </c>
      <c r="AA84" s="153">
        <v>8</v>
      </c>
      <c r="AB84" s="153">
        <v>8</v>
      </c>
      <c r="AC84" s="153"/>
      <c r="AD84" s="153">
        <v>8</v>
      </c>
      <c r="AE84" s="153">
        <v>8</v>
      </c>
      <c r="AF84" s="153">
        <v>8</v>
      </c>
      <c r="AG84" s="153">
        <v>8</v>
      </c>
      <c r="AH84" s="153">
        <v>8</v>
      </c>
      <c r="AI84" s="153">
        <v>8</v>
      </c>
      <c r="AJ84" s="153"/>
      <c r="AK84" s="822">
        <f>((SUM(F84:AJ84))/8)-(SUMIF($F$6:$AJ$6,"C.Nhật",F84:AJ84)/8)</f>
        <v>25</v>
      </c>
      <c r="AL84" s="822">
        <f>SUM(F85:AI85)/8*1.5</f>
        <v>0</v>
      </c>
      <c r="AM84" s="824">
        <f>SUMIF($F$6:$AI$6,"C.Nhật",$F84:$AI85)/8*2</f>
        <v>0</v>
      </c>
      <c r="AN84" s="813">
        <f>SUM(AK84:AM85)</f>
        <v>25</v>
      </c>
      <c r="AO84" s="859">
        <v>0</v>
      </c>
      <c r="AP84" s="861"/>
      <c r="AQ84" s="861"/>
      <c r="AR84" s="861"/>
      <c r="AS84" s="863"/>
      <c r="AT84" s="744"/>
      <c r="AV84" s="133"/>
      <c r="AW84" s="133"/>
      <c r="AX84" s="133"/>
      <c r="AY84" s="133"/>
      <c r="AZ84" s="133"/>
      <c r="BA84" s="133"/>
      <c r="BB84" s="133"/>
      <c r="BC84" s="133"/>
      <c r="BD84" s="133"/>
      <c r="BE84" s="133"/>
      <c r="BF84" s="133"/>
      <c r="BG84" s="133"/>
      <c r="BH84" s="133"/>
      <c r="BI84" s="133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</row>
    <row r="85" spans="1:91" s="149" customFormat="1" ht="18" customHeight="1">
      <c r="A85" s="849"/>
      <c r="B85" s="849"/>
      <c r="C85" s="851"/>
      <c r="D85" s="853"/>
      <c r="E85" s="59" t="s">
        <v>31</v>
      </c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823"/>
      <c r="AL85" s="823"/>
      <c r="AM85" s="825"/>
      <c r="AN85" s="814"/>
      <c r="AO85" s="860"/>
      <c r="AP85" s="862"/>
      <c r="AQ85" s="862"/>
      <c r="AR85" s="862"/>
      <c r="AS85" s="864"/>
      <c r="AT85" s="744"/>
      <c r="AV85" s="133"/>
      <c r="AW85" s="133"/>
      <c r="AX85" s="133"/>
      <c r="AY85" s="133"/>
      <c r="AZ85" s="133"/>
      <c r="BA85" s="133"/>
      <c r="BB85" s="133"/>
      <c r="BC85" s="133"/>
      <c r="BD85" s="133"/>
      <c r="BE85" s="133"/>
      <c r="BF85" s="133"/>
      <c r="BG85" s="133"/>
      <c r="BH85" s="133"/>
      <c r="BI85" s="133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</row>
    <row r="86" spans="1:91" s="165" customFormat="1" ht="12.75">
      <c r="A86" s="155"/>
      <c r="B86" s="156"/>
      <c r="C86" s="157"/>
      <c r="D86" s="158"/>
      <c r="E86" s="157"/>
      <c r="F86" s="159"/>
      <c r="G86" s="159"/>
      <c r="H86" s="160"/>
      <c r="I86" s="160"/>
      <c r="J86" s="161"/>
      <c r="K86" s="159"/>
      <c r="L86" s="160"/>
      <c r="M86" s="159"/>
      <c r="N86" s="159"/>
      <c r="O86" s="159"/>
      <c r="P86" s="159"/>
      <c r="Q86" s="160"/>
      <c r="R86" s="159"/>
      <c r="S86" s="159"/>
      <c r="T86" s="161"/>
      <c r="U86" s="159"/>
      <c r="V86" s="159"/>
      <c r="W86" s="159"/>
      <c r="X86" s="156"/>
      <c r="Y86" s="159"/>
      <c r="Z86" s="159"/>
      <c r="AA86" s="159"/>
      <c r="AB86" s="159"/>
      <c r="AC86" s="159"/>
      <c r="AD86" s="160"/>
      <c r="AE86" s="159"/>
      <c r="AF86" s="159"/>
      <c r="AG86" s="159"/>
      <c r="AH86" s="159"/>
      <c r="AI86" s="159"/>
      <c r="AJ86" s="159"/>
      <c r="AK86" s="157"/>
      <c r="AL86" s="157"/>
      <c r="AM86" s="162"/>
      <c r="AN86" s="163"/>
      <c r="AO86" s="163"/>
      <c r="AP86" s="163"/>
      <c r="AQ86" s="163"/>
      <c r="AR86" s="163"/>
      <c r="AS86" s="157"/>
      <c r="AT86" s="164"/>
    </row>
    <row r="87" spans="1:91" s="165" customFormat="1" ht="12.75">
      <c r="A87" s="155"/>
      <c r="B87" s="156"/>
      <c r="C87" s="166" t="s">
        <v>14</v>
      </c>
      <c r="D87" s="158"/>
      <c r="E87" s="157"/>
      <c r="F87" s="159"/>
      <c r="G87" s="159"/>
      <c r="H87" s="160"/>
      <c r="I87" s="160"/>
      <c r="J87" s="161"/>
      <c r="K87" s="159"/>
      <c r="L87" s="160"/>
      <c r="M87" s="159"/>
      <c r="N87" s="159"/>
      <c r="O87" s="159"/>
      <c r="P87" s="159"/>
      <c r="Q87" s="160"/>
      <c r="R87" s="159"/>
      <c r="S87" s="159"/>
      <c r="T87" s="161"/>
      <c r="U87" s="159"/>
      <c r="V87" s="159"/>
      <c r="W87" s="159"/>
      <c r="X87" s="156"/>
      <c r="Y87" s="159"/>
      <c r="Z87" s="159"/>
      <c r="AA87" s="159"/>
      <c r="AB87" s="159"/>
      <c r="AC87" s="159"/>
      <c r="AD87" s="160"/>
      <c r="AE87" s="159"/>
      <c r="AF87" s="159"/>
      <c r="AG87" s="159"/>
      <c r="AH87" s="159"/>
      <c r="AI87" s="159"/>
      <c r="AJ87" s="159"/>
      <c r="AK87" s="157"/>
      <c r="AL87" s="157"/>
      <c r="AM87" s="162"/>
      <c r="AN87" s="163"/>
      <c r="AO87" s="163"/>
      <c r="AP87" s="163"/>
      <c r="AQ87" s="163"/>
      <c r="AR87" s="163"/>
      <c r="AS87" s="157"/>
      <c r="AT87" s="164"/>
    </row>
    <row r="88" spans="1:91" s="165" customFormat="1" ht="12.75">
      <c r="A88" s="167"/>
      <c r="B88" s="167"/>
      <c r="C88" s="157"/>
      <c r="D88" s="158"/>
      <c r="E88" s="157"/>
      <c r="F88" s="159"/>
      <c r="G88" s="159"/>
      <c r="H88" s="168"/>
      <c r="I88" s="168"/>
      <c r="J88" s="168"/>
      <c r="K88" s="159"/>
      <c r="L88" s="168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68"/>
      <c r="AE88" s="159"/>
      <c r="AF88" s="159"/>
      <c r="AG88" s="159"/>
      <c r="AH88" s="159"/>
      <c r="AI88" s="159"/>
      <c r="AJ88" s="159"/>
      <c r="AK88" s="157"/>
      <c r="AL88" s="157"/>
      <c r="AM88" s="162"/>
      <c r="AN88" s="169"/>
      <c r="AO88" s="169"/>
      <c r="AP88" s="169"/>
      <c r="AQ88" s="169"/>
      <c r="AR88" s="169"/>
      <c r="AS88" s="157"/>
      <c r="AT88" s="164"/>
    </row>
    <row r="89" spans="1:91" s="170" customFormat="1" ht="15" customHeight="1">
      <c r="A89" s="167"/>
      <c r="B89" s="167"/>
      <c r="C89" s="157"/>
      <c r="D89" s="158"/>
      <c r="E89" s="157"/>
      <c r="F89" s="159"/>
      <c r="G89" s="159"/>
      <c r="H89" s="168"/>
      <c r="I89" s="168"/>
      <c r="J89" s="168"/>
      <c r="K89" s="159"/>
      <c r="L89" s="168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8"/>
      <c r="AE89" s="159"/>
      <c r="AF89" s="159"/>
      <c r="AG89" s="159"/>
      <c r="AH89" s="159"/>
      <c r="AI89" s="159"/>
      <c r="AJ89" s="159"/>
      <c r="AK89" s="157"/>
      <c r="AL89" s="157"/>
      <c r="AM89" s="162"/>
      <c r="AN89" s="169"/>
      <c r="AO89" s="169"/>
      <c r="AP89" s="169"/>
      <c r="AQ89" s="169"/>
      <c r="AR89" s="169"/>
      <c r="AS89" s="157"/>
      <c r="AT89" s="157"/>
    </row>
    <row r="90" spans="1:91" s="170" customFormat="1" ht="11.25">
      <c r="A90" s="167"/>
      <c r="B90" s="157"/>
      <c r="C90" s="158"/>
      <c r="D90" s="157"/>
      <c r="E90" s="167"/>
      <c r="F90" s="159"/>
      <c r="G90" s="159"/>
      <c r="H90" s="168"/>
      <c r="I90" s="168"/>
      <c r="J90" s="168"/>
      <c r="K90" s="159"/>
      <c r="L90" s="168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68"/>
      <c r="AE90" s="159"/>
      <c r="AF90" s="159"/>
      <c r="AG90" s="159"/>
      <c r="AH90" s="159"/>
      <c r="AI90" s="159"/>
      <c r="AJ90" s="159"/>
      <c r="AK90" s="157"/>
      <c r="AL90" s="157"/>
      <c r="AM90" s="162"/>
      <c r="AN90" s="169"/>
      <c r="AO90" s="169"/>
      <c r="AP90" s="169"/>
      <c r="AQ90" s="169"/>
      <c r="AR90" s="169"/>
      <c r="AS90" s="157"/>
      <c r="AT90" s="157"/>
    </row>
    <row r="91" spans="1:91" s="170" customFormat="1" ht="11.25">
      <c r="A91" s="167"/>
      <c r="B91" s="157"/>
      <c r="C91" s="158"/>
      <c r="D91" s="157"/>
      <c r="E91" s="167"/>
      <c r="F91" s="159"/>
      <c r="G91" s="159"/>
      <c r="H91" s="168"/>
      <c r="I91" s="168"/>
      <c r="J91" s="168"/>
      <c r="K91" s="159"/>
      <c r="L91" s="168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68"/>
      <c r="AE91" s="159"/>
      <c r="AF91" s="159"/>
      <c r="AG91" s="159"/>
      <c r="AH91" s="159"/>
      <c r="AI91" s="159"/>
      <c r="AJ91" s="159"/>
      <c r="AK91" s="157"/>
      <c r="AL91" s="157"/>
      <c r="AM91" s="162"/>
      <c r="AN91" s="169"/>
      <c r="AO91" s="169"/>
      <c r="AP91" s="169"/>
      <c r="AQ91" s="169"/>
      <c r="AR91" s="169"/>
      <c r="AS91" s="157"/>
      <c r="AT91" s="157"/>
    </row>
    <row r="92" spans="1:91" s="170" customFormat="1" ht="11.25">
      <c r="A92" s="166"/>
      <c r="B92" s="166"/>
      <c r="C92" s="155"/>
      <c r="D92" s="171"/>
      <c r="E92" s="172"/>
      <c r="F92" s="161"/>
      <c r="G92" s="173"/>
      <c r="H92" s="160"/>
      <c r="I92" s="160"/>
      <c r="J92" s="160"/>
      <c r="K92" s="173"/>
      <c r="L92" s="160"/>
      <c r="M92" s="173"/>
      <c r="N92" s="173"/>
      <c r="O92" s="173"/>
      <c r="P92" s="173"/>
      <c r="Q92" s="160"/>
      <c r="R92" s="161"/>
      <c r="S92" s="173"/>
      <c r="T92" s="173"/>
      <c r="U92" s="160"/>
      <c r="V92" s="173"/>
      <c r="W92" s="173"/>
      <c r="X92" s="160"/>
      <c r="Y92" s="173"/>
      <c r="Z92" s="173"/>
      <c r="AA92" s="173"/>
      <c r="AB92" s="173"/>
      <c r="AC92" s="173"/>
      <c r="AD92" s="160"/>
      <c r="AE92" s="173"/>
      <c r="AF92" s="173"/>
      <c r="AG92" s="173"/>
      <c r="AH92" s="173"/>
      <c r="AI92" s="173"/>
      <c r="AJ92" s="173"/>
      <c r="AK92" s="172"/>
      <c r="AM92" s="174"/>
      <c r="AN92" s="166"/>
      <c r="AO92" s="166"/>
      <c r="AP92" s="166"/>
      <c r="AQ92" s="166"/>
      <c r="AR92" s="166"/>
      <c r="AS92" s="155"/>
      <c r="AT92" s="157"/>
    </row>
    <row r="93" spans="1:91" s="170" customFormat="1" ht="12.75">
      <c r="A93" s="133"/>
      <c r="B93" s="133" t="s">
        <v>0</v>
      </c>
      <c r="C93" s="133"/>
      <c r="D93" s="175"/>
      <c r="E93" s="133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7"/>
      <c r="AI93" s="177"/>
      <c r="AJ93" s="177"/>
      <c r="AK93" s="133"/>
      <c r="AL93" s="133"/>
      <c r="AM93" s="178"/>
      <c r="AN93" s="133"/>
      <c r="AO93" s="133"/>
      <c r="AP93" s="133"/>
      <c r="AQ93" s="133"/>
      <c r="AR93" s="133"/>
      <c r="AS93" s="133"/>
      <c r="AT93" s="157"/>
    </row>
    <row r="94" spans="1:91" s="170" customFormat="1" ht="12.75">
      <c r="A94" s="133"/>
      <c r="B94" s="133"/>
      <c r="C94" s="133" t="s">
        <v>46</v>
      </c>
      <c r="D94" s="175"/>
      <c r="E94" s="133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7"/>
      <c r="AI94" s="177"/>
      <c r="AJ94" s="177"/>
      <c r="AK94" s="133"/>
      <c r="AL94" s="133"/>
      <c r="AM94" s="178"/>
      <c r="AN94" s="133"/>
      <c r="AO94" s="133"/>
      <c r="AP94" s="133"/>
      <c r="AQ94" s="133"/>
      <c r="AR94" s="133"/>
      <c r="AS94" s="133"/>
      <c r="AT94" s="155"/>
    </row>
    <row r="95" spans="1:91" s="133" customFormat="1" ht="12.75">
      <c r="C95" s="133" t="s">
        <v>47</v>
      </c>
      <c r="D95" s="175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7"/>
      <c r="AI95" s="177"/>
      <c r="AJ95" s="177"/>
      <c r="AM95" s="178"/>
    </row>
    <row r="96" spans="1:91" s="133" customFormat="1" ht="12.75">
      <c r="C96" s="133" t="s">
        <v>48</v>
      </c>
      <c r="D96" s="175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7"/>
      <c r="AI96" s="177"/>
      <c r="AJ96" s="177"/>
      <c r="AM96" s="178"/>
    </row>
    <row r="97" spans="3:39" s="133" customFormat="1" ht="12.75">
      <c r="C97" s="133" t="s">
        <v>49</v>
      </c>
      <c r="D97" s="175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7"/>
      <c r="AI97" s="177"/>
      <c r="AJ97" s="177"/>
      <c r="AM97" s="178"/>
    </row>
    <row r="98" spans="3:39" s="133" customFormat="1" ht="12.75">
      <c r="C98" s="133" t="s">
        <v>50</v>
      </c>
      <c r="D98" s="175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7"/>
      <c r="AI98" s="177"/>
      <c r="AJ98" s="177"/>
      <c r="AM98" s="178"/>
    </row>
    <row r="99" spans="3:39" s="133" customFormat="1" ht="12.75">
      <c r="C99" s="133" t="s">
        <v>51</v>
      </c>
      <c r="D99" s="175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7"/>
      <c r="AI99" s="177"/>
      <c r="AJ99" s="177"/>
      <c r="AM99" s="178"/>
    </row>
    <row r="100" spans="3:39" s="133" customFormat="1" ht="12.75">
      <c r="C100" s="133" t="s">
        <v>52</v>
      </c>
      <c r="D100" s="175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7"/>
      <c r="AI100" s="177"/>
      <c r="AJ100" s="177"/>
      <c r="AM100" s="178"/>
    </row>
    <row r="101" spans="3:39" s="133" customFormat="1" ht="12.75">
      <c r="C101" s="133" t="s">
        <v>53</v>
      </c>
      <c r="D101" s="175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7"/>
      <c r="AI101" s="177"/>
      <c r="AJ101" s="177"/>
      <c r="AM101" s="178"/>
    </row>
    <row r="102" spans="3:39" s="133" customFormat="1" ht="12.75">
      <c r="C102" s="133" t="s">
        <v>54</v>
      </c>
      <c r="D102" s="175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7"/>
      <c r="AI102" s="177"/>
      <c r="AJ102" s="177"/>
      <c r="AM102" s="178"/>
    </row>
    <row r="116" ht="12.75"/>
    <row r="117" ht="12.75"/>
    <row r="118" ht="12.75"/>
  </sheetData>
  <protectedRanges>
    <protectedRange password="CC78" sqref="A1:A3" name="Range1_2_1_2"/>
    <protectedRange password="CC78" sqref="A9:A12" name="Range1_1_3"/>
    <protectedRange password="CC78" sqref="C9:E12 A9:A12" name="Range1_6_3"/>
    <protectedRange password="CC78" sqref="B9:B12" name="Range1_4_3"/>
    <protectedRange password="CC78" sqref="J41" name="Range1_1_1_1_2"/>
    <protectedRange password="CC78" sqref="A63:A65" name="Range1_2_1_1_1"/>
    <protectedRange password="CC78" sqref="A70:A85" name="Range1_1_1_2"/>
    <protectedRange password="CC78" sqref="A70:A85 C70:E85" name="Range1_6_1_1"/>
    <protectedRange password="CC78" sqref="B70:B83" name="Range1_4_1_1"/>
    <protectedRange password="CC78" sqref="J88:J91 Q86:Q87" name="Range1_1_1_1_1_1"/>
    <protectedRange password="CC78" sqref="J92" name="Range1_3_1_1_1_1"/>
    <protectedRange password="CC78" sqref="A31:A40 A14:A29" name="Range1_1_2_1"/>
    <protectedRange password="CC78" sqref="C31:E40 A31:A40 C14:E29 A14:A29" name="Range1_6_2_1"/>
    <protectedRange password="CC78" sqref="B31:B32 B35:B40 B27 B29 B14:B25" name="Range1_4_2_1"/>
    <protectedRange password="CC78" sqref="B33:B34" name="Range1_4_2_2"/>
    <protectedRange password="CC78" sqref="B91" name="Range1"/>
    <protectedRange password="CC78" sqref="B91" name="Range1_3"/>
    <protectedRange password="CC78" sqref="B26" name="Range1_1"/>
    <protectedRange password="CC78" sqref="B28" name="Range1_1_1"/>
  </protectedRanges>
  <mergeCells count="319">
    <mergeCell ref="AS84:AS85"/>
    <mergeCell ref="AM84:AM85"/>
    <mergeCell ref="AN84:AN85"/>
    <mergeCell ref="AO84:AO85"/>
    <mergeCell ref="AP84:AP85"/>
    <mergeCell ref="AQ84:AQ85"/>
    <mergeCell ref="AR84:AR85"/>
    <mergeCell ref="AP82:AP83"/>
    <mergeCell ref="AQ82:AQ83"/>
    <mergeCell ref="AR82:AR83"/>
    <mergeCell ref="AS82:AS83"/>
    <mergeCell ref="A84:A85"/>
    <mergeCell ref="B84:B85"/>
    <mergeCell ref="C84:C85"/>
    <mergeCell ref="D84:D85"/>
    <mergeCell ref="AK84:AK85"/>
    <mergeCell ref="AL84:AL85"/>
    <mergeCell ref="AS80:AS81"/>
    <mergeCell ref="A82:A83"/>
    <mergeCell ref="B82:B83"/>
    <mergeCell ref="C82:C83"/>
    <mergeCell ref="D82:D83"/>
    <mergeCell ref="AK82:AK83"/>
    <mergeCell ref="AL82:AL83"/>
    <mergeCell ref="AM82:AM83"/>
    <mergeCell ref="AN82:AN83"/>
    <mergeCell ref="AO82:AO83"/>
    <mergeCell ref="AM80:AM81"/>
    <mergeCell ref="AN80:AN81"/>
    <mergeCell ref="AO80:AO81"/>
    <mergeCell ref="AP80:AP81"/>
    <mergeCell ref="AQ80:AQ81"/>
    <mergeCell ref="AR80:AR81"/>
    <mergeCell ref="AP78:AP79"/>
    <mergeCell ref="AQ78:AQ79"/>
    <mergeCell ref="AR78:AR79"/>
    <mergeCell ref="AS78:AS79"/>
    <mergeCell ref="A80:A81"/>
    <mergeCell ref="B80:B81"/>
    <mergeCell ref="C80:C81"/>
    <mergeCell ref="D80:D81"/>
    <mergeCell ref="AK80:AK81"/>
    <mergeCell ref="AL80:AL81"/>
    <mergeCell ref="AS76:AS77"/>
    <mergeCell ref="A78:A79"/>
    <mergeCell ref="B78:B79"/>
    <mergeCell ref="C78:C79"/>
    <mergeCell ref="D78:D79"/>
    <mergeCell ref="AK78:AK79"/>
    <mergeCell ref="AL78:AL79"/>
    <mergeCell ref="AM78:AM79"/>
    <mergeCell ref="AN78:AN79"/>
    <mergeCell ref="AO78:AO79"/>
    <mergeCell ref="AM76:AM77"/>
    <mergeCell ref="AN76:AN77"/>
    <mergeCell ref="AO76:AO77"/>
    <mergeCell ref="AP76:AP77"/>
    <mergeCell ref="AQ76:AQ77"/>
    <mergeCell ref="AR76:AR77"/>
    <mergeCell ref="AP74:AP75"/>
    <mergeCell ref="AQ74:AQ75"/>
    <mergeCell ref="AR74:AR75"/>
    <mergeCell ref="AS74:AS75"/>
    <mergeCell ref="A76:A77"/>
    <mergeCell ref="B76:B77"/>
    <mergeCell ref="C76:C77"/>
    <mergeCell ref="D76:D77"/>
    <mergeCell ref="AK76:AK77"/>
    <mergeCell ref="AL76:AL77"/>
    <mergeCell ref="AS72:AS73"/>
    <mergeCell ref="A74:A75"/>
    <mergeCell ref="B74:B75"/>
    <mergeCell ref="C74:C75"/>
    <mergeCell ref="D74:D75"/>
    <mergeCell ref="AK74:AK75"/>
    <mergeCell ref="AL74:AL75"/>
    <mergeCell ref="AM74:AM75"/>
    <mergeCell ref="AN74:AN75"/>
    <mergeCell ref="AO74:AO75"/>
    <mergeCell ref="AM72:AM73"/>
    <mergeCell ref="AN72:AN73"/>
    <mergeCell ref="AO72:AO73"/>
    <mergeCell ref="AP72:AP73"/>
    <mergeCell ref="AQ72:AQ73"/>
    <mergeCell ref="AR72:AR73"/>
    <mergeCell ref="AP70:AP71"/>
    <mergeCell ref="AQ70:AQ71"/>
    <mergeCell ref="AR70:AR71"/>
    <mergeCell ref="AS70:AS71"/>
    <mergeCell ref="A72:A73"/>
    <mergeCell ref="B72:B73"/>
    <mergeCell ref="C72:C73"/>
    <mergeCell ref="D72:D73"/>
    <mergeCell ref="AK72:AK73"/>
    <mergeCell ref="AL72:AL73"/>
    <mergeCell ref="AT67:AT68"/>
    <mergeCell ref="A70:A71"/>
    <mergeCell ref="B70:B71"/>
    <mergeCell ref="C70:C71"/>
    <mergeCell ref="D70:D71"/>
    <mergeCell ref="AK70:AK71"/>
    <mergeCell ref="AL70:AL71"/>
    <mergeCell ref="AM70:AM71"/>
    <mergeCell ref="AN70:AN71"/>
    <mergeCell ref="AO70:AO71"/>
    <mergeCell ref="AN67:AN68"/>
    <mergeCell ref="AO67:AO68"/>
    <mergeCell ref="AP67:AP68"/>
    <mergeCell ref="AQ67:AQ68"/>
    <mergeCell ref="AR67:AR68"/>
    <mergeCell ref="AS67:AS68"/>
    <mergeCell ref="A67:A68"/>
    <mergeCell ref="B67:B68"/>
    <mergeCell ref="C67:C68"/>
    <mergeCell ref="D67:D68"/>
    <mergeCell ref="E67:E68"/>
    <mergeCell ref="AK67:AM67"/>
    <mergeCell ref="AO39:AO40"/>
    <mergeCell ref="AP39:AP40"/>
    <mergeCell ref="AQ39:AQ40"/>
    <mergeCell ref="AR39:AR40"/>
    <mergeCell ref="AS39:AS40"/>
    <mergeCell ref="AM63:AS63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L37:AL38"/>
    <mergeCell ref="AM37:AM38"/>
    <mergeCell ref="AN37:AN38"/>
    <mergeCell ref="AO37:AO38"/>
    <mergeCell ref="AP37:AP38"/>
    <mergeCell ref="AQ37:AQ38"/>
    <mergeCell ref="AO35:AO36"/>
    <mergeCell ref="AP35:AP36"/>
    <mergeCell ref="AQ35:AQ36"/>
    <mergeCell ref="AR35:AR36"/>
    <mergeCell ref="AS35:AS36"/>
    <mergeCell ref="A37:A38"/>
    <mergeCell ref="B37:B38"/>
    <mergeCell ref="C37:C38"/>
    <mergeCell ref="D37:D38"/>
    <mergeCell ref="AK37:AK38"/>
    <mergeCell ref="AR33:AR34"/>
    <mergeCell ref="AS33:AS34"/>
    <mergeCell ref="A35:A36"/>
    <mergeCell ref="B35:B36"/>
    <mergeCell ref="C35:C36"/>
    <mergeCell ref="D35:D36"/>
    <mergeCell ref="AK35:AK36"/>
    <mergeCell ref="AL35:AL36"/>
    <mergeCell ref="AM35:AM36"/>
    <mergeCell ref="AN35:AN36"/>
    <mergeCell ref="AL33:AL34"/>
    <mergeCell ref="AM33:AM34"/>
    <mergeCell ref="AN33:AN34"/>
    <mergeCell ref="AO33:AO34"/>
    <mergeCell ref="AP33:AP34"/>
    <mergeCell ref="AQ33:AQ34"/>
    <mergeCell ref="AO31:AO32"/>
    <mergeCell ref="AP31:AP32"/>
    <mergeCell ref="AQ31:AQ32"/>
    <mergeCell ref="AR31:AR32"/>
    <mergeCell ref="AS31:AS32"/>
    <mergeCell ref="A33:A34"/>
    <mergeCell ref="B33:B34"/>
    <mergeCell ref="C33:C34"/>
    <mergeCell ref="D33:D34"/>
    <mergeCell ref="AK33:AK34"/>
    <mergeCell ref="AN28:AN29"/>
    <mergeCell ref="AR28:AR29"/>
    <mergeCell ref="A31:A32"/>
    <mergeCell ref="B31:B32"/>
    <mergeCell ref="C31:C32"/>
    <mergeCell ref="D31:D32"/>
    <mergeCell ref="AK31:AK32"/>
    <mergeCell ref="AL31:AL32"/>
    <mergeCell ref="AM31:AM32"/>
    <mergeCell ref="AN31:AN32"/>
    <mergeCell ref="AM26:AM27"/>
    <mergeCell ref="AN26:AN27"/>
    <mergeCell ref="AR26:AR27"/>
    <mergeCell ref="A28:A29"/>
    <mergeCell ref="B28:B29"/>
    <mergeCell ref="C28:C29"/>
    <mergeCell ref="D28:D29"/>
    <mergeCell ref="AK28:AK29"/>
    <mergeCell ref="AL28:AL29"/>
    <mergeCell ref="AM28:AM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</mergeCells>
  <conditionalFormatting sqref="F93:AJ94 F42:AJ61 F96:AJ109 AS29 F5:AJ6 F9:AJ12 F14:AJ40 F70:AJ85">
    <cfRule type="expression" dxfId="6228" priority="3103" stopIfTrue="1">
      <formula>IF(WEEKDAY(F$5)=1,TRUE,FALSE)</formula>
    </cfRule>
  </conditionalFormatting>
  <conditionalFormatting sqref="F5:AJ6 F67:AJ68 F9:AJ12">
    <cfRule type="expression" dxfId="6226" priority="3102" stopIfTrue="1">
      <formula>IF(WEEKDAY(F$5)=1,TRUE,FALSE)</formula>
    </cfRule>
  </conditionalFormatting>
  <conditionalFormatting sqref="K31:P31">
    <cfRule type="expression" dxfId="6224" priority="3101" stopIfTrue="1">
      <formula>IF(WEEKDAY(K$5)=1,TRUE,FALSE)</formula>
    </cfRule>
  </conditionalFormatting>
  <conditionalFormatting sqref="K33:P33">
    <cfRule type="expression" dxfId="6222" priority="3100" stopIfTrue="1">
      <formula>IF(WEEKDAY(K$5)=1,TRUE,FALSE)</formula>
    </cfRule>
  </conditionalFormatting>
  <conditionalFormatting sqref="K35:P35">
    <cfRule type="expression" dxfId="6220" priority="3099" stopIfTrue="1">
      <formula>IF(WEEKDAY(K$5)=1,TRUE,FALSE)</formula>
    </cfRule>
  </conditionalFormatting>
  <conditionalFormatting sqref="K37:P37">
    <cfRule type="expression" dxfId="6218" priority="3098" stopIfTrue="1">
      <formula>IF(WEEKDAY(K$5)=1,TRUE,FALSE)</formula>
    </cfRule>
  </conditionalFormatting>
  <conditionalFormatting sqref="K39:P39">
    <cfRule type="expression" dxfId="6216" priority="3097" stopIfTrue="1">
      <formula>IF(WEEKDAY(K$5)=1,TRUE,FALSE)</formula>
    </cfRule>
  </conditionalFormatting>
  <conditionalFormatting sqref="R39:W39">
    <cfRule type="expression" dxfId="6214" priority="3096" stopIfTrue="1">
      <formula>IF(WEEKDAY(R$5)=1,TRUE,FALSE)</formula>
    </cfRule>
  </conditionalFormatting>
  <conditionalFormatting sqref="R37:W37">
    <cfRule type="expression" dxfId="6212" priority="3095" stopIfTrue="1">
      <formula>IF(WEEKDAY(R$5)=1,TRUE,FALSE)</formula>
    </cfRule>
  </conditionalFormatting>
  <conditionalFormatting sqref="R35:W35">
    <cfRule type="expression" dxfId="6210" priority="3094" stopIfTrue="1">
      <formula>IF(WEEKDAY(R$5)=1,TRUE,FALSE)</formula>
    </cfRule>
  </conditionalFormatting>
  <conditionalFormatting sqref="R33:W33">
    <cfRule type="expression" dxfId="6208" priority="3093" stopIfTrue="1">
      <formula>IF(WEEKDAY(R$5)=1,TRUE,FALSE)</formula>
    </cfRule>
  </conditionalFormatting>
  <conditionalFormatting sqref="R31:W31">
    <cfRule type="expression" dxfId="6206" priority="3092" stopIfTrue="1">
      <formula>IF(WEEKDAY(R$5)=1,TRUE,FALSE)</formula>
    </cfRule>
  </conditionalFormatting>
  <conditionalFormatting sqref="Y31:AD31">
    <cfRule type="expression" dxfId="6204" priority="3091" stopIfTrue="1">
      <formula>IF(WEEKDAY(Y$5)=1,TRUE,FALSE)</formula>
    </cfRule>
  </conditionalFormatting>
  <conditionalFormatting sqref="Y33:AD33">
    <cfRule type="expression" dxfId="6202" priority="3090" stopIfTrue="1">
      <formula>IF(WEEKDAY(Y$5)=1,TRUE,FALSE)</formula>
    </cfRule>
  </conditionalFormatting>
  <conditionalFormatting sqref="Y35:AD35">
    <cfRule type="expression" dxfId="6200" priority="3089" stopIfTrue="1">
      <formula>IF(WEEKDAY(Y$5)=1,TRUE,FALSE)</formula>
    </cfRule>
  </conditionalFormatting>
  <conditionalFormatting sqref="Y37:AD37">
    <cfRule type="expression" dxfId="6198" priority="3088" stopIfTrue="1">
      <formula>IF(WEEKDAY(Y$5)=1,TRUE,FALSE)</formula>
    </cfRule>
  </conditionalFormatting>
  <conditionalFormatting sqref="Y39:AD39">
    <cfRule type="expression" dxfId="6196" priority="3087" stopIfTrue="1">
      <formula>IF(WEEKDAY(Y$5)=1,TRUE,FALSE)</formula>
    </cfRule>
  </conditionalFormatting>
  <conditionalFormatting sqref="F14:I14">
    <cfRule type="expression" dxfId="6194" priority="3086" stopIfTrue="1">
      <formula>IF(WEEKDAY(F$5)=1,TRUE,FALSE)</formula>
    </cfRule>
  </conditionalFormatting>
  <conditionalFormatting sqref="F16:I16">
    <cfRule type="expression" dxfId="6192" priority="3085" stopIfTrue="1">
      <formula>IF(WEEKDAY(F$5)=1,TRUE,FALSE)</formula>
    </cfRule>
  </conditionalFormatting>
  <conditionalFormatting sqref="F18:I18">
    <cfRule type="expression" dxfId="6190" priority="3084" stopIfTrue="1">
      <formula>IF(WEEKDAY(F$5)=1,TRUE,FALSE)</formula>
    </cfRule>
  </conditionalFormatting>
  <conditionalFormatting sqref="F20:I20">
    <cfRule type="expression" dxfId="6188" priority="3083" stopIfTrue="1">
      <formula>IF(WEEKDAY(F$5)=1,TRUE,FALSE)</formula>
    </cfRule>
  </conditionalFormatting>
  <conditionalFormatting sqref="F22:I22">
    <cfRule type="expression" dxfId="6186" priority="3082" stopIfTrue="1">
      <formula>IF(WEEKDAY(F$5)=1,TRUE,FALSE)</formula>
    </cfRule>
  </conditionalFormatting>
  <conditionalFormatting sqref="F24:I24">
    <cfRule type="expression" dxfId="6184" priority="3081" stopIfTrue="1">
      <formula>IF(WEEKDAY(F$5)=1,TRUE,FALSE)</formula>
    </cfRule>
  </conditionalFormatting>
  <conditionalFormatting sqref="F31:I31">
    <cfRule type="expression" dxfId="6182" priority="3080" stopIfTrue="1">
      <formula>IF(WEEKDAY(F$5)=1,TRUE,FALSE)</formula>
    </cfRule>
  </conditionalFormatting>
  <conditionalFormatting sqref="F33:I33">
    <cfRule type="expression" dxfId="6180" priority="3079" stopIfTrue="1">
      <formula>IF(WEEKDAY(F$5)=1,TRUE,FALSE)</formula>
    </cfRule>
  </conditionalFormatting>
  <conditionalFormatting sqref="F35:I35">
    <cfRule type="expression" dxfId="6178" priority="3078" stopIfTrue="1">
      <formula>IF(WEEKDAY(F$5)=1,TRUE,FALSE)</formula>
    </cfRule>
  </conditionalFormatting>
  <conditionalFormatting sqref="F37:I37">
    <cfRule type="expression" dxfId="6176" priority="3077" stopIfTrue="1">
      <formula>IF(WEEKDAY(F$5)=1,TRUE,FALSE)</formula>
    </cfRule>
  </conditionalFormatting>
  <conditionalFormatting sqref="F39:I39">
    <cfRule type="expression" dxfId="6174" priority="3076" stopIfTrue="1">
      <formula>IF(WEEKDAY(F$5)=1,TRUE,FALSE)</formula>
    </cfRule>
  </conditionalFormatting>
  <conditionalFormatting sqref="F70:I70">
    <cfRule type="expression" dxfId="6172" priority="3075" stopIfTrue="1">
      <formula>IF(WEEKDAY(F$5)=1,TRUE,FALSE)</formula>
    </cfRule>
  </conditionalFormatting>
  <conditionalFormatting sqref="F72:I72">
    <cfRule type="expression" dxfId="6170" priority="3074" stopIfTrue="1">
      <formula>IF(WEEKDAY(F$5)=1,TRUE,FALSE)</formula>
    </cfRule>
  </conditionalFormatting>
  <conditionalFormatting sqref="F74:I74">
    <cfRule type="expression" dxfId="6168" priority="3073" stopIfTrue="1">
      <formula>IF(WEEKDAY(F$5)=1,TRUE,FALSE)</formula>
    </cfRule>
  </conditionalFormatting>
  <conditionalFormatting sqref="F76:I76">
    <cfRule type="expression" dxfId="6166" priority="3072" stopIfTrue="1">
      <formula>IF(WEEKDAY(F$5)=1,TRUE,FALSE)</formula>
    </cfRule>
  </conditionalFormatting>
  <conditionalFormatting sqref="F78:I78">
    <cfRule type="expression" dxfId="6164" priority="3071" stopIfTrue="1">
      <formula>IF(WEEKDAY(F$5)=1,TRUE,FALSE)</formula>
    </cfRule>
  </conditionalFormatting>
  <conditionalFormatting sqref="F80:I80">
    <cfRule type="expression" dxfId="6162" priority="3070" stopIfTrue="1">
      <formula>IF(WEEKDAY(F$5)=1,TRUE,FALSE)</formula>
    </cfRule>
  </conditionalFormatting>
  <conditionalFormatting sqref="F82:I82">
    <cfRule type="expression" dxfId="6160" priority="3069" stopIfTrue="1">
      <formula>IF(WEEKDAY(F$5)=1,TRUE,FALSE)</formula>
    </cfRule>
  </conditionalFormatting>
  <conditionalFormatting sqref="F84:I84">
    <cfRule type="expression" dxfId="6158" priority="3068" stopIfTrue="1">
      <formula>IF(WEEKDAY(F$5)=1,TRUE,FALSE)</formula>
    </cfRule>
  </conditionalFormatting>
  <conditionalFormatting sqref="AF14:AJ14">
    <cfRule type="expression" dxfId="6156" priority="3067" stopIfTrue="1">
      <formula>IF(WEEKDAY(AF$5)=1,TRUE,FALSE)</formula>
    </cfRule>
  </conditionalFormatting>
  <conditionalFormatting sqref="AF16:AJ16">
    <cfRule type="expression" dxfId="6154" priority="3066" stopIfTrue="1">
      <formula>IF(WEEKDAY(AF$5)=1,TRUE,FALSE)</formula>
    </cfRule>
  </conditionalFormatting>
  <conditionalFormatting sqref="AF18:AJ18">
    <cfRule type="expression" dxfId="6152" priority="3065" stopIfTrue="1">
      <formula>IF(WEEKDAY(AF$5)=1,TRUE,FALSE)</formula>
    </cfRule>
  </conditionalFormatting>
  <conditionalFormatting sqref="AF20:AJ20">
    <cfRule type="expression" dxfId="6150" priority="3064" stopIfTrue="1">
      <formula>IF(WEEKDAY(AF$5)=1,TRUE,FALSE)</formula>
    </cfRule>
  </conditionalFormatting>
  <conditionalFormatting sqref="AF22:AJ22">
    <cfRule type="expression" dxfId="6148" priority="3063" stopIfTrue="1">
      <formula>IF(WEEKDAY(AF$5)=1,TRUE,FALSE)</formula>
    </cfRule>
  </conditionalFormatting>
  <conditionalFormatting sqref="AF24:AJ24">
    <cfRule type="expression" dxfId="6146" priority="3062" stopIfTrue="1">
      <formula>IF(WEEKDAY(AF$5)=1,TRUE,FALSE)</formula>
    </cfRule>
  </conditionalFormatting>
  <conditionalFormatting sqref="AF31:AJ31">
    <cfRule type="expression" dxfId="6144" priority="3061" stopIfTrue="1">
      <formula>IF(WEEKDAY(AF$5)=1,TRUE,FALSE)</formula>
    </cfRule>
  </conditionalFormatting>
  <conditionalFormatting sqref="AF35:AJ35">
    <cfRule type="expression" dxfId="6142" priority="3060" stopIfTrue="1">
      <formula>IF(WEEKDAY(AF$5)=1,TRUE,FALSE)</formula>
    </cfRule>
  </conditionalFormatting>
  <conditionalFormatting sqref="AF37:AJ37">
    <cfRule type="expression" dxfId="6140" priority="3059" stopIfTrue="1">
      <formula>IF(WEEKDAY(AF$5)=1,TRUE,FALSE)</formula>
    </cfRule>
  </conditionalFormatting>
  <conditionalFormatting sqref="AF39:AJ39">
    <cfRule type="expression" dxfId="6138" priority="3058" stopIfTrue="1">
      <formula>IF(WEEKDAY(AF$5)=1,TRUE,FALSE)</formula>
    </cfRule>
  </conditionalFormatting>
  <conditionalFormatting sqref="K33:P33">
    <cfRule type="expression" dxfId="6136" priority="3057" stopIfTrue="1">
      <formula>IF(WEEKDAY(K$5)=1,TRUE,FALSE)</formula>
    </cfRule>
  </conditionalFormatting>
  <conditionalFormatting sqref="R33:W33">
    <cfRule type="expression" dxfId="6134" priority="3056" stopIfTrue="1">
      <formula>IF(WEEKDAY(R$5)=1,TRUE,FALSE)</formula>
    </cfRule>
  </conditionalFormatting>
  <conditionalFormatting sqref="Y33:AD33">
    <cfRule type="expression" dxfId="6132" priority="3055" stopIfTrue="1">
      <formula>IF(WEEKDAY(Y$5)=1,TRUE,FALSE)</formula>
    </cfRule>
  </conditionalFormatting>
  <conditionalFormatting sqref="F33:I33">
    <cfRule type="expression" dxfId="6130" priority="3054" stopIfTrue="1">
      <formula>IF(WEEKDAY(F$5)=1,TRUE,FALSE)</formula>
    </cfRule>
  </conditionalFormatting>
  <conditionalFormatting sqref="AF33:AJ33">
    <cfRule type="expression" dxfId="6128" priority="3053" stopIfTrue="1">
      <formula>IF(WEEKDAY(AF$5)=1,TRUE,FALSE)</formula>
    </cfRule>
  </conditionalFormatting>
  <conditionalFormatting sqref="I26">
    <cfRule type="expression" dxfId="6126" priority="3052" stopIfTrue="1">
      <formula>IF(WEEKDAY(I$5)=1,TRUE,FALSE)</formula>
    </cfRule>
  </conditionalFormatting>
  <conditionalFormatting sqref="AF26:AJ26">
    <cfRule type="expression" dxfId="6124" priority="3051" stopIfTrue="1">
      <formula>IF(WEEKDAY(AF$5)=1,TRUE,FALSE)</formula>
    </cfRule>
  </conditionalFormatting>
  <conditionalFormatting sqref="I26">
    <cfRule type="expression" dxfId="6122" priority="3050" stopIfTrue="1">
      <formula>IF(WEEKDAY(I$5)=1,TRUE,FALSE)</formula>
    </cfRule>
  </conditionalFormatting>
  <conditionalFormatting sqref="AF26:AJ26">
    <cfRule type="expression" dxfId="6120" priority="3049" stopIfTrue="1">
      <formula>IF(WEEKDAY(AF$5)=1,TRUE,FALSE)</formula>
    </cfRule>
  </conditionalFormatting>
  <conditionalFormatting sqref="I26">
    <cfRule type="expression" dxfId="6118" priority="3048" stopIfTrue="1">
      <formula>IF(WEEKDAY(I$5)=1,TRUE,FALSE)</formula>
    </cfRule>
  </conditionalFormatting>
  <conditionalFormatting sqref="AF26:AJ26">
    <cfRule type="expression" dxfId="6116" priority="3047" stopIfTrue="1">
      <formula>IF(WEEKDAY(AF$5)=1,TRUE,FALSE)</formula>
    </cfRule>
  </conditionalFormatting>
  <conditionalFormatting sqref="F26:H26">
    <cfRule type="expression" dxfId="6114" priority="3046" stopIfTrue="1">
      <formula>IF(WEEKDAY(F$5)=1,TRUE,FALSE)</formula>
    </cfRule>
  </conditionalFormatting>
  <conditionalFormatting sqref="F26:H26">
    <cfRule type="expression" dxfId="6112" priority="3045" stopIfTrue="1">
      <formula>IF(WEEKDAY(F$5)=1,TRUE,FALSE)</formula>
    </cfRule>
  </conditionalFormatting>
  <conditionalFormatting sqref="J26:L26 N26:P26 R26:T26 V26:X26 Z26:AB26 AD26:AF26 AH26:AJ26">
    <cfRule type="expression" dxfId="6110" priority="3044" stopIfTrue="1">
      <formula>IF(WEEKDAY(J$5)=1,TRUE,FALSE)</formula>
    </cfRule>
  </conditionalFormatting>
  <conditionalFormatting sqref="J26:L26 N26:P26 R26:T26 V26:X26 Z26:AB26 AD26:AF26 AH26:AJ26">
    <cfRule type="expression" dxfId="6108" priority="3043" stopIfTrue="1">
      <formula>IF(WEEKDAY(J$5)=1,TRUE,FALSE)</formula>
    </cfRule>
  </conditionalFormatting>
  <conditionalFormatting sqref="I28">
    <cfRule type="expression" dxfId="6106" priority="3042" stopIfTrue="1">
      <formula>IF(WEEKDAY(I$5)=1,TRUE,FALSE)</formula>
    </cfRule>
  </conditionalFormatting>
  <conditionalFormatting sqref="AF28:AJ28">
    <cfRule type="expression" dxfId="6104" priority="3041" stopIfTrue="1">
      <formula>IF(WEEKDAY(AF$5)=1,TRUE,FALSE)</formula>
    </cfRule>
  </conditionalFormatting>
  <conditionalFormatting sqref="I28">
    <cfRule type="expression" dxfId="6102" priority="3040" stopIfTrue="1">
      <formula>IF(WEEKDAY(I$5)=1,TRUE,FALSE)</formula>
    </cfRule>
  </conditionalFormatting>
  <conditionalFormatting sqref="AF28:AJ28">
    <cfRule type="expression" dxfId="6100" priority="3039" stopIfTrue="1">
      <formula>IF(WEEKDAY(AF$5)=1,TRUE,FALSE)</formula>
    </cfRule>
  </conditionalFormatting>
  <conditionalFormatting sqref="I28">
    <cfRule type="expression" dxfId="6098" priority="3038" stopIfTrue="1">
      <formula>IF(WEEKDAY(I$5)=1,TRUE,FALSE)</formula>
    </cfRule>
  </conditionalFormatting>
  <conditionalFormatting sqref="AF28:AJ28">
    <cfRule type="expression" dxfId="6096" priority="3037" stopIfTrue="1">
      <formula>IF(WEEKDAY(AF$5)=1,TRUE,FALSE)</formula>
    </cfRule>
  </conditionalFormatting>
  <conditionalFormatting sqref="F28:H28">
    <cfRule type="expression" dxfId="6094" priority="3036" stopIfTrue="1">
      <formula>IF(WEEKDAY(F$5)=1,TRUE,FALSE)</formula>
    </cfRule>
  </conditionalFormatting>
  <conditionalFormatting sqref="F28:H28">
    <cfRule type="expression" dxfId="6092" priority="3035" stopIfTrue="1">
      <formula>IF(WEEKDAY(F$5)=1,TRUE,FALSE)</formula>
    </cfRule>
  </conditionalFormatting>
  <conditionalFormatting sqref="J28:L28 N28:P28 R28:T28 V28:X28 Z28:AB28 AD28:AF28 AH28:AJ28">
    <cfRule type="expression" dxfId="6090" priority="3034" stopIfTrue="1">
      <formula>IF(WEEKDAY(J$5)=1,TRUE,FALSE)</formula>
    </cfRule>
  </conditionalFormatting>
  <conditionalFormatting sqref="J28:L28 N28:P28 R28:T28 V28:X28 Z28:AB28 AD28:AF28 AH28:AJ28">
    <cfRule type="expression" dxfId="6088" priority="3033" stopIfTrue="1">
      <formula>IF(WEEKDAY(J$5)=1,TRUE,FALSE)</formula>
    </cfRule>
  </conditionalFormatting>
  <conditionalFormatting sqref="F16:I16">
    <cfRule type="expression" dxfId="6086" priority="3032" stopIfTrue="1">
      <formula>IF(WEEKDAY(F$5)=1,TRUE,FALSE)</formula>
    </cfRule>
  </conditionalFormatting>
  <conditionalFormatting sqref="AF16:AJ16">
    <cfRule type="expression" dxfId="6084" priority="3031" stopIfTrue="1">
      <formula>IF(WEEKDAY(AF$5)=1,TRUE,FALSE)</formula>
    </cfRule>
  </conditionalFormatting>
  <conditionalFormatting sqref="F18:I18">
    <cfRule type="expression" dxfId="6082" priority="3030" stopIfTrue="1">
      <formula>IF(WEEKDAY(F$5)=1,TRUE,FALSE)</formula>
    </cfRule>
  </conditionalFormatting>
  <conditionalFormatting sqref="AF18:AJ18">
    <cfRule type="expression" dxfId="6080" priority="3029" stopIfTrue="1">
      <formula>IF(WEEKDAY(AF$5)=1,TRUE,FALSE)</formula>
    </cfRule>
  </conditionalFormatting>
  <conditionalFormatting sqref="F20:I20">
    <cfRule type="expression" dxfId="6078" priority="3028" stopIfTrue="1">
      <formula>IF(WEEKDAY(F$5)=1,TRUE,FALSE)</formula>
    </cfRule>
  </conditionalFormatting>
  <conditionalFormatting sqref="AF20:AJ20">
    <cfRule type="expression" dxfId="6076" priority="3027" stopIfTrue="1">
      <formula>IF(WEEKDAY(AF$5)=1,TRUE,FALSE)</formula>
    </cfRule>
  </conditionalFormatting>
  <conditionalFormatting sqref="F22:I22">
    <cfRule type="expression" dxfId="6074" priority="3026" stopIfTrue="1">
      <formula>IF(WEEKDAY(F$5)=1,TRUE,FALSE)</formula>
    </cfRule>
  </conditionalFormatting>
  <conditionalFormatting sqref="AF22:AJ22">
    <cfRule type="expression" dxfId="6072" priority="3025" stopIfTrue="1">
      <formula>IF(WEEKDAY(AF$5)=1,TRUE,FALSE)</formula>
    </cfRule>
  </conditionalFormatting>
  <conditionalFormatting sqref="F24:I24">
    <cfRule type="expression" dxfId="6070" priority="3024" stopIfTrue="1">
      <formula>IF(WEEKDAY(F$5)=1,TRUE,FALSE)</formula>
    </cfRule>
  </conditionalFormatting>
  <conditionalFormatting sqref="AF24:AJ24">
    <cfRule type="expression" dxfId="6068" priority="3023" stopIfTrue="1">
      <formula>IF(WEEKDAY(AF$5)=1,TRUE,FALSE)</formula>
    </cfRule>
  </conditionalFormatting>
  <conditionalFormatting sqref="F26:I26">
    <cfRule type="expression" dxfId="6066" priority="3022" stopIfTrue="1">
      <formula>IF(WEEKDAY(F$5)=1,TRUE,FALSE)</formula>
    </cfRule>
  </conditionalFormatting>
  <conditionalFormatting sqref="AF26:AJ26">
    <cfRule type="expression" dxfId="6064" priority="3021" stopIfTrue="1">
      <formula>IF(WEEKDAY(AF$5)=1,TRUE,FALSE)</formula>
    </cfRule>
  </conditionalFormatting>
  <conditionalFormatting sqref="F28:I28">
    <cfRule type="expression" dxfId="6062" priority="3020" stopIfTrue="1">
      <formula>IF(WEEKDAY(F$5)=1,TRUE,FALSE)</formula>
    </cfRule>
  </conditionalFormatting>
  <conditionalFormatting sqref="AF28:AJ28">
    <cfRule type="expression" dxfId="6060" priority="3019" stopIfTrue="1">
      <formula>IF(WEEKDAY(AF$5)=1,TRUE,FALSE)</formula>
    </cfRule>
  </conditionalFormatting>
  <conditionalFormatting sqref="I29">
    <cfRule type="expression" dxfId="6058" priority="3018" stopIfTrue="1">
      <formula>IF(WEEKDAY(I$5)=1,TRUE,FALSE)</formula>
    </cfRule>
  </conditionalFormatting>
  <conditionalFormatting sqref="AF29:AJ29">
    <cfRule type="expression" dxfId="6056" priority="3017" stopIfTrue="1">
      <formula>IF(WEEKDAY(AF$5)=1,TRUE,FALSE)</formula>
    </cfRule>
  </conditionalFormatting>
  <conditionalFormatting sqref="I29">
    <cfRule type="expression" dxfId="6054" priority="3016" stopIfTrue="1">
      <formula>IF(WEEKDAY(I$5)=1,TRUE,FALSE)</formula>
    </cfRule>
  </conditionalFormatting>
  <conditionalFormatting sqref="AF29:AJ29">
    <cfRule type="expression" dxfId="6052" priority="3015" stopIfTrue="1">
      <formula>IF(WEEKDAY(AF$5)=1,TRUE,FALSE)</formula>
    </cfRule>
  </conditionalFormatting>
  <conditionalFormatting sqref="I29">
    <cfRule type="expression" dxfId="6050" priority="3014" stopIfTrue="1">
      <formula>IF(WEEKDAY(I$5)=1,TRUE,FALSE)</formula>
    </cfRule>
  </conditionalFormatting>
  <conditionalFormatting sqref="AF29:AJ29">
    <cfRule type="expression" dxfId="6048" priority="3013" stopIfTrue="1">
      <formula>IF(WEEKDAY(AF$5)=1,TRUE,FALSE)</formula>
    </cfRule>
  </conditionalFormatting>
  <conditionalFormatting sqref="F29:H29 AS29">
    <cfRule type="expression" dxfId="6046" priority="3012" stopIfTrue="1">
      <formula>IF(WEEKDAY(F$5)=1,TRUE,FALSE)</formula>
    </cfRule>
  </conditionalFormatting>
  <conditionalFormatting sqref="F29:H29 AS29">
    <cfRule type="expression" dxfId="6044" priority="3011" stopIfTrue="1">
      <formula>IF(WEEKDAY(F$5)=1,TRUE,FALSE)</formula>
    </cfRule>
  </conditionalFormatting>
  <conditionalFormatting sqref="J29:L29 N29:P29 R29:T29 V29:X29 Z29:AB29 AD29:AF29 AH29:AJ29">
    <cfRule type="expression" dxfId="6042" priority="3010" stopIfTrue="1">
      <formula>IF(WEEKDAY(J$5)=1,TRUE,FALSE)</formula>
    </cfRule>
  </conditionalFormatting>
  <conditionalFormatting sqref="J29:L29 N29:P29 R29:T29 V29:X29 Z29:AB29 AD29:AF29 AH29:AJ29">
    <cfRule type="expression" dxfId="6040" priority="3009" stopIfTrue="1">
      <formula>IF(WEEKDAY(J$5)=1,TRUE,FALSE)</formula>
    </cfRule>
  </conditionalFormatting>
  <conditionalFormatting sqref="F29:I29 AS29">
    <cfRule type="expression" dxfId="6038" priority="3008" stopIfTrue="1">
      <formula>IF(WEEKDAY(F$5)=1,TRUE,FALSE)</formula>
    </cfRule>
  </conditionalFormatting>
  <conditionalFormatting sqref="AF29:AJ29">
    <cfRule type="expression" dxfId="6036" priority="3007" stopIfTrue="1">
      <formula>IF(WEEKDAY(AF$5)=1,TRUE,FALSE)</formula>
    </cfRule>
  </conditionalFormatting>
  <conditionalFormatting sqref="F72:I72">
    <cfRule type="expression" dxfId="6034" priority="3006" stopIfTrue="1">
      <formula>IF(WEEKDAY(F$5)=1,TRUE,FALSE)</formula>
    </cfRule>
  </conditionalFormatting>
  <conditionalFormatting sqref="F74:I74">
    <cfRule type="expression" dxfId="6032" priority="3005" stopIfTrue="1">
      <formula>IF(WEEKDAY(F$5)=1,TRUE,FALSE)</formula>
    </cfRule>
  </conditionalFormatting>
  <conditionalFormatting sqref="F76:I76">
    <cfRule type="expression" dxfId="6030" priority="3004" stopIfTrue="1">
      <formula>IF(WEEKDAY(F$5)=1,TRUE,FALSE)</formula>
    </cfRule>
  </conditionalFormatting>
  <conditionalFormatting sqref="F78:I78">
    <cfRule type="expression" dxfId="6028" priority="3003" stopIfTrue="1">
      <formula>IF(WEEKDAY(F$5)=1,TRUE,FALSE)</formula>
    </cfRule>
  </conditionalFormatting>
  <conditionalFormatting sqref="F80:I80">
    <cfRule type="expression" dxfId="6026" priority="3002" stopIfTrue="1">
      <formula>IF(WEEKDAY(F$5)=1,TRUE,FALSE)</formula>
    </cfRule>
  </conditionalFormatting>
  <conditionalFormatting sqref="F82:I82">
    <cfRule type="expression" dxfId="6024" priority="3001" stopIfTrue="1">
      <formula>IF(WEEKDAY(F$5)=1,TRUE,FALSE)</formula>
    </cfRule>
  </conditionalFormatting>
  <conditionalFormatting sqref="F84:I84">
    <cfRule type="expression" dxfId="6022" priority="3000" stopIfTrue="1">
      <formula>IF(WEEKDAY(F$5)=1,TRUE,FALSE)</formula>
    </cfRule>
  </conditionalFormatting>
  <conditionalFormatting sqref="F14:AJ14">
    <cfRule type="expression" dxfId="6020" priority="2999" stopIfTrue="1">
      <formula>IF(WEEKDAY(F$5)=1,TRUE,FALSE)</formula>
    </cfRule>
  </conditionalFormatting>
  <conditionalFormatting sqref="F16:AJ16">
    <cfRule type="expression" dxfId="6018" priority="2998" stopIfTrue="1">
      <formula>IF(WEEKDAY(F$5)=1,TRUE,FALSE)</formula>
    </cfRule>
  </conditionalFormatting>
  <conditionalFormatting sqref="F18:AJ18">
    <cfRule type="expression" dxfId="6016" priority="2997" stopIfTrue="1">
      <formula>IF(WEEKDAY(F$5)=1,TRUE,FALSE)</formula>
    </cfRule>
  </conditionalFormatting>
  <conditionalFormatting sqref="F20:AJ20">
    <cfRule type="expression" dxfId="6014" priority="2996" stopIfTrue="1">
      <formula>IF(WEEKDAY(F$5)=1,TRUE,FALSE)</formula>
    </cfRule>
  </conditionalFormatting>
  <conditionalFormatting sqref="F22:AJ22">
    <cfRule type="expression" dxfId="6012" priority="2995" stopIfTrue="1">
      <formula>IF(WEEKDAY(F$5)=1,TRUE,FALSE)</formula>
    </cfRule>
  </conditionalFormatting>
  <conditionalFormatting sqref="F24:AJ24">
    <cfRule type="expression" dxfId="6010" priority="2994" stopIfTrue="1">
      <formula>IF(WEEKDAY(F$5)=1,TRUE,FALSE)</formula>
    </cfRule>
  </conditionalFormatting>
  <conditionalFormatting sqref="F26:AJ26">
    <cfRule type="expression" dxfId="6008" priority="2993" stopIfTrue="1">
      <formula>IF(WEEKDAY(F$5)=1,TRUE,FALSE)</formula>
    </cfRule>
  </conditionalFormatting>
  <conditionalFormatting sqref="F28:AJ28">
    <cfRule type="expression" dxfId="6006" priority="2992" stopIfTrue="1">
      <formula>IF(WEEKDAY(F$5)=1,TRUE,FALSE)</formula>
    </cfRule>
  </conditionalFormatting>
  <conditionalFormatting sqref="F31:AJ31">
    <cfRule type="expression" dxfId="6004" priority="2991" stopIfTrue="1">
      <formula>IF(WEEKDAY(F$5)=1,TRUE,FALSE)</formula>
    </cfRule>
  </conditionalFormatting>
  <conditionalFormatting sqref="F33:AJ33">
    <cfRule type="expression" dxfId="6002" priority="2990" stopIfTrue="1">
      <formula>IF(WEEKDAY(F$5)=1,TRUE,FALSE)</formula>
    </cfRule>
  </conditionalFormatting>
  <conditionalFormatting sqref="F35:AJ35">
    <cfRule type="expression" dxfId="6000" priority="2989" stopIfTrue="1">
      <formula>IF(WEEKDAY(F$5)=1,TRUE,FALSE)</formula>
    </cfRule>
  </conditionalFormatting>
  <conditionalFormatting sqref="F37:AJ37">
    <cfRule type="expression" dxfId="5998" priority="2988" stopIfTrue="1">
      <formula>IF(WEEKDAY(F$5)=1,TRUE,FALSE)</formula>
    </cfRule>
  </conditionalFormatting>
  <conditionalFormatting sqref="F39:AJ39">
    <cfRule type="expression" dxfId="5996" priority="2987" stopIfTrue="1">
      <formula>IF(WEEKDAY(F$5)=1,TRUE,FALSE)</formula>
    </cfRule>
  </conditionalFormatting>
  <conditionalFormatting sqref="F70:AJ70">
    <cfRule type="expression" dxfId="5994" priority="2986" stopIfTrue="1">
      <formula>IF(WEEKDAY(F$5)=1,TRUE,FALSE)</formula>
    </cfRule>
  </conditionalFormatting>
  <conditionalFormatting sqref="F72:I72">
    <cfRule type="expression" dxfId="5992" priority="2985" stopIfTrue="1">
      <formula>IF(WEEKDAY(F$5)=1,TRUE,FALSE)</formula>
    </cfRule>
  </conditionalFormatting>
  <conditionalFormatting sqref="F72:AJ72">
    <cfRule type="expression" dxfId="5990" priority="2984" stopIfTrue="1">
      <formula>IF(WEEKDAY(F$5)=1,TRUE,FALSE)</formula>
    </cfRule>
  </conditionalFormatting>
  <conditionalFormatting sqref="F74:I74">
    <cfRule type="expression" dxfId="5988" priority="2983" stopIfTrue="1">
      <formula>IF(WEEKDAY(F$5)=1,TRUE,FALSE)</formula>
    </cfRule>
  </conditionalFormatting>
  <conditionalFormatting sqref="F74:AJ74">
    <cfRule type="expression" dxfId="5986" priority="2982" stopIfTrue="1">
      <formula>IF(WEEKDAY(F$5)=1,TRUE,FALSE)</formula>
    </cfRule>
  </conditionalFormatting>
  <conditionalFormatting sqref="F76:I76">
    <cfRule type="expression" dxfId="5984" priority="2981" stopIfTrue="1">
      <formula>IF(WEEKDAY(F$5)=1,TRUE,FALSE)</formula>
    </cfRule>
  </conditionalFormatting>
  <conditionalFormatting sqref="F76:AJ76">
    <cfRule type="expression" dxfId="5982" priority="2980" stopIfTrue="1">
      <formula>IF(WEEKDAY(F$5)=1,TRUE,FALSE)</formula>
    </cfRule>
  </conditionalFormatting>
  <conditionalFormatting sqref="F78:I78">
    <cfRule type="expression" dxfId="5980" priority="2979" stopIfTrue="1">
      <formula>IF(WEEKDAY(F$5)=1,TRUE,FALSE)</formula>
    </cfRule>
  </conditionalFormatting>
  <conditionalFormatting sqref="F78:AJ78">
    <cfRule type="expression" dxfId="5978" priority="2978" stopIfTrue="1">
      <formula>IF(WEEKDAY(F$5)=1,TRUE,FALSE)</formula>
    </cfRule>
  </conditionalFormatting>
  <conditionalFormatting sqref="F80:I80">
    <cfRule type="expression" dxfId="5976" priority="2977" stopIfTrue="1">
      <formula>IF(WEEKDAY(F$5)=1,TRUE,FALSE)</formula>
    </cfRule>
  </conditionalFormatting>
  <conditionalFormatting sqref="F80:AJ80">
    <cfRule type="expression" dxfId="5974" priority="2976" stopIfTrue="1">
      <formula>IF(WEEKDAY(F$5)=1,TRUE,FALSE)</formula>
    </cfRule>
  </conditionalFormatting>
  <conditionalFormatting sqref="F82:I82">
    <cfRule type="expression" dxfId="5972" priority="2975" stopIfTrue="1">
      <formula>IF(WEEKDAY(F$5)=1,TRUE,FALSE)</formula>
    </cfRule>
  </conditionalFormatting>
  <conditionalFormatting sqref="F82:AJ82">
    <cfRule type="expression" dxfId="5970" priority="2974" stopIfTrue="1">
      <formula>IF(WEEKDAY(F$5)=1,TRUE,FALSE)</formula>
    </cfRule>
  </conditionalFormatting>
  <conditionalFormatting sqref="F84:I84">
    <cfRule type="expression" dxfId="5968" priority="2973" stopIfTrue="1">
      <formula>IF(WEEKDAY(F$5)=1,TRUE,FALSE)</formula>
    </cfRule>
  </conditionalFormatting>
  <conditionalFormatting sqref="F84:AJ84">
    <cfRule type="expression" dxfId="5966" priority="2972" stopIfTrue="1">
      <formula>IF(WEEKDAY(F$5)=1,TRUE,FALSE)</formula>
    </cfRule>
  </conditionalFormatting>
  <conditionalFormatting sqref="F14:AJ14">
    <cfRule type="expression" dxfId="5964" priority="2971" stopIfTrue="1">
      <formula>IF(WEEKDAY(F$5)=1,TRUE,FALSE)</formula>
    </cfRule>
  </conditionalFormatting>
  <conditionalFormatting sqref="F16:AJ16">
    <cfRule type="expression" dxfId="5962" priority="2970" stopIfTrue="1">
      <formula>IF(WEEKDAY(F$5)=1,TRUE,FALSE)</formula>
    </cfRule>
  </conditionalFormatting>
  <conditionalFormatting sqref="F18:AJ18">
    <cfRule type="expression" dxfId="5960" priority="2969" stopIfTrue="1">
      <formula>IF(WEEKDAY(F$5)=1,TRUE,FALSE)</formula>
    </cfRule>
  </conditionalFormatting>
  <conditionalFormatting sqref="F20:AJ20">
    <cfRule type="expression" dxfId="5958" priority="2968" stopIfTrue="1">
      <formula>IF(WEEKDAY(F$5)=1,TRUE,FALSE)</formula>
    </cfRule>
  </conditionalFormatting>
  <conditionalFormatting sqref="F22:AJ22">
    <cfRule type="expression" dxfId="5956" priority="2967" stopIfTrue="1">
      <formula>IF(WEEKDAY(F$5)=1,TRUE,FALSE)</formula>
    </cfRule>
  </conditionalFormatting>
  <conditionalFormatting sqref="F24:AJ24">
    <cfRule type="expression" dxfId="5954" priority="2966" stopIfTrue="1">
      <formula>IF(WEEKDAY(F$5)=1,TRUE,FALSE)</formula>
    </cfRule>
  </conditionalFormatting>
  <conditionalFormatting sqref="F26:AJ26">
    <cfRule type="expression" dxfId="5952" priority="2965" stopIfTrue="1">
      <formula>IF(WEEKDAY(F$5)=1,TRUE,FALSE)</formula>
    </cfRule>
  </conditionalFormatting>
  <conditionalFormatting sqref="F28:AJ28">
    <cfRule type="expression" dxfId="5950" priority="2964" stopIfTrue="1">
      <formula>IF(WEEKDAY(F$5)=1,TRUE,FALSE)</formula>
    </cfRule>
  </conditionalFormatting>
  <conditionalFormatting sqref="F31:AJ31">
    <cfRule type="expression" dxfId="5948" priority="2963" stopIfTrue="1">
      <formula>IF(WEEKDAY(F$5)=1,TRUE,FALSE)</formula>
    </cfRule>
  </conditionalFormatting>
  <conditionalFormatting sqref="F33:AJ33">
    <cfRule type="expression" dxfId="5946" priority="2962" stopIfTrue="1">
      <formula>IF(WEEKDAY(F$5)=1,TRUE,FALSE)</formula>
    </cfRule>
  </conditionalFormatting>
  <conditionalFormatting sqref="F35:AJ35">
    <cfRule type="expression" dxfId="5944" priority="2961" stopIfTrue="1">
      <formula>IF(WEEKDAY(F$5)=1,TRUE,FALSE)</formula>
    </cfRule>
  </conditionalFormatting>
  <conditionalFormatting sqref="F37:AJ37">
    <cfRule type="expression" dxfId="5942" priority="2960" stopIfTrue="1">
      <formula>IF(WEEKDAY(F$5)=1,TRUE,FALSE)</formula>
    </cfRule>
  </conditionalFormatting>
  <conditionalFormatting sqref="F39:AJ39">
    <cfRule type="expression" dxfId="5940" priority="2959" stopIfTrue="1">
      <formula>IF(WEEKDAY(F$5)=1,TRUE,FALSE)</formula>
    </cfRule>
  </conditionalFormatting>
  <conditionalFormatting sqref="F70:AJ70">
    <cfRule type="expression" dxfId="5938" priority="2958" stopIfTrue="1">
      <formula>IF(WEEKDAY(F$5)=1,TRUE,FALSE)</formula>
    </cfRule>
  </conditionalFormatting>
  <conditionalFormatting sqref="F72:AJ72">
    <cfRule type="expression" dxfId="5936" priority="2957" stopIfTrue="1">
      <formula>IF(WEEKDAY(F$5)=1,TRUE,FALSE)</formula>
    </cfRule>
  </conditionalFormatting>
  <conditionalFormatting sqref="F74:AJ74">
    <cfRule type="expression" dxfId="5934" priority="2956" stopIfTrue="1">
      <formula>IF(WEEKDAY(F$5)=1,TRUE,FALSE)</formula>
    </cfRule>
  </conditionalFormatting>
  <conditionalFormatting sqref="F76:AJ76">
    <cfRule type="expression" dxfId="5932" priority="2955" stopIfTrue="1">
      <formula>IF(WEEKDAY(F$5)=1,TRUE,FALSE)</formula>
    </cfRule>
  </conditionalFormatting>
  <conditionalFormatting sqref="F78:AJ78">
    <cfRule type="expression" dxfId="5930" priority="2954" stopIfTrue="1">
      <formula>IF(WEEKDAY(F$5)=1,TRUE,FALSE)</formula>
    </cfRule>
  </conditionalFormatting>
  <conditionalFormatting sqref="F80:AJ80">
    <cfRule type="expression" dxfId="5928" priority="2953" stopIfTrue="1">
      <formula>IF(WEEKDAY(F$5)=1,TRUE,FALSE)</formula>
    </cfRule>
  </conditionalFormatting>
  <conditionalFormatting sqref="F82:AJ82">
    <cfRule type="expression" dxfId="5926" priority="2952" stopIfTrue="1">
      <formula>IF(WEEKDAY(F$5)=1,TRUE,FALSE)</formula>
    </cfRule>
  </conditionalFormatting>
  <conditionalFormatting sqref="F84:AJ84">
    <cfRule type="expression" dxfId="5924" priority="2951" stopIfTrue="1">
      <formula>IF(WEEKDAY(F$5)=1,TRUE,FALSE)</formula>
    </cfRule>
  </conditionalFormatting>
  <conditionalFormatting sqref="F14:AJ14">
    <cfRule type="expression" dxfId="5922" priority="2950" stopIfTrue="1">
      <formula>IF(WEEKDAY(F$5)=1,TRUE,FALSE)</formula>
    </cfRule>
  </conditionalFormatting>
  <conditionalFormatting sqref="F16:AJ16">
    <cfRule type="expression" dxfId="5920" priority="2949" stopIfTrue="1">
      <formula>IF(WEEKDAY(F$5)=1,TRUE,FALSE)</formula>
    </cfRule>
  </conditionalFormatting>
  <conditionalFormatting sqref="F18:AJ18">
    <cfRule type="expression" dxfId="5918" priority="2948" stopIfTrue="1">
      <formula>IF(WEEKDAY(F$5)=1,TRUE,FALSE)</formula>
    </cfRule>
  </conditionalFormatting>
  <conditionalFormatting sqref="F20:AJ20">
    <cfRule type="expression" dxfId="5916" priority="2947" stopIfTrue="1">
      <formula>IF(WEEKDAY(F$5)=1,TRUE,FALSE)</formula>
    </cfRule>
  </conditionalFormatting>
  <conditionalFormatting sqref="F22:AJ22">
    <cfRule type="expression" dxfId="5914" priority="2946" stopIfTrue="1">
      <formula>IF(WEEKDAY(F$5)=1,TRUE,FALSE)</formula>
    </cfRule>
  </conditionalFormatting>
  <conditionalFormatting sqref="F24:AJ24">
    <cfRule type="expression" dxfId="5912" priority="2945" stopIfTrue="1">
      <formula>IF(WEEKDAY(F$5)=1,TRUE,FALSE)</formula>
    </cfRule>
  </conditionalFormatting>
  <conditionalFormatting sqref="F26:AJ26">
    <cfRule type="expression" dxfId="5910" priority="2944" stopIfTrue="1">
      <formula>IF(WEEKDAY(F$5)=1,TRUE,FALSE)</formula>
    </cfRule>
  </conditionalFormatting>
  <conditionalFormatting sqref="F28:AJ28">
    <cfRule type="expression" dxfId="5908" priority="2943" stopIfTrue="1">
      <formula>IF(WEEKDAY(F$5)=1,TRUE,FALSE)</formula>
    </cfRule>
  </conditionalFormatting>
  <conditionalFormatting sqref="F31:AJ31">
    <cfRule type="expression" dxfId="5906" priority="2942" stopIfTrue="1">
      <formula>IF(WEEKDAY(F$5)=1,TRUE,FALSE)</formula>
    </cfRule>
  </conditionalFormatting>
  <conditionalFormatting sqref="F33:AJ33">
    <cfRule type="expression" dxfId="5904" priority="2941" stopIfTrue="1">
      <formula>IF(WEEKDAY(F$5)=1,TRUE,FALSE)</formula>
    </cfRule>
  </conditionalFormatting>
  <conditionalFormatting sqref="F35:AJ35">
    <cfRule type="expression" dxfId="5902" priority="2940" stopIfTrue="1">
      <formula>IF(WEEKDAY(F$5)=1,TRUE,FALSE)</formula>
    </cfRule>
  </conditionalFormatting>
  <conditionalFormatting sqref="F37:AJ37">
    <cfRule type="expression" dxfId="5900" priority="2939" stopIfTrue="1">
      <formula>IF(WEEKDAY(F$5)=1,TRUE,FALSE)</formula>
    </cfRule>
  </conditionalFormatting>
  <conditionalFormatting sqref="F39:AJ39">
    <cfRule type="expression" dxfId="5898" priority="2938" stopIfTrue="1">
      <formula>IF(WEEKDAY(F$5)=1,TRUE,FALSE)</formula>
    </cfRule>
  </conditionalFormatting>
  <conditionalFormatting sqref="F70:AJ70">
    <cfRule type="expression" dxfId="5896" priority="2937" stopIfTrue="1">
      <formula>IF(WEEKDAY(F$5)=1,TRUE,FALSE)</formula>
    </cfRule>
  </conditionalFormatting>
  <conditionalFormatting sqref="F72:AJ72">
    <cfRule type="expression" dxfId="5894" priority="2936" stopIfTrue="1">
      <formula>IF(WEEKDAY(F$5)=1,TRUE,FALSE)</formula>
    </cfRule>
  </conditionalFormatting>
  <conditionalFormatting sqref="F74:AJ74">
    <cfRule type="expression" dxfId="5892" priority="2935" stopIfTrue="1">
      <formula>IF(WEEKDAY(F$5)=1,TRUE,FALSE)</formula>
    </cfRule>
  </conditionalFormatting>
  <conditionalFormatting sqref="F76:AJ76">
    <cfRule type="expression" dxfId="5890" priority="2934" stopIfTrue="1">
      <formula>IF(WEEKDAY(F$5)=1,TRUE,FALSE)</formula>
    </cfRule>
  </conditionalFormatting>
  <conditionalFormatting sqref="F78:AJ78">
    <cfRule type="expression" dxfId="5888" priority="2933" stopIfTrue="1">
      <formula>IF(WEEKDAY(F$5)=1,TRUE,FALSE)</formula>
    </cfRule>
  </conditionalFormatting>
  <conditionalFormatting sqref="F80:AJ80">
    <cfRule type="expression" dxfId="5886" priority="2932" stopIfTrue="1">
      <formula>IF(WEEKDAY(F$5)=1,TRUE,FALSE)</formula>
    </cfRule>
  </conditionalFormatting>
  <conditionalFormatting sqref="F82:AJ82">
    <cfRule type="expression" dxfId="5884" priority="2931" stopIfTrue="1">
      <formula>IF(WEEKDAY(F$5)=1,TRUE,FALSE)</formula>
    </cfRule>
  </conditionalFormatting>
  <conditionalFormatting sqref="F84:AJ84">
    <cfRule type="expression" dxfId="5882" priority="2930" stopIfTrue="1">
      <formula>IF(WEEKDAY(F$5)=1,TRUE,FALSE)</formula>
    </cfRule>
  </conditionalFormatting>
  <conditionalFormatting sqref="F14:AJ14">
    <cfRule type="expression" dxfId="5880" priority="2929" stopIfTrue="1">
      <formula>IF(WEEKDAY(F$5)=1,TRUE,FALSE)</formula>
    </cfRule>
  </conditionalFormatting>
  <conditionalFormatting sqref="F16:AJ16">
    <cfRule type="expression" dxfId="5878" priority="2928" stopIfTrue="1">
      <formula>IF(WEEKDAY(F$5)=1,TRUE,FALSE)</formula>
    </cfRule>
  </conditionalFormatting>
  <conditionalFormatting sqref="F18:AJ18">
    <cfRule type="expression" dxfId="5876" priority="2927" stopIfTrue="1">
      <formula>IF(WEEKDAY(F$5)=1,TRUE,FALSE)</formula>
    </cfRule>
  </conditionalFormatting>
  <conditionalFormatting sqref="F20:AJ20">
    <cfRule type="expression" dxfId="5874" priority="2926" stopIfTrue="1">
      <formula>IF(WEEKDAY(F$5)=1,TRUE,FALSE)</formula>
    </cfRule>
  </conditionalFormatting>
  <conditionalFormatting sqref="F22:AJ22">
    <cfRule type="expression" dxfId="5872" priority="2925" stopIfTrue="1">
      <formula>IF(WEEKDAY(F$5)=1,TRUE,FALSE)</formula>
    </cfRule>
  </conditionalFormatting>
  <conditionalFormatting sqref="F24:AJ24">
    <cfRule type="expression" dxfId="5870" priority="2924" stopIfTrue="1">
      <formula>IF(WEEKDAY(F$5)=1,TRUE,FALSE)</formula>
    </cfRule>
  </conditionalFormatting>
  <conditionalFormatting sqref="F26:AJ26">
    <cfRule type="expression" dxfId="5868" priority="2923" stopIfTrue="1">
      <formula>IF(WEEKDAY(F$5)=1,TRUE,FALSE)</formula>
    </cfRule>
  </conditionalFormatting>
  <conditionalFormatting sqref="F28:AJ28">
    <cfRule type="expression" dxfId="5866" priority="2922" stopIfTrue="1">
      <formula>IF(WEEKDAY(F$5)=1,TRUE,FALSE)</formula>
    </cfRule>
  </conditionalFormatting>
  <conditionalFormatting sqref="F31:AJ31">
    <cfRule type="expression" dxfId="5864" priority="2921" stopIfTrue="1">
      <formula>IF(WEEKDAY(F$5)=1,TRUE,FALSE)</formula>
    </cfRule>
  </conditionalFormatting>
  <conditionalFormatting sqref="F33:AJ33">
    <cfRule type="expression" dxfId="5862" priority="2920" stopIfTrue="1">
      <formula>IF(WEEKDAY(F$5)=1,TRUE,FALSE)</formula>
    </cfRule>
  </conditionalFormatting>
  <conditionalFormatting sqref="F35:AJ35">
    <cfRule type="expression" dxfId="5860" priority="2919" stopIfTrue="1">
      <formula>IF(WEEKDAY(F$5)=1,TRUE,FALSE)</formula>
    </cfRule>
  </conditionalFormatting>
  <conditionalFormatting sqref="F37:AJ37">
    <cfRule type="expression" dxfId="5858" priority="2918" stopIfTrue="1">
      <formula>IF(WEEKDAY(F$5)=1,TRUE,FALSE)</formula>
    </cfRule>
  </conditionalFormatting>
  <conditionalFormatting sqref="K37:P37">
    <cfRule type="expression" dxfId="5856" priority="2917" stopIfTrue="1">
      <formula>IF(WEEKDAY(K$5)=1,TRUE,FALSE)</formula>
    </cfRule>
  </conditionalFormatting>
  <conditionalFormatting sqref="R37:W37">
    <cfRule type="expression" dxfId="5854" priority="2916" stopIfTrue="1">
      <formula>IF(WEEKDAY(R$5)=1,TRUE,FALSE)</formula>
    </cfRule>
  </conditionalFormatting>
  <conditionalFormatting sqref="Y37:AD37">
    <cfRule type="expression" dxfId="5852" priority="2915" stopIfTrue="1">
      <formula>IF(WEEKDAY(Y$5)=1,TRUE,FALSE)</formula>
    </cfRule>
  </conditionalFormatting>
  <conditionalFormatting sqref="F37:I37">
    <cfRule type="expression" dxfId="5850" priority="2914" stopIfTrue="1">
      <formula>IF(WEEKDAY(F$5)=1,TRUE,FALSE)</formula>
    </cfRule>
  </conditionalFormatting>
  <conditionalFormatting sqref="AF37:AJ37">
    <cfRule type="expression" dxfId="5848" priority="2913" stopIfTrue="1">
      <formula>IF(WEEKDAY(AF$5)=1,TRUE,FALSE)</formula>
    </cfRule>
  </conditionalFormatting>
  <conditionalFormatting sqref="F37:AJ37">
    <cfRule type="expression" dxfId="5846" priority="2912" stopIfTrue="1">
      <formula>IF(WEEKDAY(F$5)=1,TRUE,FALSE)</formula>
    </cfRule>
  </conditionalFormatting>
  <conditionalFormatting sqref="F37:AJ37">
    <cfRule type="expression" dxfId="5844" priority="2911" stopIfTrue="1">
      <formula>IF(WEEKDAY(F$5)=1,TRUE,FALSE)</formula>
    </cfRule>
  </conditionalFormatting>
  <conditionalFormatting sqref="F37:AJ37">
    <cfRule type="expression" dxfId="5842" priority="2910" stopIfTrue="1">
      <formula>IF(WEEKDAY(F$5)=1,TRUE,FALSE)</formula>
    </cfRule>
  </conditionalFormatting>
  <conditionalFormatting sqref="F37:AJ37">
    <cfRule type="expression" dxfId="5840" priority="2909" stopIfTrue="1">
      <formula>IF(WEEKDAY(F$5)=1,TRUE,FALSE)</formula>
    </cfRule>
  </conditionalFormatting>
  <conditionalFormatting sqref="K39:P39">
    <cfRule type="expression" dxfId="5838" priority="2908" stopIfTrue="1">
      <formula>IF(WEEKDAY(K$5)=1,TRUE,FALSE)</formula>
    </cfRule>
  </conditionalFormatting>
  <conditionalFormatting sqref="R39:W39">
    <cfRule type="expression" dxfId="5836" priority="2907" stopIfTrue="1">
      <formula>IF(WEEKDAY(R$5)=1,TRUE,FALSE)</formula>
    </cfRule>
  </conditionalFormatting>
  <conditionalFormatting sqref="Y39:AD39">
    <cfRule type="expression" dxfId="5834" priority="2906" stopIfTrue="1">
      <formula>IF(WEEKDAY(Y$5)=1,TRUE,FALSE)</formula>
    </cfRule>
  </conditionalFormatting>
  <conditionalFormatting sqref="F39:I39">
    <cfRule type="expression" dxfId="5832" priority="2905" stopIfTrue="1">
      <formula>IF(WEEKDAY(F$5)=1,TRUE,FALSE)</formula>
    </cfRule>
  </conditionalFormatting>
  <conditionalFormatting sqref="AF39:AJ39">
    <cfRule type="expression" dxfId="5830" priority="2904" stopIfTrue="1">
      <formula>IF(WEEKDAY(AF$5)=1,TRUE,FALSE)</formula>
    </cfRule>
  </conditionalFormatting>
  <conditionalFormatting sqref="F39:AJ39">
    <cfRule type="expression" dxfId="5828" priority="2903" stopIfTrue="1">
      <formula>IF(WEEKDAY(F$5)=1,TRUE,FALSE)</formula>
    </cfRule>
  </conditionalFormatting>
  <conditionalFormatting sqref="F39:AJ39">
    <cfRule type="expression" dxfId="5826" priority="2902" stopIfTrue="1">
      <formula>IF(WEEKDAY(F$5)=1,TRUE,FALSE)</formula>
    </cfRule>
  </conditionalFormatting>
  <conditionalFormatting sqref="F39:AJ39">
    <cfRule type="expression" dxfId="5824" priority="2901" stopIfTrue="1">
      <formula>IF(WEEKDAY(F$5)=1,TRUE,FALSE)</formula>
    </cfRule>
  </conditionalFormatting>
  <conditionalFormatting sqref="F39:AJ39">
    <cfRule type="expression" dxfId="5822" priority="2900" stopIfTrue="1">
      <formula>IF(WEEKDAY(F$5)=1,TRUE,FALSE)</formula>
    </cfRule>
  </conditionalFormatting>
  <conditionalFormatting sqref="K70:P70">
    <cfRule type="expression" dxfId="5820" priority="2899" stopIfTrue="1">
      <formula>IF(WEEKDAY(K$5)=1,TRUE,FALSE)</formula>
    </cfRule>
  </conditionalFormatting>
  <conditionalFormatting sqref="R70:W70">
    <cfRule type="expression" dxfId="5818" priority="2898" stopIfTrue="1">
      <formula>IF(WEEKDAY(R$5)=1,TRUE,FALSE)</formula>
    </cfRule>
  </conditionalFormatting>
  <conditionalFormatting sqref="Y70:AD70">
    <cfRule type="expression" dxfId="5816" priority="2897" stopIfTrue="1">
      <formula>IF(WEEKDAY(Y$5)=1,TRUE,FALSE)</formula>
    </cfRule>
  </conditionalFormatting>
  <conditionalFormatting sqref="F70:I70">
    <cfRule type="expression" dxfId="5814" priority="2896" stopIfTrue="1">
      <formula>IF(WEEKDAY(F$5)=1,TRUE,FALSE)</formula>
    </cfRule>
  </conditionalFormatting>
  <conditionalFormatting sqref="AF70:AJ70">
    <cfRule type="expression" dxfId="5812" priority="2895" stopIfTrue="1">
      <formula>IF(WEEKDAY(AF$5)=1,TRUE,FALSE)</formula>
    </cfRule>
  </conditionalFormatting>
  <conditionalFormatting sqref="F70:AJ70">
    <cfRule type="expression" dxfId="5810" priority="2894" stopIfTrue="1">
      <formula>IF(WEEKDAY(F$5)=1,TRUE,FALSE)</formula>
    </cfRule>
  </conditionalFormatting>
  <conditionalFormatting sqref="F70:AJ70">
    <cfRule type="expression" dxfId="5808" priority="2893" stopIfTrue="1">
      <formula>IF(WEEKDAY(F$5)=1,TRUE,FALSE)</formula>
    </cfRule>
  </conditionalFormatting>
  <conditionalFormatting sqref="F70:AJ70">
    <cfRule type="expression" dxfId="5806" priority="2892" stopIfTrue="1">
      <formula>IF(WEEKDAY(F$5)=1,TRUE,FALSE)</formula>
    </cfRule>
  </conditionalFormatting>
  <conditionalFormatting sqref="F70:AJ70">
    <cfRule type="expression" dxfId="5804" priority="2891" stopIfTrue="1">
      <formula>IF(WEEKDAY(F$5)=1,TRUE,FALSE)</formula>
    </cfRule>
  </conditionalFormatting>
  <conditionalFormatting sqref="K72:P72">
    <cfRule type="expression" dxfId="5802" priority="2890" stopIfTrue="1">
      <formula>IF(WEEKDAY(K$5)=1,TRUE,FALSE)</formula>
    </cfRule>
  </conditionalFormatting>
  <conditionalFormatting sqref="R72:W72">
    <cfRule type="expression" dxfId="5800" priority="2889" stopIfTrue="1">
      <formula>IF(WEEKDAY(R$5)=1,TRUE,FALSE)</formula>
    </cfRule>
  </conditionalFormatting>
  <conditionalFormatting sqref="Y72:AD72">
    <cfRule type="expression" dxfId="5798" priority="2888" stopIfTrue="1">
      <formula>IF(WEEKDAY(Y$5)=1,TRUE,FALSE)</formula>
    </cfRule>
  </conditionalFormatting>
  <conditionalFormatting sqref="F72:I72">
    <cfRule type="expression" dxfId="5796" priority="2887" stopIfTrue="1">
      <formula>IF(WEEKDAY(F$5)=1,TRUE,FALSE)</formula>
    </cfRule>
  </conditionalFormatting>
  <conditionalFormatting sqref="AF72:AJ72">
    <cfRule type="expression" dxfId="5794" priority="2886" stopIfTrue="1">
      <formula>IF(WEEKDAY(AF$5)=1,TRUE,FALSE)</formula>
    </cfRule>
  </conditionalFormatting>
  <conditionalFormatting sqref="F72:AJ72">
    <cfRule type="expression" dxfId="5792" priority="2885" stopIfTrue="1">
      <formula>IF(WEEKDAY(F$5)=1,TRUE,FALSE)</formula>
    </cfRule>
  </conditionalFormatting>
  <conditionalFormatting sqref="F72:AJ72">
    <cfRule type="expression" dxfId="5790" priority="2884" stopIfTrue="1">
      <formula>IF(WEEKDAY(F$5)=1,TRUE,FALSE)</formula>
    </cfRule>
  </conditionalFormatting>
  <conditionalFormatting sqref="F72:AJ72">
    <cfRule type="expression" dxfId="5788" priority="2883" stopIfTrue="1">
      <formula>IF(WEEKDAY(F$5)=1,TRUE,FALSE)</formula>
    </cfRule>
  </conditionalFormatting>
  <conditionalFormatting sqref="F72:AJ72">
    <cfRule type="expression" dxfId="5786" priority="2882" stopIfTrue="1">
      <formula>IF(WEEKDAY(F$5)=1,TRUE,FALSE)</formula>
    </cfRule>
  </conditionalFormatting>
  <conditionalFormatting sqref="K74:P74">
    <cfRule type="expression" dxfId="5784" priority="2881" stopIfTrue="1">
      <formula>IF(WEEKDAY(K$5)=1,TRUE,FALSE)</formula>
    </cfRule>
  </conditionalFormatting>
  <conditionalFormatting sqref="R74:W74">
    <cfRule type="expression" dxfId="5782" priority="2880" stopIfTrue="1">
      <formula>IF(WEEKDAY(R$5)=1,TRUE,FALSE)</formula>
    </cfRule>
  </conditionalFormatting>
  <conditionalFormatting sqref="Y74:AD74">
    <cfRule type="expression" dxfId="5780" priority="2879" stopIfTrue="1">
      <formula>IF(WEEKDAY(Y$5)=1,TRUE,FALSE)</formula>
    </cfRule>
  </conditionalFormatting>
  <conditionalFormatting sqref="F74:I74">
    <cfRule type="expression" dxfId="5778" priority="2878" stopIfTrue="1">
      <formula>IF(WEEKDAY(F$5)=1,TRUE,FALSE)</formula>
    </cfRule>
  </conditionalFormatting>
  <conditionalFormatting sqref="AF74:AJ74">
    <cfRule type="expression" dxfId="5776" priority="2877" stopIfTrue="1">
      <formula>IF(WEEKDAY(AF$5)=1,TRUE,FALSE)</formula>
    </cfRule>
  </conditionalFormatting>
  <conditionalFormatting sqref="F74:AJ74">
    <cfRule type="expression" dxfId="5774" priority="2876" stopIfTrue="1">
      <formula>IF(WEEKDAY(F$5)=1,TRUE,FALSE)</formula>
    </cfRule>
  </conditionalFormatting>
  <conditionalFormatting sqref="F74:AJ74">
    <cfRule type="expression" dxfId="5772" priority="2875" stopIfTrue="1">
      <formula>IF(WEEKDAY(F$5)=1,TRUE,FALSE)</formula>
    </cfRule>
  </conditionalFormatting>
  <conditionalFormatting sqref="F74:AJ74">
    <cfRule type="expression" dxfId="5770" priority="2874" stopIfTrue="1">
      <formula>IF(WEEKDAY(F$5)=1,TRUE,FALSE)</formula>
    </cfRule>
  </conditionalFormatting>
  <conditionalFormatting sqref="F74:AJ74">
    <cfRule type="expression" dxfId="5768" priority="2873" stopIfTrue="1">
      <formula>IF(WEEKDAY(F$5)=1,TRUE,FALSE)</formula>
    </cfRule>
  </conditionalFormatting>
  <conditionalFormatting sqref="K76:P76">
    <cfRule type="expression" dxfId="5766" priority="2872" stopIfTrue="1">
      <formula>IF(WEEKDAY(K$5)=1,TRUE,FALSE)</formula>
    </cfRule>
  </conditionalFormatting>
  <conditionalFormatting sqref="R76:W76">
    <cfRule type="expression" dxfId="5764" priority="2871" stopIfTrue="1">
      <formula>IF(WEEKDAY(R$5)=1,TRUE,FALSE)</formula>
    </cfRule>
  </conditionalFormatting>
  <conditionalFormatting sqref="Y76:AD76">
    <cfRule type="expression" dxfId="5762" priority="2870" stopIfTrue="1">
      <formula>IF(WEEKDAY(Y$5)=1,TRUE,FALSE)</formula>
    </cfRule>
  </conditionalFormatting>
  <conditionalFormatting sqref="F76:I76">
    <cfRule type="expression" dxfId="5760" priority="2869" stopIfTrue="1">
      <formula>IF(WEEKDAY(F$5)=1,TRUE,FALSE)</formula>
    </cfRule>
  </conditionalFormatting>
  <conditionalFormatting sqref="AF76:AJ76">
    <cfRule type="expression" dxfId="5758" priority="2868" stopIfTrue="1">
      <formula>IF(WEEKDAY(AF$5)=1,TRUE,FALSE)</formula>
    </cfRule>
  </conditionalFormatting>
  <conditionalFormatting sqref="F76:AJ76">
    <cfRule type="expression" dxfId="5756" priority="2867" stopIfTrue="1">
      <formula>IF(WEEKDAY(F$5)=1,TRUE,FALSE)</formula>
    </cfRule>
  </conditionalFormatting>
  <conditionalFormatting sqref="F76:AJ76">
    <cfRule type="expression" dxfId="5754" priority="2866" stopIfTrue="1">
      <formula>IF(WEEKDAY(F$5)=1,TRUE,FALSE)</formula>
    </cfRule>
  </conditionalFormatting>
  <conditionalFormatting sqref="F76:AJ76">
    <cfRule type="expression" dxfId="5752" priority="2865" stopIfTrue="1">
      <formula>IF(WEEKDAY(F$5)=1,TRUE,FALSE)</formula>
    </cfRule>
  </conditionalFormatting>
  <conditionalFormatting sqref="F76:AJ76">
    <cfRule type="expression" dxfId="5750" priority="2864" stopIfTrue="1">
      <formula>IF(WEEKDAY(F$5)=1,TRUE,FALSE)</formula>
    </cfRule>
  </conditionalFormatting>
  <conditionalFormatting sqref="K78:P78">
    <cfRule type="expression" dxfId="5748" priority="2863" stopIfTrue="1">
      <formula>IF(WEEKDAY(K$5)=1,TRUE,FALSE)</formula>
    </cfRule>
  </conditionalFormatting>
  <conditionalFormatting sqref="R78:W78">
    <cfRule type="expression" dxfId="5746" priority="2862" stopIfTrue="1">
      <formula>IF(WEEKDAY(R$5)=1,TRUE,FALSE)</formula>
    </cfRule>
  </conditionalFormatting>
  <conditionalFormatting sqref="Y78:AD78">
    <cfRule type="expression" dxfId="5744" priority="2861" stopIfTrue="1">
      <formula>IF(WEEKDAY(Y$5)=1,TRUE,FALSE)</formula>
    </cfRule>
  </conditionalFormatting>
  <conditionalFormatting sqref="F78:I78">
    <cfRule type="expression" dxfId="5742" priority="2860" stopIfTrue="1">
      <formula>IF(WEEKDAY(F$5)=1,TRUE,FALSE)</formula>
    </cfRule>
  </conditionalFormatting>
  <conditionalFormatting sqref="AF78:AJ78">
    <cfRule type="expression" dxfId="5740" priority="2859" stopIfTrue="1">
      <formula>IF(WEEKDAY(AF$5)=1,TRUE,FALSE)</formula>
    </cfRule>
  </conditionalFormatting>
  <conditionalFormatting sqref="F78:AJ78">
    <cfRule type="expression" dxfId="5738" priority="2858" stopIfTrue="1">
      <formula>IF(WEEKDAY(F$5)=1,TRUE,FALSE)</formula>
    </cfRule>
  </conditionalFormatting>
  <conditionalFormatting sqref="F78:AJ78">
    <cfRule type="expression" dxfId="5736" priority="2857" stopIfTrue="1">
      <formula>IF(WEEKDAY(F$5)=1,TRUE,FALSE)</formula>
    </cfRule>
  </conditionalFormatting>
  <conditionalFormatting sqref="F78:AJ78">
    <cfRule type="expression" dxfId="5734" priority="2856" stopIfTrue="1">
      <formula>IF(WEEKDAY(F$5)=1,TRUE,FALSE)</formula>
    </cfRule>
  </conditionalFormatting>
  <conditionalFormatting sqref="F78:AJ78">
    <cfRule type="expression" dxfId="5732" priority="2855" stopIfTrue="1">
      <formula>IF(WEEKDAY(F$5)=1,TRUE,FALSE)</formula>
    </cfRule>
  </conditionalFormatting>
  <conditionalFormatting sqref="K80:P80">
    <cfRule type="expression" dxfId="5730" priority="2854" stopIfTrue="1">
      <formula>IF(WEEKDAY(K$5)=1,TRUE,FALSE)</formula>
    </cfRule>
  </conditionalFormatting>
  <conditionalFormatting sqref="R80:W80">
    <cfRule type="expression" dxfId="5728" priority="2853" stopIfTrue="1">
      <formula>IF(WEEKDAY(R$5)=1,TRUE,FALSE)</formula>
    </cfRule>
  </conditionalFormatting>
  <conditionalFormatting sqref="Y80:AD80">
    <cfRule type="expression" dxfId="5726" priority="2852" stopIfTrue="1">
      <formula>IF(WEEKDAY(Y$5)=1,TRUE,FALSE)</formula>
    </cfRule>
  </conditionalFormatting>
  <conditionalFormatting sqref="F80:I80">
    <cfRule type="expression" dxfId="5724" priority="2851" stopIfTrue="1">
      <formula>IF(WEEKDAY(F$5)=1,TRUE,FALSE)</formula>
    </cfRule>
  </conditionalFormatting>
  <conditionalFormatting sqref="AF80:AJ80">
    <cfRule type="expression" dxfId="5722" priority="2850" stopIfTrue="1">
      <formula>IF(WEEKDAY(AF$5)=1,TRUE,FALSE)</formula>
    </cfRule>
  </conditionalFormatting>
  <conditionalFormatting sqref="F80:AJ80">
    <cfRule type="expression" dxfId="5720" priority="2849" stopIfTrue="1">
      <formula>IF(WEEKDAY(F$5)=1,TRUE,FALSE)</formula>
    </cfRule>
  </conditionalFormatting>
  <conditionalFormatting sqref="F80:AJ80">
    <cfRule type="expression" dxfId="5718" priority="2848" stopIfTrue="1">
      <formula>IF(WEEKDAY(F$5)=1,TRUE,FALSE)</formula>
    </cfRule>
  </conditionalFormatting>
  <conditionalFormatting sqref="F80:AJ80">
    <cfRule type="expression" dxfId="5716" priority="2847" stopIfTrue="1">
      <formula>IF(WEEKDAY(F$5)=1,TRUE,FALSE)</formula>
    </cfRule>
  </conditionalFormatting>
  <conditionalFormatting sqref="F80:AJ80">
    <cfRule type="expression" dxfId="5714" priority="2846" stopIfTrue="1">
      <formula>IF(WEEKDAY(F$5)=1,TRUE,FALSE)</formula>
    </cfRule>
  </conditionalFormatting>
  <conditionalFormatting sqref="K82:P82">
    <cfRule type="expression" dxfId="5712" priority="2845" stopIfTrue="1">
      <formula>IF(WEEKDAY(K$5)=1,TRUE,FALSE)</formula>
    </cfRule>
  </conditionalFormatting>
  <conditionalFormatting sqref="R82:W82">
    <cfRule type="expression" dxfId="5710" priority="2844" stopIfTrue="1">
      <formula>IF(WEEKDAY(R$5)=1,TRUE,FALSE)</formula>
    </cfRule>
  </conditionalFormatting>
  <conditionalFormatting sqref="Y82:AD82">
    <cfRule type="expression" dxfId="5708" priority="2843" stopIfTrue="1">
      <formula>IF(WEEKDAY(Y$5)=1,TRUE,FALSE)</formula>
    </cfRule>
  </conditionalFormatting>
  <conditionalFormatting sqref="F82:I82">
    <cfRule type="expression" dxfId="5706" priority="2842" stopIfTrue="1">
      <formula>IF(WEEKDAY(F$5)=1,TRUE,FALSE)</formula>
    </cfRule>
  </conditionalFormatting>
  <conditionalFormatting sqref="AF82:AJ82">
    <cfRule type="expression" dxfId="5704" priority="2841" stopIfTrue="1">
      <formula>IF(WEEKDAY(AF$5)=1,TRUE,FALSE)</formula>
    </cfRule>
  </conditionalFormatting>
  <conditionalFormatting sqref="F82:AJ82">
    <cfRule type="expression" dxfId="5702" priority="2840" stopIfTrue="1">
      <formula>IF(WEEKDAY(F$5)=1,TRUE,FALSE)</formula>
    </cfRule>
  </conditionalFormatting>
  <conditionalFormatting sqref="F82:AJ82">
    <cfRule type="expression" dxfId="5700" priority="2839" stopIfTrue="1">
      <formula>IF(WEEKDAY(F$5)=1,TRUE,FALSE)</formula>
    </cfRule>
  </conditionalFormatting>
  <conditionalFormatting sqref="F82:AJ82">
    <cfRule type="expression" dxfId="5698" priority="2838" stopIfTrue="1">
      <formula>IF(WEEKDAY(F$5)=1,TRUE,FALSE)</formula>
    </cfRule>
  </conditionalFormatting>
  <conditionalFormatting sqref="F82:AJ82">
    <cfRule type="expression" dxfId="5696" priority="2837" stopIfTrue="1">
      <formula>IF(WEEKDAY(F$5)=1,TRUE,FALSE)</formula>
    </cfRule>
  </conditionalFormatting>
  <conditionalFormatting sqref="K84:P84">
    <cfRule type="expression" dxfId="5694" priority="2836" stopIfTrue="1">
      <formula>IF(WEEKDAY(K$5)=1,TRUE,FALSE)</formula>
    </cfRule>
  </conditionalFormatting>
  <conditionalFormatting sqref="R84:W84">
    <cfRule type="expression" dxfId="5692" priority="2835" stopIfTrue="1">
      <formula>IF(WEEKDAY(R$5)=1,TRUE,FALSE)</formula>
    </cfRule>
  </conditionalFormatting>
  <conditionalFormatting sqref="Y84:AD84">
    <cfRule type="expression" dxfId="5690" priority="2834" stopIfTrue="1">
      <formula>IF(WEEKDAY(Y$5)=1,TRUE,FALSE)</formula>
    </cfRule>
  </conditionalFormatting>
  <conditionalFormatting sqref="F84:I84">
    <cfRule type="expression" dxfId="5688" priority="2833" stopIfTrue="1">
      <formula>IF(WEEKDAY(F$5)=1,TRUE,FALSE)</formula>
    </cfRule>
  </conditionalFormatting>
  <conditionalFormatting sqref="AF84:AJ84">
    <cfRule type="expression" dxfId="5686" priority="2832" stopIfTrue="1">
      <formula>IF(WEEKDAY(AF$5)=1,TRUE,FALSE)</formula>
    </cfRule>
  </conditionalFormatting>
  <conditionalFormatting sqref="F84:AJ84">
    <cfRule type="expression" dxfId="5684" priority="2831" stopIfTrue="1">
      <formula>IF(WEEKDAY(F$5)=1,TRUE,FALSE)</formula>
    </cfRule>
  </conditionalFormatting>
  <conditionalFormatting sqref="F84:AJ84">
    <cfRule type="expression" dxfId="5682" priority="2830" stopIfTrue="1">
      <formula>IF(WEEKDAY(F$5)=1,TRUE,FALSE)</formula>
    </cfRule>
  </conditionalFormatting>
  <conditionalFormatting sqref="F84:AJ84">
    <cfRule type="expression" dxfId="5680" priority="2829" stopIfTrue="1">
      <formula>IF(WEEKDAY(F$5)=1,TRUE,FALSE)</formula>
    </cfRule>
  </conditionalFormatting>
  <conditionalFormatting sqref="F84:AJ84">
    <cfRule type="expression" dxfId="5678" priority="2828" stopIfTrue="1">
      <formula>IF(WEEKDAY(F$5)=1,TRUE,FALSE)</formula>
    </cfRule>
  </conditionalFormatting>
  <conditionalFormatting sqref="F70:I70">
    <cfRule type="expression" dxfId="5676" priority="2827" stopIfTrue="1">
      <formula>IF(WEEKDAY(F$5)=1,TRUE,FALSE)</formula>
    </cfRule>
  </conditionalFormatting>
  <conditionalFormatting sqref="F70:I70">
    <cfRule type="expression" dxfId="5674" priority="2826" stopIfTrue="1">
      <formula>IF(WEEKDAY(F$5)=1,TRUE,FALSE)</formula>
    </cfRule>
  </conditionalFormatting>
  <conditionalFormatting sqref="F70:I70">
    <cfRule type="expression" dxfId="5672" priority="2825" stopIfTrue="1">
      <formula>IF(WEEKDAY(F$5)=1,TRUE,FALSE)</formula>
    </cfRule>
  </conditionalFormatting>
  <conditionalFormatting sqref="F70:AJ70">
    <cfRule type="expression" dxfId="5670" priority="2824" stopIfTrue="1">
      <formula>IF(WEEKDAY(F$5)=1,TRUE,FALSE)</formula>
    </cfRule>
  </conditionalFormatting>
  <conditionalFormatting sqref="F70:AJ70">
    <cfRule type="expression" dxfId="5668" priority="2823" stopIfTrue="1">
      <formula>IF(WEEKDAY(F$5)=1,TRUE,FALSE)</formula>
    </cfRule>
  </conditionalFormatting>
  <conditionalFormatting sqref="F70:AJ70">
    <cfRule type="expression" dxfId="5666" priority="2822" stopIfTrue="1">
      <formula>IF(WEEKDAY(F$5)=1,TRUE,FALSE)</formula>
    </cfRule>
  </conditionalFormatting>
  <conditionalFormatting sqref="K70:P70">
    <cfRule type="expression" dxfId="5664" priority="2821" stopIfTrue="1">
      <formula>IF(WEEKDAY(K$5)=1,TRUE,FALSE)</formula>
    </cfRule>
  </conditionalFormatting>
  <conditionalFormatting sqref="R70:W70">
    <cfRule type="expression" dxfId="5662" priority="2820" stopIfTrue="1">
      <formula>IF(WEEKDAY(R$5)=1,TRUE,FALSE)</formula>
    </cfRule>
  </conditionalFormatting>
  <conditionalFormatting sqref="Y70:AD70">
    <cfRule type="expression" dxfId="5660" priority="2819" stopIfTrue="1">
      <formula>IF(WEEKDAY(Y$5)=1,TRUE,FALSE)</formula>
    </cfRule>
  </conditionalFormatting>
  <conditionalFormatting sqref="F70:I70">
    <cfRule type="expression" dxfId="5658" priority="2818" stopIfTrue="1">
      <formula>IF(WEEKDAY(F$5)=1,TRUE,FALSE)</formula>
    </cfRule>
  </conditionalFormatting>
  <conditionalFormatting sqref="AF70:AJ70">
    <cfRule type="expression" dxfId="5656" priority="2817" stopIfTrue="1">
      <formula>IF(WEEKDAY(AF$5)=1,TRUE,FALSE)</formula>
    </cfRule>
  </conditionalFormatting>
  <conditionalFormatting sqref="F70:AJ70">
    <cfRule type="expression" dxfId="5654" priority="2816" stopIfTrue="1">
      <formula>IF(WEEKDAY(F$5)=1,TRUE,FALSE)</formula>
    </cfRule>
  </conditionalFormatting>
  <conditionalFormatting sqref="F70:AJ70">
    <cfRule type="expression" dxfId="5652" priority="2815" stopIfTrue="1">
      <formula>IF(WEEKDAY(F$5)=1,TRUE,FALSE)</formula>
    </cfRule>
  </conditionalFormatting>
  <conditionalFormatting sqref="F70:AJ70">
    <cfRule type="expression" dxfId="5650" priority="2814" stopIfTrue="1">
      <formula>IF(WEEKDAY(F$5)=1,TRUE,FALSE)</formula>
    </cfRule>
  </conditionalFormatting>
  <conditionalFormatting sqref="F70:AJ70">
    <cfRule type="expression" dxfId="5648" priority="2813" stopIfTrue="1">
      <formula>IF(WEEKDAY(F$5)=1,TRUE,FALSE)</formula>
    </cfRule>
  </conditionalFormatting>
  <conditionalFormatting sqref="F72:I72">
    <cfRule type="expression" dxfId="5646" priority="2812" stopIfTrue="1">
      <formula>IF(WEEKDAY(F$5)=1,TRUE,FALSE)</formula>
    </cfRule>
  </conditionalFormatting>
  <conditionalFormatting sqref="F72:AJ72">
    <cfRule type="expression" dxfId="5644" priority="2811" stopIfTrue="1">
      <formula>IF(WEEKDAY(F$5)=1,TRUE,FALSE)</formula>
    </cfRule>
  </conditionalFormatting>
  <conditionalFormatting sqref="F72:AJ72">
    <cfRule type="expression" dxfId="5642" priority="2810" stopIfTrue="1">
      <formula>IF(WEEKDAY(F$5)=1,TRUE,FALSE)</formula>
    </cfRule>
  </conditionalFormatting>
  <conditionalFormatting sqref="F72:AJ72">
    <cfRule type="expression" dxfId="5640" priority="2809" stopIfTrue="1">
      <formula>IF(WEEKDAY(F$5)=1,TRUE,FALSE)</formula>
    </cfRule>
  </conditionalFormatting>
  <conditionalFormatting sqref="K72:P72">
    <cfRule type="expression" dxfId="5638" priority="2808" stopIfTrue="1">
      <formula>IF(WEEKDAY(K$5)=1,TRUE,FALSE)</formula>
    </cfRule>
  </conditionalFormatting>
  <conditionalFormatting sqref="R72:W72">
    <cfRule type="expression" dxfId="5636" priority="2807" stopIfTrue="1">
      <formula>IF(WEEKDAY(R$5)=1,TRUE,FALSE)</formula>
    </cfRule>
  </conditionalFormatting>
  <conditionalFormatting sqref="Y72:AD72">
    <cfRule type="expression" dxfId="5634" priority="2806" stopIfTrue="1">
      <formula>IF(WEEKDAY(Y$5)=1,TRUE,FALSE)</formula>
    </cfRule>
  </conditionalFormatting>
  <conditionalFormatting sqref="F72:I72">
    <cfRule type="expression" dxfId="5632" priority="2805" stopIfTrue="1">
      <formula>IF(WEEKDAY(F$5)=1,TRUE,FALSE)</formula>
    </cfRule>
  </conditionalFormatting>
  <conditionalFormatting sqref="AF72:AJ72">
    <cfRule type="expression" dxfId="5630" priority="2804" stopIfTrue="1">
      <formula>IF(WEEKDAY(AF$5)=1,TRUE,FALSE)</formula>
    </cfRule>
  </conditionalFormatting>
  <conditionalFormatting sqref="F72:AJ72">
    <cfRule type="expression" dxfId="5628" priority="2803" stopIfTrue="1">
      <formula>IF(WEEKDAY(F$5)=1,TRUE,FALSE)</formula>
    </cfRule>
  </conditionalFormatting>
  <conditionalFormatting sqref="F72:AJ72">
    <cfRule type="expression" dxfId="5626" priority="2802" stopIfTrue="1">
      <formula>IF(WEEKDAY(F$5)=1,TRUE,FALSE)</formula>
    </cfRule>
  </conditionalFormatting>
  <conditionalFormatting sqref="F72:AJ72">
    <cfRule type="expression" dxfId="5624" priority="2801" stopIfTrue="1">
      <formula>IF(WEEKDAY(F$5)=1,TRUE,FALSE)</formula>
    </cfRule>
  </conditionalFormatting>
  <conditionalFormatting sqref="F72:AJ72">
    <cfRule type="expression" dxfId="5622" priority="2800" stopIfTrue="1">
      <formula>IF(WEEKDAY(F$5)=1,TRUE,FALSE)</formula>
    </cfRule>
  </conditionalFormatting>
  <conditionalFormatting sqref="F72:I72">
    <cfRule type="expression" dxfId="5620" priority="2799" stopIfTrue="1">
      <formula>IF(WEEKDAY(F$5)=1,TRUE,FALSE)</formula>
    </cfRule>
  </conditionalFormatting>
  <conditionalFormatting sqref="F72:I72">
    <cfRule type="expression" dxfId="5618" priority="2798" stopIfTrue="1">
      <formula>IF(WEEKDAY(F$5)=1,TRUE,FALSE)</formula>
    </cfRule>
  </conditionalFormatting>
  <conditionalFormatting sqref="F72:I72">
    <cfRule type="expression" dxfId="5616" priority="2797" stopIfTrue="1">
      <formula>IF(WEEKDAY(F$5)=1,TRUE,FALSE)</formula>
    </cfRule>
  </conditionalFormatting>
  <conditionalFormatting sqref="F72:AJ72">
    <cfRule type="expression" dxfId="5614" priority="2796" stopIfTrue="1">
      <formula>IF(WEEKDAY(F$5)=1,TRUE,FALSE)</formula>
    </cfRule>
  </conditionalFormatting>
  <conditionalFormatting sqref="F72:AJ72">
    <cfRule type="expression" dxfId="5612" priority="2795" stopIfTrue="1">
      <formula>IF(WEEKDAY(F$5)=1,TRUE,FALSE)</formula>
    </cfRule>
  </conditionalFormatting>
  <conditionalFormatting sqref="F72:AJ72">
    <cfRule type="expression" dxfId="5610" priority="2794" stopIfTrue="1">
      <formula>IF(WEEKDAY(F$5)=1,TRUE,FALSE)</formula>
    </cfRule>
  </conditionalFormatting>
  <conditionalFormatting sqref="K72:P72">
    <cfRule type="expression" dxfId="5608" priority="2793" stopIfTrue="1">
      <formula>IF(WEEKDAY(K$5)=1,TRUE,FALSE)</formula>
    </cfRule>
  </conditionalFormatting>
  <conditionalFormatting sqref="R72:W72">
    <cfRule type="expression" dxfId="5606" priority="2792" stopIfTrue="1">
      <formula>IF(WEEKDAY(R$5)=1,TRUE,FALSE)</formula>
    </cfRule>
  </conditionalFormatting>
  <conditionalFormatting sqref="Y72:AD72">
    <cfRule type="expression" dxfId="5604" priority="2791" stopIfTrue="1">
      <formula>IF(WEEKDAY(Y$5)=1,TRUE,FALSE)</formula>
    </cfRule>
  </conditionalFormatting>
  <conditionalFormatting sqref="F72:I72">
    <cfRule type="expression" dxfId="5602" priority="2790" stopIfTrue="1">
      <formula>IF(WEEKDAY(F$5)=1,TRUE,FALSE)</formula>
    </cfRule>
  </conditionalFormatting>
  <conditionalFormatting sqref="AF72:AJ72">
    <cfRule type="expression" dxfId="5600" priority="2789" stopIfTrue="1">
      <formula>IF(WEEKDAY(AF$5)=1,TRUE,FALSE)</formula>
    </cfRule>
  </conditionalFormatting>
  <conditionalFormatting sqref="F72:AJ72">
    <cfRule type="expression" dxfId="5598" priority="2788" stopIfTrue="1">
      <formula>IF(WEEKDAY(F$5)=1,TRUE,FALSE)</formula>
    </cfRule>
  </conditionalFormatting>
  <conditionalFormatting sqref="F72:AJ72">
    <cfRule type="expression" dxfId="5596" priority="2787" stopIfTrue="1">
      <formula>IF(WEEKDAY(F$5)=1,TRUE,FALSE)</formula>
    </cfRule>
  </conditionalFormatting>
  <conditionalFormatting sqref="F72:AJ72">
    <cfRule type="expression" dxfId="5594" priority="2786" stopIfTrue="1">
      <formula>IF(WEEKDAY(F$5)=1,TRUE,FALSE)</formula>
    </cfRule>
  </conditionalFormatting>
  <conditionalFormatting sqref="F72:AJ72">
    <cfRule type="expression" dxfId="5592" priority="2785" stopIfTrue="1">
      <formula>IF(WEEKDAY(F$5)=1,TRUE,FALSE)</formula>
    </cfRule>
  </conditionalFormatting>
  <conditionalFormatting sqref="F14:AJ14">
    <cfRule type="expression" dxfId="5590" priority="2784" stopIfTrue="1">
      <formula>IF(WEEKDAY(F$5)=1,TRUE,FALSE)</formula>
    </cfRule>
  </conditionalFormatting>
  <conditionalFormatting sqref="F16:AJ16">
    <cfRule type="expression" dxfId="5588" priority="2783" stopIfTrue="1">
      <formula>IF(WEEKDAY(F$5)=1,TRUE,FALSE)</formula>
    </cfRule>
  </conditionalFormatting>
  <conditionalFormatting sqref="F18:AJ18">
    <cfRule type="expression" dxfId="5586" priority="2782" stopIfTrue="1">
      <formula>IF(WEEKDAY(F$5)=1,TRUE,FALSE)</formula>
    </cfRule>
  </conditionalFormatting>
  <conditionalFormatting sqref="F20:AJ20">
    <cfRule type="expression" dxfId="5584" priority="2781" stopIfTrue="1">
      <formula>IF(WEEKDAY(F$5)=1,TRUE,FALSE)</formula>
    </cfRule>
  </conditionalFormatting>
  <conditionalFormatting sqref="F22:AJ22">
    <cfRule type="expression" dxfId="5582" priority="2780" stopIfTrue="1">
      <formula>IF(WEEKDAY(F$5)=1,TRUE,FALSE)</formula>
    </cfRule>
  </conditionalFormatting>
  <conditionalFormatting sqref="F24:AJ24">
    <cfRule type="expression" dxfId="5580" priority="2779" stopIfTrue="1">
      <formula>IF(WEEKDAY(F$5)=1,TRUE,FALSE)</formula>
    </cfRule>
  </conditionalFormatting>
  <conditionalFormatting sqref="F26:AJ26">
    <cfRule type="expression" dxfId="5578" priority="2778" stopIfTrue="1">
      <formula>IF(WEEKDAY(F$5)=1,TRUE,FALSE)</formula>
    </cfRule>
  </conditionalFormatting>
  <conditionalFormatting sqref="F28:AJ28">
    <cfRule type="expression" dxfId="5576" priority="2777" stopIfTrue="1">
      <formula>IF(WEEKDAY(F$5)=1,TRUE,FALSE)</formula>
    </cfRule>
  </conditionalFormatting>
  <conditionalFormatting sqref="F31:AJ31">
    <cfRule type="expression" dxfId="5574" priority="2776" stopIfTrue="1">
      <formula>IF(WEEKDAY(F$5)=1,TRUE,FALSE)</formula>
    </cfRule>
  </conditionalFormatting>
  <conditionalFormatting sqref="F33:AJ33">
    <cfRule type="expression" dxfId="5572" priority="2775" stopIfTrue="1">
      <formula>IF(WEEKDAY(F$5)=1,TRUE,FALSE)</formula>
    </cfRule>
  </conditionalFormatting>
  <conditionalFormatting sqref="F35:AJ35">
    <cfRule type="expression" dxfId="5570" priority="2774" stopIfTrue="1">
      <formula>IF(WEEKDAY(F$5)=1,TRUE,FALSE)</formula>
    </cfRule>
  </conditionalFormatting>
  <conditionalFormatting sqref="F37:AJ37">
    <cfRule type="expression" dxfId="5568" priority="2773" stopIfTrue="1">
      <formula>IF(WEEKDAY(F$5)=1,TRUE,FALSE)</formula>
    </cfRule>
  </conditionalFormatting>
  <conditionalFormatting sqref="F39:AJ39">
    <cfRule type="expression" dxfId="5566" priority="2772" stopIfTrue="1">
      <formula>IF(WEEKDAY(F$5)=1,TRUE,FALSE)</formula>
    </cfRule>
  </conditionalFormatting>
  <conditionalFormatting sqref="F70:AJ70">
    <cfRule type="expression" dxfId="5564" priority="2771" stopIfTrue="1">
      <formula>IF(WEEKDAY(F$5)=1,TRUE,FALSE)</formula>
    </cfRule>
  </conditionalFormatting>
  <conditionalFormatting sqref="K72:P72">
    <cfRule type="expression" dxfId="5562" priority="2770" stopIfTrue="1">
      <formula>IF(WEEKDAY(K$5)=1,TRUE,FALSE)</formula>
    </cfRule>
  </conditionalFormatting>
  <conditionalFormatting sqref="R72:W72">
    <cfRule type="expression" dxfId="5560" priority="2769" stopIfTrue="1">
      <formula>IF(WEEKDAY(R$5)=1,TRUE,FALSE)</formula>
    </cfRule>
  </conditionalFormatting>
  <conditionalFormatting sqref="Y72:AD72">
    <cfRule type="expression" dxfId="5558" priority="2768" stopIfTrue="1">
      <formula>IF(WEEKDAY(Y$5)=1,TRUE,FALSE)</formula>
    </cfRule>
  </conditionalFormatting>
  <conditionalFormatting sqref="F72:I72">
    <cfRule type="expression" dxfId="5556" priority="2767" stopIfTrue="1">
      <formula>IF(WEEKDAY(F$5)=1,TRUE,FALSE)</formula>
    </cfRule>
  </conditionalFormatting>
  <conditionalFormatting sqref="AF72:AJ72">
    <cfRule type="expression" dxfId="5554" priority="2766" stopIfTrue="1">
      <formula>IF(WEEKDAY(AF$5)=1,TRUE,FALSE)</formula>
    </cfRule>
  </conditionalFormatting>
  <conditionalFormatting sqref="F72:AJ72">
    <cfRule type="expression" dxfId="5552" priority="2765" stopIfTrue="1">
      <formula>IF(WEEKDAY(F$5)=1,TRUE,FALSE)</formula>
    </cfRule>
  </conditionalFormatting>
  <conditionalFormatting sqref="F72:AJ72">
    <cfRule type="expression" dxfId="5550" priority="2764" stopIfTrue="1">
      <formula>IF(WEEKDAY(F$5)=1,TRUE,FALSE)</formula>
    </cfRule>
  </conditionalFormatting>
  <conditionalFormatting sqref="F72:AJ72">
    <cfRule type="expression" dxfId="5548" priority="2763" stopIfTrue="1">
      <formula>IF(WEEKDAY(F$5)=1,TRUE,FALSE)</formula>
    </cfRule>
  </conditionalFormatting>
  <conditionalFormatting sqref="K72:P72">
    <cfRule type="expression" dxfId="5546" priority="2762" stopIfTrue="1">
      <formula>IF(WEEKDAY(K$5)=1,TRUE,FALSE)</formula>
    </cfRule>
  </conditionalFormatting>
  <conditionalFormatting sqref="R72:W72">
    <cfRule type="expression" dxfId="5544" priority="2761" stopIfTrue="1">
      <formula>IF(WEEKDAY(R$5)=1,TRUE,FALSE)</formula>
    </cfRule>
  </conditionalFormatting>
  <conditionalFormatting sqref="Y72:AD72">
    <cfRule type="expression" dxfId="5542" priority="2760" stopIfTrue="1">
      <formula>IF(WEEKDAY(Y$5)=1,TRUE,FALSE)</formula>
    </cfRule>
  </conditionalFormatting>
  <conditionalFormatting sqref="F72:I72">
    <cfRule type="expression" dxfId="5540" priority="2759" stopIfTrue="1">
      <formula>IF(WEEKDAY(F$5)=1,TRUE,FALSE)</formula>
    </cfRule>
  </conditionalFormatting>
  <conditionalFormatting sqref="AF72:AJ72">
    <cfRule type="expression" dxfId="5538" priority="2758" stopIfTrue="1">
      <formula>IF(WEEKDAY(AF$5)=1,TRUE,FALSE)</formula>
    </cfRule>
  </conditionalFormatting>
  <conditionalFormatting sqref="F72:AJ72">
    <cfRule type="expression" dxfId="5536" priority="2757" stopIfTrue="1">
      <formula>IF(WEEKDAY(F$5)=1,TRUE,FALSE)</formula>
    </cfRule>
  </conditionalFormatting>
  <conditionalFormatting sqref="F72:AJ72">
    <cfRule type="expression" dxfId="5534" priority="2756" stopIfTrue="1">
      <formula>IF(WEEKDAY(F$5)=1,TRUE,FALSE)</formula>
    </cfRule>
  </conditionalFormatting>
  <conditionalFormatting sqref="F72:AJ72">
    <cfRule type="expression" dxfId="5532" priority="2755" stopIfTrue="1">
      <formula>IF(WEEKDAY(F$5)=1,TRUE,FALSE)</formula>
    </cfRule>
  </conditionalFormatting>
  <conditionalFormatting sqref="F72:AJ72">
    <cfRule type="expression" dxfId="5530" priority="2754" stopIfTrue="1">
      <formula>IF(WEEKDAY(F$5)=1,TRUE,FALSE)</formula>
    </cfRule>
  </conditionalFormatting>
  <conditionalFormatting sqref="F72:AJ72">
    <cfRule type="expression" dxfId="5528" priority="2753" stopIfTrue="1">
      <formula>IF(WEEKDAY(F$5)=1,TRUE,FALSE)</formula>
    </cfRule>
  </conditionalFormatting>
  <conditionalFormatting sqref="K74:P74">
    <cfRule type="expression" dxfId="5526" priority="2752" stopIfTrue="1">
      <formula>IF(WEEKDAY(K$5)=1,TRUE,FALSE)</formula>
    </cfRule>
  </conditionalFormatting>
  <conditionalFormatting sqref="R74:W74">
    <cfRule type="expression" dxfId="5524" priority="2751" stopIfTrue="1">
      <formula>IF(WEEKDAY(R$5)=1,TRUE,FALSE)</formula>
    </cfRule>
  </conditionalFormatting>
  <conditionalFormatting sqref="Y74:AD74">
    <cfRule type="expression" dxfId="5522" priority="2750" stopIfTrue="1">
      <formula>IF(WEEKDAY(Y$5)=1,TRUE,FALSE)</formula>
    </cfRule>
  </conditionalFormatting>
  <conditionalFormatting sqref="F74:I74">
    <cfRule type="expression" dxfId="5520" priority="2749" stopIfTrue="1">
      <formula>IF(WEEKDAY(F$5)=1,TRUE,FALSE)</formula>
    </cfRule>
  </conditionalFormatting>
  <conditionalFormatting sqref="AF74:AJ74">
    <cfRule type="expression" dxfId="5518" priority="2748" stopIfTrue="1">
      <formula>IF(WEEKDAY(AF$5)=1,TRUE,FALSE)</formula>
    </cfRule>
  </conditionalFormatting>
  <conditionalFormatting sqref="F74:AJ74">
    <cfRule type="expression" dxfId="5516" priority="2747" stopIfTrue="1">
      <formula>IF(WEEKDAY(F$5)=1,TRUE,FALSE)</formula>
    </cfRule>
  </conditionalFormatting>
  <conditionalFormatting sqref="F74:AJ74">
    <cfRule type="expression" dxfId="5514" priority="2746" stopIfTrue="1">
      <formula>IF(WEEKDAY(F$5)=1,TRUE,FALSE)</formula>
    </cfRule>
  </conditionalFormatting>
  <conditionalFormatting sqref="F74:AJ74">
    <cfRule type="expression" dxfId="5512" priority="2745" stopIfTrue="1">
      <formula>IF(WEEKDAY(F$5)=1,TRUE,FALSE)</formula>
    </cfRule>
  </conditionalFormatting>
  <conditionalFormatting sqref="K74:P74">
    <cfRule type="expression" dxfId="5510" priority="2744" stopIfTrue="1">
      <formula>IF(WEEKDAY(K$5)=1,TRUE,FALSE)</formula>
    </cfRule>
  </conditionalFormatting>
  <conditionalFormatting sqref="R74:W74">
    <cfRule type="expression" dxfId="5508" priority="2743" stopIfTrue="1">
      <formula>IF(WEEKDAY(R$5)=1,TRUE,FALSE)</formula>
    </cfRule>
  </conditionalFormatting>
  <conditionalFormatting sqref="Y74:AD74">
    <cfRule type="expression" dxfId="5506" priority="2742" stopIfTrue="1">
      <formula>IF(WEEKDAY(Y$5)=1,TRUE,FALSE)</formula>
    </cfRule>
  </conditionalFormatting>
  <conditionalFormatting sqref="F74:I74">
    <cfRule type="expression" dxfId="5504" priority="2741" stopIfTrue="1">
      <formula>IF(WEEKDAY(F$5)=1,TRUE,FALSE)</formula>
    </cfRule>
  </conditionalFormatting>
  <conditionalFormatting sqref="AF74:AJ74">
    <cfRule type="expression" dxfId="5502" priority="2740" stopIfTrue="1">
      <formula>IF(WEEKDAY(AF$5)=1,TRUE,FALSE)</formula>
    </cfRule>
  </conditionalFormatting>
  <conditionalFormatting sqref="F74:AJ74">
    <cfRule type="expression" dxfId="5500" priority="2739" stopIfTrue="1">
      <formula>IF(WEEKDAY(F$5)=1,TRUE,FALSE)</formula>
    </cfRule>
  </conditionalFormatting>
  <conditionalFormatting sqref="F74:AJ74">
    <cfRule type="expression" dxfId="5498" priority="2738" stopIfTrue="1">
      <formula>IF(WEEKDAY(F$5)=1,TRUE,FALSE)</formula>
    </cfRule>
  </conditionalFormatting>
  <conditionalFormatting sqref="F74:AJ74">
    <cfRule type="expression" dxfId="5496" priority="2737" stopIfTrue="1">
      <formula>IF(WEEKDAY(F$5)=1,TRUE,FALSE)</formula>
    </cfRule>
  </conditionalFormatting>
  <conditionalFormatting sqref="F74:AJ74">
    <cfRule type="expression" dxfId="5494" priority="2736" stopIfTrue="1">
      <formula>IF(WEEKDAY(F$5)=1,TRUE,FALSE)</formula>
    </cfRule>
  </conditionalFormatting>
  <conditionalFormatting sqref="F74:AJ74">
    <cfRule type="expression" dxfId="5492" priority="2735" stopIfTrue="1">
      <formula>IF(WEEKDAY(F$5)=1,TRUE,FALSE)</formula>
    </cfRule>
  </conditionalFormatting>
  <conditionalFormatting sqref="K76:P76">
    <cfRule type="expression" dxfId="5490" priority="2734" stopIfTrue="1">
      <formula>IF(WEEKDAY(K$5)=1,TRUE,FALSE)</formula>
    </cfRule>
  </conditionalFormatting>
  <conditionalFormatting sqref="R76:W76">
    <cfRule type="expression" dxfId="5488" priority="2733" stopIfTrue="1">
      <formula>IF(WEEKDAY(R$5)=1,TRUE,FALSE)</formula>
    </cfRule>
  </conditionalFormatting>
  <conditionalFormatting sqref="Y76:AD76">
    <cfRule type="expression" dxfId="5486" priority="2732" stopIfTrue="1">
      <formula>IF(WEEKDAY(Y$5)=1,TRUE,FALSE)</formula>
    </cfRule>
  </conditionalFormatting>
  <conditionalFormatting sqref="F76:I76">
    <cfRule type="expression" dxfId="5484" priority="2731" stopIfTrue="1">
      <formula>IF(WEEKDAY(F$5)=1,TRUE,FALSE)</formula>
    </cfRule>
  </conditionalFormatting>
  <conditionalFormatting sqref="AF76:AJ76">
    <cfRule type="expression" dxfId="5482" priority="2730" stopIfTrue="1">
      <formula>IF(WEEKDAY(AF$5)=1,TRUE,FALSE)</formula>
    </cfRule>
  </conditionalFormatting>
  <conditionalFormatting sqref="F76:AJ76">
    <cfRule type="expression" dxfId="5480" priority="2729" stopIfTrue="1">
      <formula>IF(WEEKDAY(F$5)=1,TRUE,FALSE)</formula>
    </cfRule>
  </conditionalFormatting>
  <conditionalFormatting sqref="F76:AJ76">
    <cfRule type="expression" dxfId="5478" priority="2728" stopIfTrue="1">
      <formula>IF(WEEKDAY(F$5)=1,TRUE,FALSE)</formula>
    </cfRule>
  </conditionalFormatting>
  <conditionalFormatting sqref="F76:AJ76">
    <cfRule type="expression" dxfId="5476" priority="2727" stopIfTrue="1">
      <formula>IF(WEEKDAY(F$5)=1,TRUE,FALSE)</formula>
    </cfRule>
  </conditionalFormatting>
  <conditionalFormatting sqref="K76:P76">
    <cfRule type="expression" dxfId="5474" priority="2726" stopIfTrue="1">
      <formula>IF(WEEKDAY(K$5)=1,TRUE,FALSE)</formula>
    </cfRule>
  </conditionalFormatting>
  <conditionalFormatting sqref="R76:W76">
    <cfRule type="expression" dxfId="5472" priority="2725" stopIfTrue="1">
      <formula>IF(WEEKDAY(R$5)=1,TRUE,FALSE)</formula>
    </cfRule>
  </conditionalFormatting>
  <conditionalFormatting sqref="Y76:AD76">
    <cfRule type="expression" dxfId="5470" priority="2724" stopIfTrue="1">
      <formula>IF(WEEKDAY(Y$5)=1,TRUE,FALSE)</formula>
    </cfRule>
  </conditionalFormatting>
  <conditionalFormatting sqref="F76:I76">
    <cfRule type="expression" dxfId="5468" priority="2723" stopIfTrue="1">
      <formula>IF(WEEKDAY(F$5)=1,TRUE,FALSE)</formula>
    </cfRule>
  </conditionalFormatting>
  <conditionalFormatting sqref="AF76:AJ76">
    <cfRule type="expression" dxfId="5466" priority="2722" stopIfTrue="1">
      <formula>IF(WEEKDAY(AF$5)=1,TRUE,FALSE)</formula>
    </cfRule>
  </conditionalFormatting>
  <conditionalFormatting sqref="F76:AJ76">
    <cfRule type="expression" dxfId="5464" priority="2721" stopIfTrue="1">
      <formula>IF(WEEKDAY(F$5)=1,TRUE,FALSE)</formula>
    </cfRule>
  </conditionalFormatting>
  <conditionalFormatting sqref="F76:AJ76">
    <cfRule type="expression" dxfId="5462" priority="2720" stopIfTrue="1">
      <formula>IF(WEEKDAY(F$5)=1,TRUE,FALSE)</formula>
    </cfRule>
  </conditionalFormatting>
  <conditionalFormatting sqref="F76:AJ76">
    <cfRule type="expression" dxfId="5460" priority="2719" stopIfTrue="1">
      <formula>IF(WEEKDAY(F$5)=1,TRUE,FALSE)</formula>
    </cfRule>
  </conditionalFormatting>
  <conditionalFormatting sqref="F76:AJ76">
    <cfRule type="expression" dxfId="5458" priority="2718" stopIfTrue="1">
      <formula>IF(WEEKDAY(F$5)=1,TRUE,FALSE)</formula>
    </cfRule>
  </conditionalFormatting>
  <conditionalFormatting sqref="F76:AJ76">
    <cfRule type="expression" dxfId="5456" priority="2717" stopIfTrue="1">
      <formula>IF(WEEKDAY(F$5)=1,TRUE,FALSE)</formula>
    </cfRule>
  </conditionalFormatting>
  <conditionalFormatting sqref="K78:P78">
    <cfRule type="expression" dxfId="5454" priority="2716" stopIfTrue="1">
      <formula>IF(WEEKDAY(K$5)=1,TRUE,FALSE)</formula>
    </cfRule>
  </conditionalFormatting>
  <conditionalFormatting sqref="R78:W78">
    <cfRule type="expression" dxfId="5452" priority="2715" stopIfTrue="1">
      <formula>IF(WEEKDAY(R$5)=1,TRUE,FALSE)</formula>
    </cfRule>
  </conditionalFormatting>
  <conditionalFormatting sqref="Y78:AD78">
    <cfRule type="expression" dxfId="5450" priority="2714" stopIfTrue="1">
      <formula>IF(WEEKDAY(Y$5)=1,TRUE,FALSE)</formula>
    </cfRule>
  </conditionalFormatting>
  <conditionalFormatting sqref="F78:I78">
    <cfRule type="expression" dxfId="5448" priority="2713" stopIfTrue="1">
      <formula>IF(WEEKDAY(F$5)=1,TRUE,FALSE)</formula>
    </cfRule>
  </conditionalFormatting>
  <conditionalFormatting sqref="AF78:AJ78">
    <cfRule type="expression" dxfId="5446" priority="2712" stopIfTrue="1">
      <formula>IF(WEEKDAY(AF$5)=1,TRUE,FALSE)</formula>
    </cfRule>
  </conditionalFormatting>
  <conditionalFormatting sqref="F78:AJ78">
    <cfRule type="expression" dxfId="5444" priority="2711" stopIfTrue="1">
      <formula>IF(WEEKDAY(F$5)=1,TRUE,FALSE)</formula>
    </cfRule>
  </conditionalFormatting>
  <conditionalFormatting sqref="F78:AJ78">
    <cfRule type="expression" dxfId="5442" priority="2710" stopIfTrue="1">
      <formula>IF(WEEKDAY(F$5)=1,TRUE,FALSE)</formula>
    </cfRule>
  </conditionalFormatting>
  <conditionalFormatting sqref="F78:AJ78">
    <cfRule type="expression" dxfId="5440" priority="2709" stopIfTrue="1">
      <formula>IF(WEEKDAY(F$5)=1,TRUE,FALSE)</formula>
    </cfRule>
  </conditionalFormatting>
  <conditionalFormatting sqref="K78:P78">
    <cfRule type="expression" dxfId="5438" priority="2708" stopIfTrue="1">
      <formula>IF(WEEKDAY(K$5)=1,TRUE,FALSE)</formula>
    </cfRule>
  </conditionalFormatting>
  <conditionalFormatting sqref="R78:W78">
    <cfRule type="expression" dxfId="5436" priority="2707" stopIfTrue="1">
      <formula>IF(WEEKDAY(R$5)=1,TRUE,FALSE)</formula>
    </cfRule>
  </conditionalFormatting>
  <conditionalFormatting sqref="Y78:AD78">
    <cfRule type="expression" dxfId="5434" priority="2706" stopIfTrue="1">
      <formula>IF(WEEKDAY(Y$5)=1,TRUE,FALSE)</formula>
    </cfRule>
  </conditionalFormatting>
  <conditionalFormatting sqref="F78:I78">
    <cfRule type="expression" dxfId="5432" priority="2705" stopIfTrue="1">
      <formula>IF(WEEKDAY(F$5)=1,TRUE,FALSE)</formula>
    </cfRule>
  </conditionalFormatting>
  <conditionalFormatting sqref="AF78:AJ78">
    <cfRule type="expression" dxfId="5430" priority="2704" stopIfTrue="1">
      <formula>IF(WEEKDAY(AF$5)=1,TRUE,FALSE)</formula>
    </cfRule>
  </conditionalFormatting>
  <conditionalFormatting sqref="F78:AJ78">
    <cfRule type="expression" dxfId="5428" priority="2703" stopIfTrue="1">
      <formula>IF(WEEKDAY(F$5)=1,TRUE,FALSE)</formula>
    </cfRule>
  </conditionalFormatting>
  <conditionalFormatting sqref="F78:AJ78">
    <cfRule type="expression" dxfId="5426" priority="2702" stopIfTrue="1">
      <formula>IF(WEEKDAY(F$5)=1,TRUE,FALSE)</formula>
    </cfRule>
  </conditionalFormatting>
  <conditionalFormatting sqref="F78:AJ78">
    <cfRule type="expression" dxfId="5424" priority="2701" stopIfTrue="1">
      <formula>IF(WEEKDAY(F$5)=1,TRUE,FALSE)</formula>
    </cfRule>
  </conditionalFormatting>
  <conditionalFormatting sqref="F78:AJ78">
    <cfRule type="expression" dxfId="5422" priority="2700" stopIfTrue="1">
      <formula>IF(WEEKDAY(F$5)=1,TRUE,FALSE)</formula>
    </cfRule>
  </conditionalFormatting>
  <conditionalFormatting sqref="F78:AJ78">
    <cfRule type="expression" dxfId="5420" priority="2699" stopIfTrue="1">
      <formula>IF(WEEKDAY(F$5)=1,TRUE,FALSE)</formula>
    </cfRule>
  </conditionalFormatting>
  <conditionalFormatting sqref="K80:P80">
    <cfRule type="expression" dxfId="5418" priority="2698" stopIfTrue="1">
      <formula>IF(WEEKDAY(K$5)=1,TRUE,FALSE)</formula>
    </cfRule>
  </conditionalFormatting>
  <conditionalFormatting sqref="R80:W80">
    <cfRule type="expression" dxfId="5416" priority="2697" stopIfTrue="1">
      <formula>IF(WEEKDAY(R$5)=1,TRUE,FALSE)</formula>
    </cfRule>
  </conditionalFormatting>
  <conditionalFormatting sqref="Y80:AD80">
    <cfRule type="expression" dxfId="5414" priority="2696" stopIfTrue="1">
      <formula>IF(WEEKDAY(Y$5)=1,TRUE,FALSE)</formula>
    </cfRule>
  </conditionalFormatting>
  <conditionalFormatting sqref="F80:I80">
    <cfRule type="expression" dxfId="5412" priority="2695" stopIfTrue="1">
      <formula>IF(WEEKDAY(F$5)=1,TRUE,FALSE)</formula>
    </cfRule>
  </conditionalFormatting>
  <conditionalFormatting sqref="AF80:AJ80">
    <cfRule type="expression" dxfId="5410" priority="2694" stopIfTrue="1">
      <formula>IF(WEEKDAY(AF$5)=1,TRUE,FALSE)</formula>
    </cfRule>
  </conditionalFormatting>
  <conditionalFormatting sqref="F80:AJ80">
    <cfRule type="expression" dxfId="5408" priority="2693" stopIfTrue="1">
      <formula>IF(WEEKDAY(F$5)=1,TRUE,FALSE)</formula>
    </cfRule>
  </conditionalFormatting>
  <conditionalFormatting sqref="F80:AJ80">
    <cfRule type="expression" dxfId="5406" priority="2692" stopIfTrue="1">
      <formula>IF(WEEKDAY(F$5)=1,TRUE,FALSE)</formula>
    </cfRule>
  </conditionalFormatting>
  <conditionalFormatting sqref="F80:AJ80">
    <cfRule type="expression" dxfId="5404" priority="2691" stopIfTrue="1">
      <formula>IF(WEEKDAY(F$5)=1,TRUE,FALSE)</formula>
    </cfRule>
  </conditionalFormatting>
  <conditionalFormatting sqref="K80:P80">
    <cfRule type="expression" dxfId="5402" priority="2690" stopIfTrue="1">
      <formula>IF(WEEKDAY(K$5)=1,TRUE,FALSE)</formula>
    </cfRule>
  </conditionalFormatting>
  <conditionalFormatting sqref="R80:W80">
    <cfRule type="expression" dxfId="5400" priority="2689" stopIfTrue="1">
      <formula>IF(WEEKDAY(R$5)=1,TRUE,FALSE)</formula>
    </cfRule>
  </conditionalFormatting>
  <conditionalFormatting sqref="Y80:AD80">
    <cfRule type="expression" dxfId="5398" priority="2688" stopIfTrue="1">
      <formula>IF(WEEKDAY(Y$5)=1,TRUE,FALSE)</formula>
    </cfRule>
  </conditionalFormatting>
  <conditionalFormatting sqref="F80:I80">
    <cfRule type="expression" dxfId="5396" priority="2687" stopIfTrue="1">
      <formula>IF(WEEKDAY(F$5)=1,TRUE,FALSE)</formula>
    </cfRule>
  </conditionalFormatting>
  <conditionalFormatting sqref="AF80:AJ80">
    <cfRule type="expression" dxfId="5394" priority="2686" stopIfTrue="1">
      <formula>IF(WEEKDAY(AF$5)=1,TRUE,FALSE)</formula>
    </cfRule>
  </conditionalFormatting>
  <conditionalFormatting sqref="F80:AJ80">
    <cfRule type="expression" dxfId="5392" priority="2685" stopIfTrue="1">
      <formula>IF(WEEKDAY(F$5)=1,TRUE,FALSE)</formula>
    </cfRule>
  </conditionalFormatting>
  <conditionalFormatting sqref="F80:AJ80">
    <cfRule type="expression" dxfId="5390" priority="2684" stopIfTrue="1">
      <formula>IF(WEEKDAY(F$5)=1,TRUE,FALSE)</formula>
    </cfRule>
  </conditionalFormatting>
  <conditionalFormatting sqref="F80:AJ80">
    <cfRule type="expression" dxfId="5388" priority="2683" stopIfTrue="1">
      <formula>IF(WEEKDAY(F$5)=1,TRUE,FALSE)</formula>
    </cfRule>
  </conditionalFormatting>
  <conditionalFormatting sqref="F80:AJ80">
    <cfRule type="expression" dxfId="5386" priority="2682" stopIfTrue="1">
      <formula>IF(WEEKDAY(F$5)=1,TRUE,FALSE)</formula>
    </cfRule>
  </conditionalFormatting>
  <conditionalFormatting sqref="F80:AJ80">
    <cfRule type="expression" dxfId="5384" priority="2681" stopIfTrue="1">
      <formula>IF(WEEKDAY(F$5)=1,TRUE,FALSE)</formula>
    </cfRule>
  </conditionalFormatting>
  <conditionalFormatting sqref="K82:P82">
    <cfRule type="expression" dxfId="5382" priority="2680" stopIfTrue="1">
      <formula>IF(WEEKDAY(K$5)=1,TRUE,FALSE)</formula>
    </cfRule>
  </conditionalFormatting>
  <conditionalFormatting sqref="R82:W82">
    <cfRule type="expression" dxfId="5380" priority="2679" stopIfTrue="1">
      <formula>IF(WEEKDAY(R$5)=1,TRUE,FALSE)</formula>
    </cfRule>
  </conditionalFormatting>
  <conditionalFormatting sqref="Y82:AD82">
    <cfRule type="expression" dxfId="5378" priority="2678" stopIfTrue="1">
      <formula>IF(WEEKDAY(Y$5)=1,TRUE,FALSE)</formula>
    </cfRule>
  </conditionalFormatting>
  <conditionalFormatting sqref="F82:I82">
    <cfRule type="expression" dxfId="5376" priority="2677" stopIfTrue="1">
      <formula>IF(WEEKDAY(F$5)=1,TRUE,FALSE)</formula>
    </cfRule>
  </conditionalFormatting>
  <conditionalFormatting sqref="AF82:AJ82">
    <cfRule type="expression" dxfId="5374" priority="2676" stopIfTrue="1">
      <formula>IF(WEEKDAY(AF$5)=1,TRUE,FALSE)</formula>
    </cfRule>
  </conditionalFormatting>
  <conditionalFormatting sqref="F82:AJ82">
    <cfRule type="expression" dxfId="5372" priority="2675" stopIfTrue="1">
      <formula>IF(WEEKDAY(F$5)=1,TRUE,FALSE)</formula>
    </cfRule>
  </conditionalFormatting>
  <conditionalFormatting sqref="F82:AJ82">
    <cfRule type="expression" dxfId="5370" priority="2674" stopIfTrue="1">
      <formula>IF(WEEKDAY(F$5)=1,TRUE,FALSE)</formula>
    </cfRule>
  </conditionalFormatting>
  <conditionalFormatting sqref="F82:AJ82">
    <cfRule type="expression" dxfId="5368" priority="2673" stopIfTrue="1">
      <formula>IF(WEEKDAY(F$5)=1,TRUE,FALSE)</formula>
    </cfRule>
  </conditionalFormatting>
  <conditionalFormatting sqref="K82:P82">
    <cfRule type="expression" dxfId="5366" priority="2672" stopIfTrue="1">
      <formula>IF(WEEKDAY(K$5)=1,TRUE,FALSE)</formula>
    </cfRule>
  </conditionalFormatting>
  <conditionalFormatting sqref="R82:W82">
    <cfRule type="expression" dxfId="5364" priority="2671" stopIfTrue="1">
      <formula>IF(WEEKDAY(R$5)=1,TRUE,FALSE)</formula>
    </cfRule>
  </conditionalFormatting>
  <conditionalFormatting sqref="Y82:AD82">
    <cfRule type="expression" dxfId="5362" priority="2670" stopIfTrue="1">
      <formula>IF(WEEKDAY(Y$5)=1,TRUE,FALSE)</formula>
    </cfRule>
  </conditionalFormatting>
  <conditionalFormatting sqref="F82:I82">
    <cfRule type="expression" dxfId="5360" priority="2669" stopIfTrue="1">
      <formula>IF(WEEKDAY(F$5)=1,TRUE,FALSE)</formula>
    </cfRule>
  </conditionalFormatting>
  <conditionalFormatting sqref="AF82:AJ82">
    <cfRule type="expression" dxfId="5358" priority="2668" stopIfTrue="1">
      <formula>IF(WEEKDAY(AF$5)=1,TRUE,FALSE)</formula>
    </cfRule>
  </conditionalFormatting>
  <conditionalFormatting sqref="F82:AJ82">
    <cfRule type="expression" dxfId="5356" priority="2667" stopIfTrue="1">
      <formula>IF(WEEKDAY(F$5)=1,TRUE,FALSE)</formula>
    </cfRule>
  </conditionalFormatting>
  <conditionalFormatting sqref="F82:AJ82">
    <cfRule type="expression" dxfId="5354" priority="2666" stopIfTrue="1">
      <formula>IF(WEEKDAY(F$5)=1,TRUE,FALSE)</formula>
    </cfRule>
  </conditionalFormatting>
  <conditionalFormatting sqref="F82:AJ82">
    <cfRule type="expression" dxfId="5352" priority="2665" stopIfTrue="1">
      <formula>IF(WEEKDAY(F$5)=1,TRUE,FALSE)</formula>
    </cfRule>
  </conditionalFormatting>
  <conditionalFormatting sqref="F82:AJ82">
    <cfRule type="expression" dxfId="5350" priority="2664" stopIfTrue="1">
      <formula>IF(WEEKDAY(F$5)=1,TRUE,FALSE)</formula>
    </cfRule>
  </conditionalFormatting>
  <conditionalFormatting sqref="F82:AJ82">
    <cfRule type="expression" dxfId="5348" priority="2663" stopIfTrue="1">
      <formula>IF(WEEKDAY(F$5)=1,TRUE,FALSE)</formula>
    </cfRule>
  </conditionalFormatting>
  <conditionalFormatting sqref="K84:P84">
    <cfRule type="expression" dxfId="5346" priority="2662" stopIfTrue="1">
      <formula>IF(WEEKDAY(K$5)=1,TRUE,FALSE)</formula>
    </cfRule>
  </conditionalFormatting>
  <conditionalFormatting sqref="R84:W84">
    <cfRule type="expression" dxfId="5344" priority="2661" stopIfTrue="1">
      <formula>IF(WEEKDAY(R$5)=1,TRUE,FALSE)</formula>
    </cfRule>
  </conditionalFormatting>
  <conditionalFormatting sqref="Y84:AD84">
    <cfRule type="expression" dxfId="5342" priority="2660" stopIfTrue="1">
      <formula>IF(WEEKDAY(Y$5)=1,TRUE,FALSE)</formula>
    </cfRule>
  </conditionalFormatting>
  <conditionalFormatting sqref="F84:I84">
    <cfRule type="expression" dxfId="5340" priority="2659" stopIfTrue="1">
      <formula>IF(WEEKDAY(F$5)=1,TRUE,FALSE)</formula>
    </cfRule>
  </conditionalFormatting>
  <conditionalFormatting sqref="AF84:AJ84">
    <cfRule type="expression" dxfId="5338" priority="2658" stopIfTrue="1">
      <formula>IF(WEEKDAY(AF$5)=1,TRUE,FALSE)</formula>
    </cfRule>
  </conditionalFormatting>
  <conditionalFormatting sqref="F84:AJ84">
    <cfRule type="expression" dxfId="5336" priority="2657" stopIfTrue="1">
      <formula>IF(WEEKDAY(F$5)=1,TRUE,FALSE)</formula>
    </cfRule>
  </conditionalFormatting>
  <conditionalFormatting sqref="F84:AJ84">
    <cfRule type="expression" dxfId="5334" priority="2656" stopIfTrue="1">
      <formula>IF(WEEKDAY(F$5)=1,TRUE,FALSE)</formula>
    </cfRule>
  </conditionalFormatting>
  <conditionalFormatting sqref="F84:AJ84">
    <cfRule type="expression" dxfId="5332" priority="2655" stopIfTrue="1">
      <formula>IF(WEEKDAY(F$5)=1,TRUE,FALSE)</formula>
    </cfRule>
  </conditionalFormatting>
  <conditionalFormatting sqref="K84:P84">
    <cfRule type="expression" dxfId="5330" priority="2654" stopIfTrue="1">
      <formula>IF(WEEKDAY(K$5)=1,TRUE,FALSE)</formula>
    </cfRule>
  </conditionalFormatting>
  <conditionalFormatting sqref="R84:W84">
    <cfRule type="expression" dxfId="5328" priority="2653" stopIfTrue="1">
      <formula>IF(WEEKDAY(R$5)=1,TRUE,FALSE)</formula>
    </cfRule>
  </conditionalFormatting>
  <conditionalFormatting sqref="Y84:AD84">
    <cfRule type="expression" dxfId="5326" priority="2652" stopIfTrue="1">
      <formula>IF(WEEKDAY(Y$5)=1,TRUE,FALSE)</formula>
    </cfRule>
  </conditionalFormatting>
  <conditionalFormatting sqref="F84:I84">
    <cfRule type="expression" dxfId="5324" priority="2651" stopIfTrue="1">
      <formula>IF(WEEKDAY(F$5)=1,TRUE,FALSE)</formula>
    </cfRule>
  </conditionalFormatting>
  <conditionalFormatting sqref="AF84:AJ84">
    <cfRule type="expression" dxfId="5322" priority="2650" stopIfTrue="1">
      <formula>IF(WEEKDAY(AF$5)=1,TRUE,FALSE)</formula>
    </cfRule>
  </conditionalFormatting>
  <conditionalFormatting sqref="F84:AJ84">
    <cfRule type="expression" dxfId="5320" priority="2649" stopIfTrue="1">
      <formula>IF(WEEKDAY(F$5)=1,TRUE,FALSE)</formula>
    </cfRule>
  </conditionalFormatting>
  <conditionalFormatting sqref="F84:AJ84">
    <cfRule type="expression" dxfId="5318" priority="2648" stopIfTrue="1">
      <formula>IF(WEEKDAY(F$5)=1,TRUE,FALSE)</formula>
    </cfRule>
  </conditionalFormatting>
  <conditionalFormatting sqref="F84:AJ84">
    <cfRule type="expression" dxfId="5316" priority="2647" stopIfTrue="1">
      <formula>IF(WEEKDAY(F$5)=1,TRUE,FALSE)</formula>
    </cfRule>
  </conditionalFormatting>
  <conditionalFormatting sqref="F84:AJ84">
    <cfRule type="expression" dxfId="5314" priority="2646" stopIfTrue="1">
      <formula>IF(WEEKDAY(F$5)=1,TRUE,FALSE)</formula>
    </cfRule>
  </conditionalFormatting>
  <conditionalFormatting sqref="F84:AJ84">
    <cfRule type="expression" dxfId="5312" priority="2645" stopIfTrue="1">
      <formula>IF(WEEKDAY(F$5)=1,TRUE,FALSE)</formula>
    </cfRule>
  </conditionalFormatting>
  <conditionalFormatting sqref="F72:I72">
    <cfRule type="expression" dxfId="5310" priority="2644" stopIfTrue="1">
      <formula>IF(WEEKDAY(F$5)=1,TRUE,FALSE)</formula>
    </cfRule>
  </conditionalFormatting>
  <conditionalFormatting sqref="F72:AJ72">
    <cfRule type="expression" dxfId="5308" priority="2643" stopIfTrue="1">
      <formula>IF(WEEKDAY(F$5)=1,TRUE,FALSE)</formula>
    </cfRule>
  </conditionalFormatting>
  <conditionalFormatting sqref="F72:AJ72">
    <cfRule type="expression" dxfId="5306" priority="2642" stopIfTrue="1">
      <formula>IF(WEEKDAY(F$5)=1,TRUE,FALSE)</formula>
    </cfRule>
  </conditionalFormatting>
  <conditionalFormatting sqref="F72:AJ72">
    <cfRule type="expression" dxfId="5304" priority="2641" stopIfTrue="1">
      <formula>IF(WEEKDAY(F$5)=1,TRUE,FALSE)</formula>
    </cfRule>
  </conditionalFormatting>
  <conditionalFormatting sqref="K72:P72">
    <cfRule type="expression" dxfId="5302" priority="2640" stopIfTrue="1">
      <formula>IF(WEEKDAY(K$5)=1,TRUE,FALSE)</formula>
    </cfRule>
  </conditionalFormatting>
  <conditionalFormatting sqref="R72:W72">
    <cfRule type="expression" dxfId="5300" priority="2639" stopIfTrue="1">
      <formula>IF(WEEKDAY(R$5)=1,TRUE,FALSE)</formula>
    </cfRule>
  </conditionalFormatting>
  <conditionalFormatting sqref="Y72:AD72">
    <cfRule type="expression" dxfId="5298" priority="2638" stopIfTrue="1">
      <formula>IF(WEEKDAY(Y$5)=1,TRUE,FALSE)</formula>
    </cfRule>
  </conditionalFormatting>
  <conditionalFormatting sqref="F72:I72">
    <cfRule type="expression" dxfId="5296" priority="2637" stopIfTrue="1">
      <formula>IF(WEEKDAY(F$5)=1,TRUE,FALSE)</formula>
    </cfRule>
  </conditionalFormatting>
  <conditionalFormatting sqref="AF72:AJ72">
    <cfRule type="expression" dxfId="5294" priority="2636" stopIfTrue="1">
      <formula>IF(WEEKDAY(AF$5)=1,TRUE,FALSE)</formula>
    </cfRule>
  </conditionalFormatting>
  <conditionalFormatting sqref="F72:AJ72">
    <cfRule type="expression" dxfId="5292" priority="2635" stopIfTrue="1">
      <formula>IF(WEEKDAY(F$5)=1,TRUE,FALSE)</formula>
    </cfRule>
  </conditionalFormatting>
  <conditionalFormatting sqref="F72:AJ72">
    <cfRule type="expression" dxfId="5290" priority="2634" stopIfTrue="1">
      <formula>IF(WEEKDAY(F$5)=1,TRUE,FALSE)</formula>
    </cfRule>
  </conditionalFormatting>
  <conditionalFormatting sqref="F72:AJ72">
    <cfRule type="expression" dxfId="5288" priority="2633" stopIfTrue="1">
      <formula>IF(WEEKDAY(F$5)=1,TRUE,FALSE)</formula>
    </cfRule>
  </conditionalFormatting>
  <conditionalFormatting sqref="F72:AJ72">
    <cfRule type="expression" dxfId="5286" priority="2632" stopIfTrue="1">
      <formula>IF(WEEKDAY(F$5)=1,TRUE,FALSE)</formula>
    </cfRule>
  </conditionalFormatting>
  <conditionalFormatting sqref="F72:I72">
    <cfRule type="expression" dxfId="5284" priority="2631" stopIfTrue="1">
      <formula>IF(WEEKDAY(F$5)=1,TRUE,FALSE)</formula>
    </cfRule>
  </conditionalFormatting>
  <conditionalFormatting sqref="F72:I72">
    <cfRule type="expression" dxfId="5282" priority="2630" stopIfTrue="1">
      <formula>IF(WEEKDAY(F$5)=1,TRUE,FALSE)</formula>
    </cfRule>
  </conditionalFormatting>
  <conditionalFormatting sqref="F72:I72">
    <cfRule type="expression" dxfId="5280" priority="2629" stopIfTrue="1">
      <formula>IF(WEEKDAY(F$5)=1,TRUE,FALSE)</formula>
    </cfRule>
  </conditionalFormatting>
  <conditionalFormatting sqref="F72:AJ72">
    <cfRule type="expression" dxfId="5278" priority="2628" stopIfTrue="1">
      <formula>IF(WEEKDAY(F$5)=1,TRUE,FALSE)</formula>
    </cfRule>
  </conditionalFormatting>
  <conditionalFormatting sqref="F72:AJ72">
    <cfRule type="expression" dxfId="5276" priority="2627" stopIfTrue="1">
      <formula>IF(WEEKDAY(F$5)=1,TRUE,FALSE)</formula>
    </cfRule>
  </conditionalFormatting>
  <conditionalFormatting sqref="F72:AJ72">
    <cfRule type="expression" dxfId="5274" priority="2626" stopIfTrue="1">
      <formula>IF(WEEKDAY(F$5)=1,TRUE,FALSE)</formula>
    </cfRule>
  </conditionalFormatting>
  <conditionalFormatting sqref="K72:P72">
    <cfRule type="expression" dxfId="5272" priority="2625" stopIfTrue="1">
      <formula>IF(WEEKDAY(K$5)=1,TRUE,FALSE)</formula>
    </cfRule>
  </conditionalFormatting>
  <conditionalFormatting sqref="R72:W72">
    <cfRule type="expression" dxfId="5270" priority="2624" stopIfTrue="1">
      <formula>IF(WEEKDAY(R$5)=1,TRUE,FALSE)</formula>
    </cfRule>
  </conditionalFormatting>
  <conditionalFormatting sqref="Y72:AD72">
    <cfRule type="expression" dxfId="5268" priority="2623" stopIfTrue="1">
      <formula>IF(WEEKDAY(Y$5)=1,TRUE,FALSE)</formula>
    </cfRule>
  </conditionalFormatting>
  <conditionalFormatting sqref="F72:I72">
    <cfRule type="expression" dxfId="5266" priority="2622" stopIfTrue="1">
      <formula>IF(WEEKDAY(F$5)=1,TRUE,FALSE)</formula>
    </cfRule>
  </conditionalFormatting>
  <conditionalFormatting sqref="AF72:AJ72">
    <cfRule type="expression" dxfId="5264" priority="2621" stopIfTrue="1">
      <formula>IF(WEEKDAY(AF$5)=1,TRUE,FALSE)</formula>
    </cfRule>
  </conditionalFormatting>
  <conditionalFormatting sqref="F72:AJ72">
    <cfRule type="expression" dxfId="5262" priority="2620" stopIfTrue="1">
      <formula>IF(WEEKDAY(F$5)=1,TRUE,FALSE)</formula>
    </cfRule>
  </conditionalFormatting>
  <conditionalFormatting sqref="F72:AJ72">
    <cfRule type="expression" dxfId="5260" priority="2619" stopIfTrue="1">
      <formula>IF(WEEKDAY(F$5)=1,TRUE,FALSE)</formula>
    </cfRule>
  </conditionalFormatting>
  <conditionalFormatting sqref="F72:AJ72">
    <cfRule type="expression" dxfId="5258" priority="2618" stopIfTrue="1">
      <formula>IF(WEEKDAY(F$5)=1,TRUE,FALSE)</formula>
    </cfRule>
  </conditionalFormatting>
  <conditionalFormatting sqref="F72:AJ72">
    <cfRule type="expression" dxfId="5256" priority="2617" stopIfTrue="1">
      <formula>IF(WEEKDAY(F$5)=1,TRUE,FALSE)</formula>
    </cfRule>
  </conditionalFormatting>
  <conditionalFormatting sqref="F72:AJ72">
    <cfRule type="expression" dxfId="5254" priority="2616" stopIfTrue="1">
      <formula>IF(WEEKDAY(F$5)=1,TRUE,FALSE)</formula>
    </cfRule>
  </conditionalFormatting>
  <conditionalFormatting sqref="F74:I74">
    <cfRule type="expression" dxfId="5252" priority="2615" stopIfTrue="1">
      <formula>IF(WEEKDAY(F$5)=1,TRUE,FALSE)</formula>
    </cfRule>
  </conditionalFormatting>
  <conditionalFormatting sqref="F74:AJ74">
    <cfRule type="expression" dxfId="5250" priority="2614" stopIfTrue="1">
      <formula>IF(WEEKDAY(F$5)=1,TRUE,FALSE)</formula>
    </cfRule>
  </conditionalFormatting>
  <conditionalFormatting sqref="F74:AJ74">
    <cfRule type="expression" dxfId="5248" priority="2613" stopIfTrue="1">
      <formula>IF(WEEKDAY(F$5)=1,TRUE,FALSE)</formula>
    </cfRule>
  </conditionalFormatting>
  <conditionalFormatting sqref="F74:AJ74">
    <cfRule type="expression" dxfId="5246" priority="2612" stopIfTrue="1">
      <formula>IF(WEEKDAY(F$5)=1,TRUE,FALSE)</formula>
    </cfRule>
  </conditionalFormatting>
  <conditionalFormatting sqref="K74:P74">
    <cfRule type="expression" dxfId="5244" priority="2611" stopIfTrue="1">
      <formula>IF(WEEKDAY(K$5)=1,TRUE,FALSE)</formula>
    </cfRule>
  </conditionalFormatting>
  <conditionalFormatting sqref="R74:W74">
    <cfRule type="expression" dxfId="5242" priority="2610" stopIfTrue="1">
      <formula>IF(WEEKDAY(R$5)=1,TRUE,FALSE)</formula>
    </cfRule>
  </conditionalFormatting>
  <conditionalFormatting sqref="Y74:AD74">
    <cfRule type="expression" dxfId="5240" priority="2609" stopIfTrue="1">
      <formula>IF(WEEKDAY(Y$5)=1,TRUE,FALSE)</formula>
    </cfRule>
  </conditionalFormatting>
  <conditionalFormatting sqref="F74:I74">
    <cfRule type="expression" dxfId="5238" priority="2608" stopIfTrue="1">
      <formula>IF(WEEKDAY(F$5)=1,TRUE,FALSE)</formula>
    </cfRule>
  </conditionalFormatting>
  <conditionalFormatting sqref="AF74:AJ74">
    <cfRule type="expression" dxfId="5236" priority="2607" stopIfTrue="1">
      <formula>IF(WEEKDAY(AF$5)=1,TRUE,FALSE)</formula>
    </cfRule>
  </conditionalFormatting>
  <conditionalFormatting sqref="F74:AJ74">
    <cfRule type="expression" dxfId="5234" priority="2606" stopIfTrue="1">
      <formula>IF(WEEKDAY(F$5)=1,TRUE,FALSE)</formula>
    </cfRule>
  </conditionalFormatting>
  <conditionalFormatting sqref="F74:AJ74">
    <cfRule type="expression" dxfId="5232" priority="2605" stopIfTrue="1">
      <formula>IF(WEEKDAY(F$5)=1,TRUE,FALSE)</formula>
    </cfRule>
  </conditionalFormatting>
  <conditionalFormatting sqref="F74:AJ74">
    <cfRule type="expression" dxfId="5230" priority="2604" stopIfTrue="1">
      <formula>IF(WEEKDAY(F$5)=1,TRUE,FALSE)</formula>
    </cfRule>
  </conditionalFormatting>
  <conditionalFormatting sqref="F74:AJ74">
    <cfRule type="expression" dxfId="5228" priority="2603" stopIfTrue="1">
      <formula>IF(WEEKDAY(F$5)=1,TRUE,FALSE)</formula>
    </cfRule>
  </conditionalFormatting>
  <conditionalFormatting sqref="F74:I74">
    <cfRule type="expression" dxfId="5226" priority="2602" stopIfTrue="1">
      <formula>IF(WEEKDAY(F$5)=1,TRUE,FALSE)</formula>
    </cfRule>
  </conditionalFormatting>
  <conditionalFormatting sqref="F74:I74">
    <cfRule type="expression" dxfId="5224" priority="2601" stopIfTrue="1">
      <formula>IF(WEEKDAY(F$5)=1,TRUE,FALSE)</formula>
    </cfRule>
  </conditionalFormatting>
  <conditionalFormatting sqref="F74:I74">
    <cfRule type="expression" dxfId="5222" priority="2600" stopIfTrue="1">
      <formula>IF(WEEKDAY(F$5)=1,TRUE,FALSE)</formula>
    </cfRule>
  </conditionalFormatting>
  <conditionalFormatting sqref="F74:AJ74">
    <cfRule type="expression" dxfId="5220" priority="2599" stopIfTrue="1">
      <formula>IF(WEEKDAY(F$5)=1,TRUE,FALSE)</formula>
    </cfRule>
  </conditionalFormatting>
  <conditionalFormatting sqref="F74:AJ74">
    <cfRule type="expression" dxfId="5218" priority="2598" stopIfTrue="1">
      <formula>IF(WEEKDAY(F$5)=1,TRUE,FALSE)</formula>
    </cfRule>
  </conditionalFormatting>
  <conditionalFormatting sqref="F74:AJ74">
    <cfRule type="expression" dxfId="5216" priority="2597" stopIfTrue="1">
      <formula>IF(WEEKDAY(F$5)=1,TRUE,FALSE)</formula>
    </cfRule>
  </conditionalFormatting>
  <conditionalFormatting sqref="K74:P74">
    <cfRule type="expression" dxfId="5214" priority="2596" stopIfTrue="1">
      <formula>IF(WEEKDAY(K$5)=1,TRUE,FALSE)</formula>
    </cfRule>
  </conditionalFormatting>
  <conditionalFormatting sqref="R74:W74">
    <cfRule type="expression" dxfId="5212" priority="2595" stopIfTrue="1">
      <formula>IF(WEEKDAY(R$5)=1,TRUE,FALSE)</formula>
    </cfRule>
  </conditionalFormatting>
  <conditionalFormatting sqref="Y74:AD74">
    <cfRule type="expression" dxfId="5210" priority="2594" stopIfTrue="1">
      <formula>IF(WEEKDAY(Y$5)=1,TRUE,FALSE)</formula>
    </cfRule>
  </conditionalFormatting>
  <conditionalFormatting sqref="F74:I74">
    <cfRule type="expression" dxfId="5208" priority="2593" stopIfTrue="1">
      <formula>IF(WEEKDAY(F$5)=1,TRUE,FALSE)</formula>
    </cfRule>
  </conditionalFormatting>
  <conditionalFormatting sqref="AF74:AJ74">
    <cfRule type="expression" dxfId="5206" priority="2592" stopIfTrue="1">
      <formula>IF(WEEKDAY(AF$5)=1,TRUE,FALSE)</formula>
    </cfRule>
  </conditionalFormatting>
  <conditionalFormatting sqref="F74:AJ74">
    <cfRule type="expression" dxfId="5204" priority="2591" stopIfTrue="1">
      <formula>IF(WEEKDAY(F$5)=1,TRUE,FALSE)</formula>
    </cfRule>
  </conditionalFormatting>
  <conditionalFormatting sqref="F74:AJ74">
    <cfRule type="expression" dxfId="5202" priority="2590" stopIfTrue="1">
      <formula>IF(WEEKDAY(F$5)=1,TRUE,FALSE)</formula>
    </cfRule>
  </conditionalFormatting>
  <conditionalFormatting sqref="F74:AJ74">
    <cfRule type="expression" dxfId="5200" priority="2589" stopIfTrue="1">
      <formula>IF(WEEKDAY(F$5)=1,TRUE,FALSE)</formula>
    </cfRule>
  </conditionalFormatting>
  <conditionalFormatting sqref="F74:AJ74">
    <cfRule type="expression" dxfId="5198" priority="2588" stopIfTrue="1">
      <formula>IF(WEEKDAY(F$5)=1,TRUE,FALSE)</formula>
    </cfRule>
  </conditionalFormatting>
  <conditionalFormatting sqref="F74:AJ74">
    <cfRule type="expression" dxfId="5196" priority="2587" stopIfTrue="1">
      <formula>IF(WEEKDAY(F$5)=1,TRUE,FALSE)</formula>
    </cfRule>
  </conditionalFormatting>
  <conditionalFormatting sqref="F76:I76">
    <cfRule type="expression" dxfId="5194" priority="2586" stopIfTrue="1">
      <formula>IF(WEEKDAY(F$5)=1,TRUE,FALSE)</formula>
    </cfRule>
  </conditionalFormatting>
  <conditionalFormatting sqref="F76:AJ76">
    <cfRule type="expression" dxfId="5192" priority="2585" stopIfTrue="1">
      <formula>IF(WEEKDAY(F$5)=1,TRUE,FALSE)</formula>
    </cfRule>
  </conditionalFormatting>
  <conditionalFormatting sqref="F76:AJ76">
    <cfRule type="expression" dxfId="5190" priority="2584" stopIfTrue="1">
      <formula>IF(WEEKDAY(F$5)=1,TRUE,FALSE)</formula>
    </cfRule>
  </conditionalFormatting>
  <conditionalFormatting sqref="F76:AJ76">
    <cfRule type="expression" dxfId="5188" priority="2583" stopIfTrue="1">
      <formula>IF(WEEKDAY(F$5)=1,TRUE,FALSE)</formula>
    </cfRule>
  </conditionalFormatting>
  <conditionalFormatting sqref="K76:P76">
    <cfRule type="expression" dxfId="5186" priority="2582" stopIfTrue="1">
      <formula>IF(WEEKDAY(K$5)=1,TRUE,FALSE)</formula>
    </cfRule>
  </conditionalFormatting>
  <conditionalFormatting sqref="R76:W76">
    <cfRule type="expression" dxfId="5184" priority="2581" stopIfTrue="1">
      <formula>IF(WEEKDAY(R$5)=1,TRUE,FALSE)</formula>
    </cfRule>
  </conditionalFormatting>
  <conditionalFormatting sqref="Y76:AD76">
    <cfRule type="expression" dxfId="5182" priority="2580" stopIfTrue="1">
      <formula>IF(WEEKDAY(Y$5)=1,TRUE,FALSE)</formula>
    </cfRule>
  </conditionalFormatting>
  <conditionalFormatting sqref="F76:I76">
    <cfRule type="expression" dxfId="5180" priority="2579" stopIfTrue="1">
      <formula>IF(WEEKDAY(F$5)=1,TRUE,FALSE)</formula>
    </cfRule>
  </conditionalFormatting>
  <conditionalFormatting sqref="AF76:AJ76">
    <cfRule type="expression" dxfId="5178" priority="2578" stopIfTrue="1">
      <formula>IF(WEEKDAY(AF$5)=1,TRUE,FALSE)</formula>
    </cfRule>
  </conditionalFormatting>
  <conditionalFormatting sqref="F76:AJ76">
    <cfRule type="expression" dxfId="5176" priority="2577" stopIfTrue="1">
      <formula>IF(WEEKDAY(F$5)=1,TRUE,FALSE)</formula>
    </cfRule>
  </conditionalFormatting>
  <conditionalFormatting sqref="F76:AJ76">
    <cfRule type="expression" dxfId="5174" priority="2576" stopIfTrue="1">
      <formula>IF(WEEKDAY(F$5)=1,TRUE,FALSE)</formula>
    </cfRule>
  </conditionalFormatting>
  <conditionalFormatting sqref="F76:AJ76">
    <cfRule type="expression" dxfId="5172" priority="2575" stopIfTrue="1">
      <formula>IF(WEEKDAY(F$5)=1,TRUE,FALSE)</formula>
    </cfRule>
  </conditionalFormatting>
  <conditionalFormatting sqref="F76:AJ76">
    <cfRule type="expression" dxfId="5170" priority="2574" stopIfTrue="1">
      <formula>IF(WEEKDAY(F$5)=1,TRUE,FALSE)</formula>
    </cfRule>
  </conditionalFormatting>
  <conditionalFormatting sqref="F76:I76">
    <cfRule type="expression" dxfId="5168" priority="2573" stopIfTrue="1">
      <formula>IF(WEEKDAY(F$5)=1,TRUE,FALSE)</formula>
    </cfRule>
  </conditionalFormatting>
  <conditionalFormatting sqref="F76:I76">
    <cfRule type="expression" dxfId="5166" priority="2572" stopIfTrue="1">
      <formula>IF(WEEKDAY(F$5)=1,TRUE,FALSE)</formula>
    </cfRule>
  </conditionalFormatting>
  <conditionalFormatting sqref="F76:I76">
    <cfRule type="expression" dxfId="5164" priority="2571" stopIfTrue="1">
      <formula>IF(WEEKDAY(F$5)=1,TRUE,FALSE)</formula>
    </cfRule>
  </conditionalFormatting>
  <conditionalFormatting sqref="F76:AJ76">
    <cfRule type="expression" dxfId="5162" priority="2570" stopIfTrue="1">
      <formula>IF(WEEKDAY(F$5)=1,TRUE,FALSE)</formula>
    </cfRule>
  </conditionalFormatting>
  <conditionalFormatting sqref="F76:AJ76">
    <cfRule type="expression" dxfId="5160" priority="2569" stopIfTrue="1">
      <formula>IF(WEEKDAY(F$5)=1,TRUE,FALSE)</formula>
    </cfRule>
  </conditionalFormatting>
  <conditionalFormatting sqref="F76:AJ76">
    <cfRule type="expression" dxfId="5158" priority="2568" stopIfTrue="1">
      <formula>IF(WEEKDAY(F$5)=1,TRUE,FALSE)</formula>
    </cfRule>
  </conditionalFormatting>
  <conditionalFormatting sqref="K76:P76">
    <cfRule type="expression" dxfId="5156" priority="2567" stopIfTrue="1">
      <formula>IF(WEEKDAY(K$5)=1,TRUE,FALSE)</formula>
    </cfRule>
  </conditionalFormatting>
  <conditionalFormatting sqref="R76:W76">
    <cfRule type="expression" dxfId="5154" priority="2566" stopIfTrue="1">
      <formula>IF(WEEKDAY(R$5)=1,TRUE,FALSE)</formula>
    </cfRule>
  </conditionalFormatting>
  <conditionalFormatting sqref="Y76:AD76">
    <cfRule type="expression" dxfId="5152" priority="2565" stopIfTrue="1">
      <formula>IF(WEEKDAY(Y$5)=1,TRUE,FALSE)</formula>
    </cfRule>
  </conditionalFormatting>
  <conditionalFormatting sqref="F76:I76">
    <cfRule type="expression" dxfId="5150" priority="2564" stopIfTrue="1">
      <formula>IF(WEEKDAY(F$5)=1,TRUE,FALSE)</formula>
    </cfRule>
  </conditionalFormatting>
  <conditionalFormatting sqref="AF76:AJ76">
    <cfRule type="expression" dxfId="5148" priority="2563" stopIfTrue="1">
      <formula>IF(WEEKDAY(AF$5)=1,TRUE,FALSE)</formula>
    </cfRule>
  </conditionalFormatting>
  <conditionalFormatting sqref="F76:AJ76">
    <cfRule type="expression" dxfId="5146" priority="2562" stopIfTrue="1">
      <formula>IF(WEEKDAY(F$5)=1,TRUE,FALSE)</formula>
    </cfRule>
  </conditionalFormatting>
  <conditionalFormatting sqref="F76:AJ76">
    <cfRule type="expression" dxfId="5144" priority="2561" stopIfTrue="1">
      <formula>IF(WEEKDAY(F$5)=1,TRUE,FALSE)</formula>
    </cfRule>
  </conditionalFormatting>
  <conditionalFormatting sqref="F76:AJ76">
    <cfRule type="expression" dxfId="5142" priority="2560" stopIfTrue="1">
      <formula>IF(WEEKDAY(F$5)=1,TRUE,FALSE)</formula>
    </cfRule>
  </conditionalFormatting>
  <conditionalFormatting sqref="F76:AJ76">
    <cfRule type="expression" dxfId="5140" priority="2559" stopIfTrue="1">
      <formula>IF(WEEKDAY(F$5)=1,TRUE,FALSE)</formula>
    </cfRule>
  </conditionalFormatting>
  <conditionalFormatting sqref="F76:AJ76">
    <cfRule type="expression" dxfId="5138" priority="2558" stopIfTrue="1">
      <formula>IF(WEEKDAY(F$5)=1,TRUE,FALSE)</formula>
    </cfRule>
  </conditionalFormatting>
  <conditionalFormatting sqref="F78:I78">
    <cfRule type="expression" dxfId="5136" priority="2557" stopIfTrue="1">
      <formula>IF(WEEKDAY(F$5)=1,TRUE,FALSE)</formula>
    </cfRule>
  </conditionalFormatting>
  <conditionalFormatting sqref="F78:AJ78">
    <cfRule type="expression" dxfId="5134" priority="2556" stopIfTrue="1">
      <formula>IF(WEEKDAY(F$5)=1,TRUE,FALSE)</formula>
    </cfRule>
  </conditionalFormatting>
  <conditionalFormatting sqref="F78:AJ78">
    <cfRule type="expression" dxfId="5132" priority="2555" stopIfTrue="1">
      <formula>IF(WEEKDAY(F$5)=1,TRUE,FALSE)</formula>
    </cfRule>
  </conditionalFormatting>
  <conditionalFormatting sqref="F78:AJ78">
    <cfRule type="expression" dxfId="5130" priority="2554" stopIfTrue="1">
      <formula>IF(WEEKDAY(F$5)=1,TRUE,FALSE)</formula>
    </cfRule>
  </conditionalFormatting>
  <conditionalFormatting sqref="K78:P78">
    <cfRule type="expression" dxfId="5128" priority="2553" stopIfTrue="1">
      <formula>IF(WEEKDAY(K$5)=1,TRUE,FALSE)</formula>
    </cfRule>
  </conditionalFormatting>
  <conditionalFormatting sqref="R78:W78">
    <cfRule type="expression" dxfId="5126" priority="2552" stopIfTrue="1">
      <formula>IF(WEEKDAY(R$5)=1,TRUE,FALSE)</formula>
    </cfRule>
  </conditionalFormatting>
  <conditionalFormatting sqref="Y78:AD78">
    <cfRule type="expression" dxfId="5124" priority="2551" stopIfTrue="1">
      <formula>IF(WEEKDAY(Y$5)=1,TRUE,FALSE)</formula>
    </cfRule>
  </conditionalFormatting>
  <conditionalFormatting sqref="F78:I78">
    <cfRule type="expression" dxfId="5122" priority="2550" stopIfTrue="1">
      <formula>IF(WEEKDAY(F$5)=1,TRUE,FALSE)</formula>
    </cfRule>
  </conditionalFormatting>
  <conditionalFormatting sqref="AF78:AJ78">
    <cfRule type="expression" dxfId="5120" priority="2549" stopIfTrue="1">
      <formula>IF(WEEKDAY(AF$5)=1,TRUE,FALSE)</formula>
    </cfRule>
  </conditionalFormatting>
  <conditionalFormatting sqref="F78:AJ78">
    <cfRule type="expression" dxfId="5118" priority="2548" stopIfTrue="1">
      <formula>IF(WEEKDAY(F$5)=1,TRUE,FALSE)</formula>
    </cfRule>
  </conditionalFormatting>
  <conditionalFormatting sqref="F78:AJ78">
    <cfRule type="expression" dxfId="5116" priority="2547" stopIfTrue="1">
      <formula>IF(WEEKDAY(F$5)=1,TRUE,FALSE)</formula>
    </cfRule>
  </conditionalFormatting>
  <conditionalFormatting sqref="F78:AJ78">
    <cfRule type="expression" dxfId="5114" priority="2546" stopIfTrue="1">
      <formula>IF(WEEKDAY(F$5)=1,TRUE,FALSE)</formula>
    </cfRule>
  </conditionalFormatting>
  <conditionalFormatting sqref="F78:AJ78">
    <cfRule type="expression" dxfId="5112" priority="2545" stopIfTrue="1">
      <formula>IF(WEEKDAY(F$5)=1,TRUE,FALSE)</formula>
    </cfRule>
  </conditionalFormatting>
  <conditionalFormatting sqref="F78:I78">
    <cfRule type="expression" dxfId="5110" priority="2544" stopIfTrue="1">
      <formula>IF(WEEKDAY(F$5)=1,TRUE,FALSE)</formula>
    </cfRule>
  </conditionalFormatting>
  <conditionalFormatting sqref="F78:I78">
    <cfRule type="expression" dxfId="5108" priority="2543" stopIfTrue="1">
      <formula>IF(WEEKDAY(F$5)=1,TRUE,FALSE)</formula>
    </cfRule>
  </conditionalFormatting>
  <conditionalFormatting sqref="F78:I78">
    <cfRule type="expression" dxfId="5106" priority="2542" stopIfTrue="1">
      <formula>IF(WEEKDAY(F$5)=1,TRUE,FALSE)</formula>
    </cfRule>
  </conditionalFormatting>
  <conditionalFormatting sqref="F78:AJ78">
    <cfRule type="expression" dxfId="5104" priority="2541" stopIfTrue="1">
      <formula>IF(WEEKDAY(F$5)=1,TRUE,FALSE)</formula>
    </cfRule>
  </conditionalFormatting>
  <conditionalFormatting sqref="F78:AJ78">
    <cfRule type="expression" dxfId="5102" priority="2540" stopIfTrue="1">
      <formula>IF(WEEKDAY(F$5)=1,TRUE,FALSE)</formula>
    </cfRule>
  </conditionalFormatting>
  <conditionalFormatting sqref="F78:AJ78">
    <cfRule type="expression" dxfId="5100" priority="2539" stopIfTrue="1">
      <formula>IF(WEEKDAY(F$5)=1,TRUE,FALSE)</formula>
    </cfRule>
  </conditionalFormatting>
  <conditionalFormatting sqref="K78:P78">
    <cfRule type="expression" dxfId="5098" priority="2538" stopIfTrue="1">
      <formula>IF(WEEKDAY(K$5)=1,TRUE,FALSE)</formula>
    </cfRule>
  </conditionalFormatting>
  <conditionalFormatting sqref="R78:W78">
    <cfRule type="expression" dxfId="5096" priority="2537" stopIfTrue="1">
      <formula>IF(WEEKDAY(R$5)=1,TRUE,FALSE)</formula>
    </cfRule>
  </conditionalFormatting>
  <conditionalFormatting sqref="Y78:AD78">
    <cfRule type="expression" dxfId="5094" priority="2536" stopIfTrue="1">
      <formula>IF(WEEKDAY(Y$5)=1,TRUE,FALSE)</formula>
    </cfRule>
  </conditionalFormatting>
  <conditionalFormatting sqref="F78:I78">
    <cfRule type="expression" dxfId="5092" priority="2535" stopIfTrue="1">
      <formula>IF(WEEKDAY(F$5)=1,TRUE,FALSE)</formula>
    </cfRule>
  </conditionalFormatting>
  <conditionalFormatting sqref="AF78:AJ78">
    <cfRule type="expression" dxfId="5090" priority="2534" stopIfTrue="1">
      <formula>IF(WEEKDAY(AF$5)=1,TRUE,FALSE)</formula>
    </cfRule>
  </conditionalFormatting>
  <conditionalFormatting sqref="F78:AJ78">
    <cfRule type="expression" dxfId="5088" priority="2533" stopIfTrue="1">
      <formula>IF(WEEKDAY(F$5)=1,TRUE,FALSE)</formula>
    </cfRule>
  </conditionalFormatting>
  <conditionalFormatting sqref="F78:AJ78">
    <cfRule type="expression" dxfId="5086" priority="2532" stopIfTrue="1">
      <formula>IF(WEEKDAY(F$5)=1,TRUE,FALSE)</formula>
    </cfRule>
  </conditionalFormatting>
  <conditionalFormatting sqref="F78:AJ78">
    <cfRule type="expression" dxfId="5084" priority="2531" stopIfTrue="1">
      <formula>IF(WEEKDAY(F$5)=1,TRUE,FALSE)</formula>
    </cfRule>
  </conditionalFormatting>
  <conditionalFormatting sqref="F78:AJ78">
    <cfRule type="expression" dxfId="5082" priority="2530" stopIfTrue="1">
      <formula>IF(WEEKDAY(F$5)=1,TRUE,FALSE)</formula>
    </cfRule>
  </conditionalFormatting>
  <conditionalFormatting sqref="F78:AJ78">
    <cfRule type="expression" dxfId="5080" priority="2529" stopIfTrue="1">
      <formula>IF(WEEKDAY(F$5)=1,TRUE,FALSE)</formula>
    </cfRule>
  </conditionalFormatting>
  <conditionalFormatting sqref="F80:I80">
    <cfRule type="expression" dxfId="5078" priority="2528" stopIfTrue="1">
      <formula>IF(WEEKDAY(F$5)=1,TRUE,FALSE)</formula>
    </cfRule>
  </conditionalFormatting>
  <conditionalFormatting sqref="F80:AJ80">
    <cfRule type="expression" dxfId="5076" priority="2527" stopIfTrue="1">
      <formula>IF(WEEKDAY(F$5)=1,TRUE,FALSE)</formula>
    </cfRule>
  </conditionalFormatting>
  <conditionalFormatting sqref="F80:AJ80">
    <cfRule type="expression" dxfId="5074" priority="2526" stopIfTrue="1">
      <formula>IF(WEEKDAY(F$5)=1,TRUE,FALSE)</formula>
    </cfRule>
  </conditionalFormatting>
  <conditionalFormatting sqref="F80:AJ80">
    <cfRule type="expression" dxfId="5072" priority="2525" stopIfTrue="1">
      <formula>IF(WEEKDAY(F$5)=1,TRUE,FALSE)</formula>
    </cfRule>
  </conditionalFormatting>
  <conditionalFormatting sqref="K80:P80">
    <cfRule type="expression" dxfId="5070" priority="2524" stopIfTrue="1">
      <formula>IF(WEEKDAY(K$5)=1,TRUE,FALSE)</formula>
    </cfRule>
  </conditionalFormatting>
  <conditionalFormatting sqref="R80:W80">
    <cfRule type="expression" dxfId="5068" priority="2523" stopIfTrue="1">
      <formula>IF(WEEKDAY(R$5)=1,TRUE,FALSE)</formula>
    </cfRule>
  </conditionalFormatting>
  <conditionalFormatting sqref="Y80:AD80">
    <cfRule type="expression" dxfId="5066" priority="2522" stopIfTrue="1">
      <formula>IF(WEEKDAY(Y$5)=1,TRUE,FALSE)</formula>
    </cfRule>
  </conditionalFormatting>
  <conditionalFormatting sqref="F80:I80">
    <cfRule type="expression" dxfId="5064" priority="2521" stopIfTrue="1">
      <formula>IF(WEEKDAY(F$5)=1,TRUE,FALSE)</formula>
    </cfRule>
  </conditionalFormatting>
  <conditionalFormatting sqref="AF80:AJ80">
    <cfRule type="expression" dxfId="5062" priority="2520" stopIfTrue="1">
      <formula>IF(WEEKDAY(AF$5)=1,TRUE,FALSE)</formula>
    </cfRule>
  </conditionalFormatting>
  <conditionalFormatting sqref="F80:AJ80">
    <cfRule type="expression" dxfId="5060" priority="2519" stopIfTrue="1">
      <formula>IF(WEEKDAY(F$5)=1,TRUE,FALSE)</formula>
    </cfRule>
  </conditionalFormatting>
  <conditionalFormatting sqref="F80:AJ80">
    <cfRule type="expression" dxfId="5058" priority="2518" stopIfTrue="1">
      <formula>IF(WEEKDAY(F$5)=1,TRUE,FALSE)</formula>
    </cfRule>
  </conditionalFormatting>
  <conditionalFormatting sqref="F80:AJ80">
    <cfRule type="expression" dxfId="5056" priority="2517" stopIfTrue="1">
      <formula>IF(WEEKDAY(F$5)=1,TRUE,FALSE)</formula>
    </cfRule>
  </conditionalFormatting>
  <conditionalFormatting sqref="F80:AJ80">
    <cfRule type="expression" dxfId="5054" priority="2516" stopIfTrue="1">
      <formula>IF(WEEKDAY(F$5)=1,TRUE,FALSE)</formula>
    </cfRule>
  </conditionalFormatting>
  <conditionalFormatting sqref="F80:I80">
    <cfRule type="expression" dxfId="5052" priority="2515" stopIfTrue="1">
      <formula>IF(WEEKDAY(F$5)=1,TRUE,FALSE)</formula>
    </cfRule>
  </conditionalFormatting>
  <conditionalFormatting sqref="F80:I80">
    <cfRule type="expression" dxfId="5050" priority="2514" stopIfTrue="1">
      <formula>IF(WEEKDAY(F$5)=1,TRUE,FALSE)</formula>
    </cfRule>
  </conditionalFormatting>
  <conditionalFormatting sqref="F80:I80">
    <cfRule type="expression" dxfId="5048" priority="2513" stopIfTrue="1">
      <formula>IF(WEEKDAY(F$5)=1,TRUE,FALSE)</formula>
    </cfRule>
  </conditionalFormatting>
  <conditionalFormatting sqref="F80:AJ80">
    <cfRule type="expression" dxfId="5046" priority="2512" stopIfTrue="1">
      <formula>IF(WEEKDAY(F$5)=1,TRUE,FALSE)</formula>
    </cfRule>
  </conditionalFormatting>
  <conditionalFormatting sqref="F80:AJ80">
    <cfRule type="expression" dxfId="5044" priority="2511" stopIfTrue="1">
      <formula>IF(WEEKDAY(F$5)=1,TRUE,FALSE)</formula>
    </cfRule>
  </conditionalFormatting>
  <conditionalFormatting sqref="F80:AJ80">
    <cfRule type="expression" dxfId="5042" priority="2510" stopIfTrue="1">
      <formula>IF(WEEKDAY(F$5)=1,TRUE,FALSE)</formula>
    </cfRule>
  </conditionalFormatting>
  <conditionalFormatting sqref="K80:P80">
    <cfRule type="expression" dxfId="5040" priority="2509" stopIfTrue="1">
      <formula>IF(WEEKDAY(K$5)=1,TRUE,FALSE)</formula>
    </cfRule>
  </conditionalFormatting>
  <conditionalFormatting sqref="R80:W80">
    <cfRule type="expression" dxfId="5038" priority="2508" stopIfTrue="1">
      <formula>IF(WEEKDAY(R$5)=1,TRUE,FALSE)</formula>
    </cfRule>
  </conditionalFormatting>
  <conditionalFormatting sqref="Y80:AD80">
    <cfRule type="expression" dxfId="5036" priority="2507" stopIfTrue="1">
      <formula>IF(WEEKDAY(Y$5)=1,TRUE,FALSE)</formula>
    </cfRule>
  </conditionalFormatting>
  <conditionalFormatting sqref="F80:I80">
    <cfRule type="expression" dxfId="5034" priority="2506" stopIfTrue="1">
      <formula>IF(WEEKDAY(F$5)=1,TRUE,FALSE)</formula>
    </cfRule>
  </conditionalFormatting>
  <conditionalFormatting sqref="AF80:AJ80">
    <cfRule type="expression" dxfId="5032" priority="2505" stopIfTrue="1">
      <formula>IF(WEEKDAY(AF$5)=1,TRUE,FALSE)</formula>
    </cfRule>
  </conditionalFormatting>
  <conditionalFormatting sqref="F80:AJ80">
    <cfRule type="expression" dxfId="5030" priority="2504" stopIfTrue="1">
      <formula>IF(WEEKDAY(F$5)=1,TRUE,FALSE)</formula>
    </cfRule>
  </conditionalFormatting>
  <conditionalFormatting sqref="F80:AJ80">
    <cfRule type="expression" dxfId="5028" priority="2503" stopIfTrue="1">
      <formula>IF(WEEKDAY(F$5)=1,TRUE,FALSE)</formula>
    </cfRule>
  </conditionalFormatting>
  <conditionalFormatting sqref="F80:AJ80">
    <cfRule type="expression" dxfId="5026" priority="2502" stopIfTrue="1">
      <formula>IF(WEEKDAY(F$5)=1,TRUE,FALSE)</formula>
    </cfRule>
  </conditionalFormatting>
  <conditionalFormatting sqref="F80:AJ80">
    <cfRule type="expression" dxfId="5024" priority="2501" stopIfTrue="1">
      <formula>IF(WEEKDAY(F$5)=1,TRUE,FALSE)</formula>
    </cfRule>
  </conditionalFormatting>
  <conditionalFormatting sqref="F80:AJ80">
    <cfRule type="expression" dxfId="5022" priority="2500" stopIfTrue="1">
      <formula>IF(WEEKDAY(F$5)=1,TRUE,FALSE)</formula>
    </cfRule>
  </conditionalFormatting>
  <conditionalFormatting sqref="F82:I82">
    <cfRule type="expression" dxfId="5020" priority="2499" stopIfTrue="1">
      <formula>IF(WEEKDAY(F$5)=1,TRUE,FALSE)</formula>
    </cfRule>
  </conditionalFormatting>
  <conditionalFormatting sqref="F82:AJ82">
    <cfRule type="expression" dxfId="5018" priority="2498" stopIfTrue="1">
      <formula>IF(WEEKDAY(F$5)=1,TRUE,FALSE)</formula>
    </cfRule>
  </conditionalFormatting>
  <conditionalFormatting sqref="F82:AJ82">
    <cfRule type="expression" dxfId="5016" priority="2497" stopIfTrue="1">
      <formula>IF(WEEKDAY(F$5)=1,TRUE,FALSE)</formula>
    </cfRule>
  </conditionalFormatting>
  <conditionalFormatting sqref="F82:AJ82">
    <cfRule type="expression" dxfId="5014" priority="2496" stopIfTrue="1">
      <formula>IF(WEEKDAY(F$5)=1,TRUE,FALSE)</formula>
    </cfRule>
  </conditionalFormatting>
  <conditionalFormatting sqref="K82:P82">
    <cfRule type="expression" dxfId="5012" priority="2495" stopIfTrue="1">
      <formula>IF(WEEKDAY(K$5)=1,TRUE,FALSE)</formula>
    </cfRule>
  </conditionalFormatting>
  <conditionalFormatting sqref="R82:W82">
    <cfRule type="expression" dxfId="5010" priority="2494" stopIfTrue="1">
      <formula>IF(WEEKDAY(R$5)=1,TRUE,FALSE)</formula>
    </cfRule>
  </conditionalFormatting>
  <conditionalFormatting sqref="Y82:AD82">
    <cfRule type="expression" dxfId="5008" priority="2493" stopIfTrue="1">
      <formula>IF(WEEKDAY(Y$5)=1,TRUE,FALSE)</formula>
    </cfRule>
  </conditionalFormatting>
  <conditionalFormatting sqref="F82:I82">
    <cfRule type="expression" dxfId="5006" priority="2492" stopIfTrue="1">
      <formula>IF(WEEKDAY(F$5)=1,TRUE,FALSE)</formula>
    </cfRule>
  </conditionalFormatting>
  <conditionalFormatting sqref="AF82:AJ82">
    <cfRule type="expression" dxfId="5004" priority="2491" stopIfTrue="1">
      <formula>IF(WEEKDAY(AF$5)=1,TRUE,FALSE)</formula>
    </cfRule>
  </conditionalFormatting>
  <conditionalFormatting sqref="F82:AJ82">
    <cfRule type="expression" dxfId="5002" priority="2490" stopIfTrue="1">
      <formula>IF(WEEKDAY(F$5)=1,TRUE,FALSE)</formula>
    </cfRule>
  </conditionalFormatting>
  <conditionalFormatting sqref="F82:AJ82">
    <cfRule type="expression" dxfId="5000" priority="2489" stopIfTrue="1">
      <formula>IF(WEEKDAY(F$5)=1,TRUE,FALSE)</formula>
    </cfRule>
  </conditionalFormatting>
  <conditionalFormatting sqref="F82:AJ82">
    <cfRule type="expression" dxfId="4998" priority="2488" stopIfTrue="1">
      <formula>IF(WEEKDAY(F$5)=1,TRUE,FALSE)</formula>
    </cfRule>
  </conditionalFormatting>
  <conditionalFormatting sqref="F82:AJ82">
    <cfRule type="expression" dxfId="4996" priority="2487" stopIfTrue="1">
      <formula>IF(WEEKDAY(F$5)=1,TRUE,FALSE)</formula>
    </cfRule>
  </conditionalFormatting>
  <conditionalFormatting sqref="F82:I82">
    <cfRule type="expression" dxfId="4994" priority="2486" stopIfTrue="1">
      <formula>IF(WEEKDAY(F$5)=1,TRUE,FALSE)</formula>
    </cfRule>
  </conditionalFormatting>
  <conditionalFormatting sqref="F82:I82">
    <cfRule type="expression" dxfId="4992" priority="2485" stopIfTrue="1">
      <formula>IF(WEEKDAY(F$5)=1,TRUE,FALSE)</formula>
    </cfRule>
  </conditionalFormatting>
  <conditionalFormatting sqref="F82:I82">
    <cfRule type="expression" dxfId="4990" priority="2484" stopIfTrue="1">
      <formula>IF(WEEKDAY(F$5)=1,TRUE,FALSE)</formula>
    </cfRule>
  </conditionalFormatting>
  <conditionalFormatting sqref="F82:AJ82">
    <cfRule type="expression" dxfId="4988" priority="2483" stopIfTrue="1">
      <formula>IF(WEEKDAY(F$5)=1,TRUE,FALSE)</formula>
    </cfRule>
  </conditionalFormatting>
  <conditionalFormatting sqref="F82:AJ82">
    <cfRule type="expression" dxfId="4986" priority="2482" stopIfTrue="1">
      <formula>IF(WEEKDAY(F$5)=1,TRUE,FALSE)</formula>
    </cfRule>
  </conditionalFormatting>
  <conditionalFormatting sqref="F82:AJ82">
    <cfRule type="expression" dxfId="4984" priority="2481" stopIfTrue="1">
      <formula>IF(WEEKDAY(F$5)=1,TRUE,FALSE)</formula>
    </cfRule>
  </conditionalFormatting>
  <conditionalFormatting sqref="K82:P82">
    <cfRule type="expression" dxfId="4982" priority="2480" stopIfTrue="1">
      <formula>IF(WEEKDAY(K$5)=1,TRUE,FALSE)</formula>
    </cfRule>
  </conditionalFormatting>
  <conditionalFormatting sqref="R82:W82">
    <cfRule type="expression" dxfId="4980" priority="2479" stopIfTrue="1">
      <formula>IF(WEEKDAY(R$5)=1,TRUE,FALSE)</formula>
    </cfRule>
  </conditionalFormatting>
  <conditionalFormatting sqref="Y82:AD82">
    <cfRule type="expression" dxfId="4978" priority="2478" stopIfTrue="1">
      <formula>IF(WEEKDAY(Y$5)=1,TRUE,FALSE)</formula>
    </cfRule>
  </conditionalFormatting>
  <conditionalFormatting sqref="F82:I82">
    <cfRule type="expression" dxfId="4976" priority="2477" stopIfTrue="1">
      <formula>IF(WEEKDAY(F$5)=1,TRUE,FALSE)</formula>
    </cfRule>
  </conditionalFormatting>
  <conditionalFormatting sqref="AF82:AJ82">
    <cfRule type="expression" dxfId="4974" priority="2476" stopIfTrue="1">
      <formula>IF(WEEKDAY(AF$5)=1,TRUE,FALSE)</formula>
    </cfRule>
  </conditionalFormatting>
  <conditionalFormatting sqref="F82:AJ82">
    <cfRule type="expression" dxfId="4972" priority="2475" stopIfTrue="1">
      <formula>IF(WEEKDAY(F$5)=1,TRUE,FALSE)</formula>
    </cfRule>
  </conditionalFormatting>
  <conditionalFormatting sqref="F82:AJ82">
    <cfRule type="expression" dxfId="4970" priority="2474" stopIfTrue="1">
      <formula>IF(WEEKDAY(F$5)=1,TRUE,FALSE)</formula>
    </cfRule>
  </conditionalFormatting>
  <conditionalFormatting sqref="F82:AJ82">
    <cfRule type="expression" dxfId="4968" priority="2473" stopIfTrue="1">
      <formula>IF(WEEKDAY(F$5)=1,TRUE,FALSE)</formula>
    </cfRule>
  </conditionalFormatting>
  <conditionalFormatting sqref="F82:AJ82">
    <cfRule type="expression" dxfId="4966" priority="2472" stopIfTrue="1">
      <formula>IF(WEEKDAY(F$5)=1,TRUE,FALSE)</formula>
    </cfRule>
  </conditionalFormatting>
  <conditionalFormatting sqref="F82:AJ82">
    <cfRule type="expression" dxfId="4964" priority="2471" stopIfTrue="1">
      <formula>IF(WEEKDAY(F$5)=1,TRUE,FALSE)</formula>
    </cfRule>
  </conditionalFormatting>
  <conditionalFormatting sqref="F84:I84">
    <cfRule type="expression" dxfId="4962" priority="2470" stopIfTrue="1">
      <formula>IF(WEEKDAY(F$5)=1,TRUE,FALSE)</formula>
    </cfRule>
  </conditionalFormatting>
  <conditionalFormatting sqref="F84:AJ84">
    <cfRule type="expression" dxfId="4960" priority="2469" stopIfTrue="1">
      <formula>IF(WEEKDAY(F$5)=1,TRUE,FALSE)</formula>
    </cfRule>
  </conditionalFormatting>
  <conditionalFormatting sqref="F84:AJ84">
    <cfRule type="expression" dxfId="4958" priority="2468" stopIfTrue="1">
      <formula>IF(WEEKDAY(F$5)=1,TRUE,FALSE)</formula>
    </cfRule>
  </conditionalFormatting>
  <conditionalFormatting sqref="F84:AJ84">
    <cfRule type="expression" dxfId="4956" priority="2467" stopIfTrue="1">
      <formula>IF(WEEKDAY(F$5)=1,TRUE,FALSE)</formula>
    </cfRule>
  </conditionalFormatting>
  <conditionalFormatting sqref="K84:P84">
    <cfRule type="expression" dxfId="4954" priority="2466" stopIfTrue="1">
      <formula>IF(WEEKDAY(K$5)=1,TRUE,FALSE)</formula>
    </cfRule>
  </conditionalFormatting>
  <conditionalFormatting sqref="R84:W84">
    <cfRule type="expression" dxfId="4952" priority="2465" stopIfTrue="1">
      <formula>IF(WEEKDAY(R$5)=1,TRUE,FALSE)</formula>
    </cfRule>
  </conditionalFormatting>
  <conditionalFormatting sqref="Y84:AD84">
    <cfRule type="expression" dxfId="4950" priority="2464" stopIfTrue="1">
      <formula>IF(WEEKDAY(Y$5)=1,TRUE,FALSE)</formula>
    </cfRule>
  </conditionalFormatting>
  <conditionalFormatting sqref="F84:I84">
    <cfRule type="expression" dxfId="4948" priority="2463" stopIfTrue="1">
      <formula>IF(WEEKDAY(F$5)=1,TRUE,FALSE)</formula>
    </cfRule>
  </conditionalFormatting>
  <conditionalFormatting sqref="AF84:AJ84">
    <cfRule type="expression" dxfId="4946" priority="2462" stopIfTrue="1">
      <formula>IF(WEEKDAY(AF$5)=1,TRUE,FALSE)</formula>
    </cfRule>
  </conditionalFormatting>
  <conditionalFormatting sqref="F84:AJ84">
    <cfRule type="expression" dxfId="4944" priority="2461" stopIfTrue="1">
      <formula>IF(WEEKDAY(F$5)=1,TRUE,FALSE)</formula>
    </cfRule>
  </conditionalFormatting>
  <conditionalFormatting sqref="F84:AJ84">
    <cfRule type="expression" dxfId="4942" priority="2460" stopIfTrue="1">
      <formula>IF(WEEKDAY(F$5)=1,TRUE,FALSE)</formula>
    </cfRule>
  </conditionalFormatting>
  <conditionalFormatting sqref="F84:AJ84">
    <cfRule type="expression" dxfId="4940" priority="2459" stopIfTrue="1">
      <formula>IF(WEEKDAY(F$5)=1,TRUE,FALSE)</formula>
    </cfRule>
  </conditionalFormatting>
  <conditionalFormatting sqref="F84:AJ84">
    <cfRule type="expression" dxfId="4938" priority="2458" stopIfTrue="1">
      <formula>IF(WEEKDAY(F$5)=1,TRUE,FALSE)</formula>
    </cfRule>
  </conditionalFormatting>
  <conditionalFormatting sqref="F84:I84">
    <cfRule type="expression" dxfId="4936" priority="2457" stopIfTrue="1">
      <formula>IF(WEEKDAY(F$5)=1,TRUE,FALSE)</formula>
    </cfRule>
  </conditionalFormatting>
  <conditionalFormatting sqref="F84:I84">
    <cfRule type="expression" dxfId="4934" priority="2456" stopIfTrue="1">
      <formula>IF(WEEKDAY(F$5)=1,TRUE,FALSE)</formula>
    </cfRule>
  </conditionalFormatting>
  <conditionalFormatting sqref="F84:I84">
    <cfRule type="expression" dxfId="4932" priority="2455" stopIfTrue="1">
      <formula>IF(WEEKDAY(F$5)=1,TRUE,FALSE)</formula>
    </cfRule>
  </conditionalFormatting>
  <conditionalFormatting sqref="F84:AJ84">
    <cfRule type="expression" dxfId="4930" priority="2454" stopIfTrue="1">
      <formula>IF(WEEKDAY(F$5)=1,TRUE,FALSE)</formula>
    </cfRule>
  </conditionalFormatting>
  <conditionalFormatting sqref="F84:AJ84">
    <cfRule type="expression" dxfId="4928" priority="2453" stopIfTrue="1">
      <formula>IF(WEEKDAY(F$5)=1,TRUE,FALSE)</formula>
    </cfRule>
  </conditionalFormatting>
  <conditionalFormatting sqref="F84:AJ84">
    <cfRule type="expression" dxfId="4926" priority="2452" stopIfTrue="1">
      <formula>IF(WEEKDAY(F$5)=1,TRUE,FALSE)</formula>
    </cfRule>
  </conditionalFormatting>
  <conditionalFormatting sqref="K84:P84">
    <cfRule type="expression" dxfId="4924" priority="2451" stopIfTrue="1">
      <formula>IF(WEEKDAY(K$5)=1,TRUE,FALSE)</formula>
    </cfRule>
  </conditionalFormatting>
  <conditionalFormatting sqref="R84:W84">
    <cfRule type="expression" dxfId="4922" priority="2450" stopIfTrue="1">
      <formula>IF(WEEKDAY(R$5)=1,TRUE,FALSE)</formula>
    </cfRule>
  </conditionalFormatting>
  <conditionalFormatting sqref="Y84:AD84">
    <cfRule type="expression" dxfId="4920" priority="2449" stopIfTrue="1">
      <formula>IF(WEEKDAY(Y$5)=1,TRUE,FALSE)</formula>
    </cfRule>
  </conditionalFormatting>
  <conditionalFormatting sqref="F84:I84">
    <cfRule type="expression" dxfId="4918" priority="2448" stopIfTrue="1">
      <formula>IF(WEEKDAY(F$5)=1,TRUE,FALSE)</formula>
    </cfRule>
  </conditionalFormatting>
  <conditionalFormatting sqref="AF84:AJ84">
    <cfRule type="expression" dxfId="4916" priority="2447" stopIfTrue="1">
      <formula>IF(WEEKDAY(AF$5)=1,TRUE,FALSE)</formula>
    </cfRule>
  </conditionalFormatting>
  <conditionalFormatting sqref="F84:AJ84">
    <cfRule type="expression" dxfId="4914" priority="2446" stopIfTrue="1">
      <formula>IF(WEEKDAY(F$5)=1,TRUE,FALSE)</formula>
    </cfRule>
  </conditionalFormatting>
  <conditionalFormatting sqref="F84:AJ84">
    <cfRule type="expression" dxfId="4912" priority="2445" stopIfTrue="1">
      <formula>IF(WEEKDAY(F$5)=1,TRUE,FALSE)</formula>
    </cfRule>
  </conditionalFormatting>
  <conditionalFormatting sqref="F84:AJ84">
    <cfRule type="expression" dxfId="4910" priority="2444" stopIfTrue="1">
      <formula>IF(WEEKDAY(F$5)=1,TRUE,FALSE)</formula>
    </cfRule>
  </conditionalFormatting>
  <conditionalFormatting sqref="F84:AJ84">
    <cfRule type="expression" dxfId="4908" priority="2443" stopIfTrue="1">
      <formula>IF(WEEKDAY(F$5)=1,TRUE,FALSE)</formula>
    </cfRule>
  </conditionalFormatting>
  <conditionalFormatting sqref="F84:AJ84">
    <cfRule type="expression" dxfId="4906" priority="2442" stopIfTrue="1">
      <formula>IF(WEEKDAY(F$5)=1,TRUE,FALSE)</formula>
    </cfRule>
  </conditionalFormatting>
  <conditionalFormatting sqref="F9:I9">
    <cfRule type="expression" dxfId="4904" priority="2441" stopIfTrue="1">
      <formula>IF(WEEKDAY(F$5)=1,TRUE,FALSE)</formula>
    </cfRule>
  </conditionalFormatting>
  <conditionalFormatting sqref="F9:AJ9">
    <cfRule type="expression" dxfId="4902" priority="2440" stopIfTrue="1">
      <formula>IF(WEEKDAY(F$5)=1,TRUE,FALSE)</formula>
    </cfRule>
  </conditionalFormatting>
  <conditionalFormatting sqref="F9:AJ9">
    <cfRule type="expression" dxfId="4900" priority="2439" stopIfTrue="1">
      <formula>IF(WEEKDAY(F$5)=1,TRUE,FALSE)</formula>
    </cfRule>
  </conditionalFormatting>
  <conditionalFormatting sqref="F9:AJ9">
    <cfRule type="expression" dxfId="4898" priority="2438" stopIfTrue="1">
      <formula>IF(WEEKDAY(F$5)=1,TRUE,FALSE)</formula>
    </cfRule>
  </conditionalFormatting>
  <conditionalFormatting sqref="K9:P9">
    <cfRule type="expression" dxfId="4896" priority="2437" stopIfTrue="1">
      <formula>IF(WEEKDAY(K$5)=1,TRUE,FALSE)</formula>
    </cfRule>
  </conditionalFormatting>
  <conditionalFormatting sqref="R9:W9">
    <cfRule type="expression" dxfId="4894" priority="2436" stopIfTrue="1">
      <formula>IF(WEEKDAY(R$5)=1,TRUE,FALSE)</formula>
    </cfRule>
  </conditionalFormatting>
  <conditionalFormatting sqref="Y9:AD9">
    <cfRule type="expression" dxfId="4892" priority="2435" stopIfTrue="1">
      <formula>IF(WEEKDAY(Y$5)=1,TRUE,FALSE)</formula>
    </cfRule>
  </conditionalFormatting>
  <conditionalFormatting sqref="F9:I9">
    <cfRule type="expression" dxfId="4890" priority="2434" stopIfTrue="1">
      <formula>IF(WEEKDAY(F$5)=1,TRUE,FALSE)</formula>
    </cfRule>
  </conditionalFormatting>
  <conditionalFormatting sqref="AF9:AJ9">
    <cfRule type="expression" dxfId="4888" priority="2433" stopIfTrue="1">
      <formula>IF(WEEKDAY(AF$5)=1,TRUE,FALSE)</formula>
    </cfRule>
  </conditionalFormatting>
  <conditionalFormatting sqref="F9:AJ9">
    <cfRule type="expression" dxfId="4886" priority="2432" stopIfTrue="1">
      <formula>IF(WEEKDAY(F$5)=1,TRUE,FALSE)</formula>
    </cfRule>
  </conditionalFormatting>
  <conditionalFormatting sqref="F9:AJ9">
    <cfRule type="expression" dxfId="4884" priority="2431" stopIfTrue="1">
      <formula>IF(WEEKDAY(F$5)=1,TRUE,FALSE)</formula>
    </cfRule>
  </conditionalFormatting>
  <conditionalFormatting sqref="F9:AJ9">
    <cfRule type="expression" dxfId="4882" priority="2430" stopIfTrue="1">
      <formula>IF(WEEKDAY(F$5)=1,TRUE,FALSE)</formula>
    </cfRule>
  </conditionalFormatting>
  <conditionalFormatting sqref="F9:AJ9">
    <cfRule type="expression" dxfId="4880" priority="2429" stopIfTrue="1">
      <formula>IF(WEEKDAY(F$5)=1,TRUE,FALSE)</formula>
    </cfRule>
  </conditionalFormatting>
  <conditionalFormatting sqref="F9:I9">
    <cfRule type="expression" dxfId="4878" priority="2428" stopIfTrue="1">
      <formula>IF(WEEKDAY(F$5)=1,TRUE,FALSE)</formula>
    </cfRule>
  </conditionalFormatting>
  <conditionalFormatting sqref="F9:I9">
    <cfRule type="expression" dxfId="4876" priority="2427" stopIfTrue="1">
      <formula>IF(WEEKDAY(F$5)=1,TRUE,FALSE)</formula>
    </cfRule>
  </conditionalFormatting>
  <conditionalFormatting sqref="F9:I9">
    <cfRule type="expression" dxfId="4874" priority="2426" stopIfTrue="1">
      <formula>IF(WEEKDAY(F$5)=1,TRUE,FALSE)</formula>
    </cfRule>
  </conditionalFormatting>
  <conditionalFormatting sqref="F9:AJ9">
    <cfRule type="expression" dxfId="4872" priority="2425" stopIfTrue="1">
      <formula>IF(WEEKDAY(F$5)=1,TRUE,FALSE)</formula>
    </cfRule>
  </conditionalFormatting>
  <conditionalFormatting sqref="F9:AJ9">
    <cfRule type="expression" dxfId="4870" priority="2424" stopIfTrue="1">
      <formula>IF(WEEKDAY(F$5)=1,TRUE,FALSE)</formula>
    </cfRule>
  </conditionalFormatting>
  <conditionalFormatting sqref="F9:AJ9">
    <cfRule type="expression" dxfId="4868" priority="2423" stopIfTrue="1">
      <formula>IF(WEEKDAY(F$5)=1,TRUE,FALSE)</formula>
    </cfRule>
  </conditionalFormatting>
  <conditionalFormatting sqref="K9:P9">
    <cfRule type="expression" dxfId="4866" priority="2422" stopIfTrue="1">
      <formula>IF(WEEKDAY(K$5)=1,TRUE,FALSE)</formula>
    </cfRule>
  </conditionalFormatting>
  <conditionalFormatting sqref="R9:W9">
    <cfRule type="expression" dxfId="4864" priority="2421" stopIfTrue="1">
      <formula>IF(WEEKDAY(R$5)=1,TRUE,FALSE)</formula>
    </cfRule>
  </conditionalFormatting>
  <conditionalFormatting sqref="Y9:AD9">
    <cfRule type="expression" dxfId="4862" priority="2420" stopIfTrue="1">
      <formula>IF(WEEKDAY(Y$5)=1,TRUE,FALSE)</formula>
    </cfRule>
  </conditionalFormatting>
  <conditionalFormatting sqref="F9:I9">
    <cfRule type="expression" dxfId="4860" priority="2419" stopIfTrue="1">
      <formula>IF(WEEKDAY(F$5)=1,TRUE,FALSE)</formula>
    </cfRule>
  </conditionalFormatting>
  <conditionalFormatting sqref="AF9:AJ9">
    <cfRule type="expression" dxfId="4858" priority="2418" stopIfTrue="1">
      <formula>IF(WEEKDAY(AF$5)=1,TRUE,FALSE)</formula>
    </cfRule>
  </conditionalFormatting>
  <conditionalFormatting sqref="F9:AJ9">
    <cfRule type="expression" dxfId="4856" priority="2417" stopIfTrue="1">
      <formula>IF(WEEKDAY(F$5)=1,TRUE,FALSE)</formula>
    </cfRule>
  </conditionalFormatting>
  <conditionalFormatting sqref="F9:AJ9">
    <cfRule type="expression" dxfId="4854" priority="2416" stopIfTrue="1">
      <formula>IF(WEEKDAY(F$5)=1,TRUE,FALSE)</formula>
    </cfRule>
  </conditionalFormatting>
  <conditionalFormatting sqref="F9:AJ9">
    <cfRule type="expression" dxfId="4852" priority="2415" stopIfTrue="1">
      <formula>IF(WEEKDAY(F$5)=1,TRUE,FALSE)</formula>
    </cfRule>
  </conditionalFormatting>
  <conditionalFormatting sqref="F9:AJ9">
    <cfRule type="expression" dxfId="4850" priority="2414" stopIfTrue="1">
      <formula>IF(WEEKDAY(F$5)=1,TRUE,FALSE)</formula>
    </cfRule>
  </conditionalFormatting>
  <conditionalFormatting sqref="F9:AJ9">
    <cfRule type="expression" dxfId="4848" priority="2413" stopIfTrue="1">
      <formula>IF(WEEKDAY(F$5)=1,TRUE,FALSE)</formula>
    </cfRule>
  </conditionalFormatting>
  <conditionalFormatting sqref="F11:I11">
    <cfRule type="expression" dxfId="4846" priority="2412" stopIfTrue="1">
      <formula>IF(WEEKDAY(F$5)=1,TRUE,FALSE)</formula>
    </cfRule>
  </conditionalFormatting>
  <conditionalFormatting sqref="F11:AJ11">
    <cfRule type="expression" dxfId="4844" priority="2411" stopIfTrue="1">
      <formula>IF(WEEKDAY(F$5)=1,TRUE,FALSE)</formula>
    </cfRule>
  </conditionalFormatting>
  <conditionalFormatting sqref="F11:AJ11">
    <cfRule type="expression" dxfId="4842" priority="2410" stopIfTrue="1">
      <formula>IF(WEEKDAY(F$5)=1,TRUE,FALSE)</formula>
    </cfRule>
  </conditionalFormatting>
  <conditionalFormatting sqref="F11:AJ11">
    <cfRule type="expression" dxfId="4840" priority="2409" stopIfTrue="1">
      <formula>IF(WEEKDAY(F$5)=1,TRUE,FALSE)</formula>
    </cfRule>
  </conditionalFormatting>
  <conditionalFormatting sqref="K11:P11">
    <cfRule type="expression" dxfId="4838" priority="2408" stopIfTrue="1">
      <formula>IF(WEEKDAY(K$5)=1,TRUE,FALSE)</formula>
    </cfRule>
  </conditionalFormatting>
  <conditionalFormatting sqref="R11:W11">
    <cfRule type="expression" dxfId="4836" priority="2407" stopIfTrue="1">
      <formula>IF(WEEKDAY(R$5)=1,TRUE,FALSE)</formula>
    </cfRule>
  </conditionalFormatting>
  <conditionalFormatting sqref="Y11:AD11">
    <cfRule type="expression" dxfId="4834" priority="2406" stopIfTrue="1">
      <formula>IF(WEEKDAY(Y$5)=1,TRUE,FALSE)</formula>
    </cfRule>
  </conditionalFormatting>
  <conditionalFormatting sqref="F11:I11">
    <cfRule type="expression" dxfId="4832" priority="2405" stopIfTrue="1">
      <formula>IF(WEEKDAY(F$5)=1,TRUE,FALSE)</formula>
    </cfRule>
  </conditionalFormatting>
  <conditionalFormatting sqref="AF11:AJ11">
    <cfRule type="expression" dxfId="4830" priority="2404" stopIfTrue="1">
      <formula>IF(WEEKDAY(AF$5)=1,TRUE,FALSE)</formula>
    </cfRule>
  </conditionalFormatting>
  <conditionalFormatting sqref="F11:AJ11">
    <cfRule type="expression" dxfId="4828" priority="2403" stopIfTrue="1">
      <formula>IF(WEEKDAY(F$5)=1,TRUE,FALSE)</formula>
    </cfRule>
  </conditionalFormatting>
  <conditionalFormatting sqref="F11:AJ11">
    <cfRule type="expression" dxfId="4826" priority="2402" stopIfTrue="1">
      <formula>IF(WEEKDAY(F$5)=1,TRUE,FALSE)</formula>
    </cfRule>
  </conditionalFormatting>
  <conditionalFormatting sqref="F11:AJ11">
    <cfRule type="expression" dxfId="4824" priority="2401" stopIfTrue="1">
      <formula>IF(WEEKDAY(F$5)=1,TRUE,FALSE)</formula>
    </cfRule>
  </conditionalFormatting>
  <conditionalFormatting sqref="F11:AJ11">
    <cfRule type="expression" dxfId="4822" priority="2400" stopIfTrue="1">
      <formula>IF(WEEKDAY(F$5)=1,TRUE,FALSE)</formula>
    </cfRule>
  </conditionalFormatting>
  <conditionalFormatting sqref="F11:I11">
    <cfRule type="expression" dxfId="4820" priority="2399" stopIfTrue="1">
      <formula>IF(WEEKDAY(F$5)=1,TRUE,FALSE)</formula>
    </cfRule>
  </conditionalFormatting>
  <conditionalFormatting sqref="F11:I11">
    <cfRule type="expression" dxfId="4818" priority="2398" stopIfTrue="1">
      <formula>IF(WEEKDAY(F$5)=1,TRUE,FALSE)</formula>
    </cfRule>
  </conditionalFormatting>
  <conditionalFormatting sqref="F11:I11">
    <cfRule type="expression" dxfId="4816" priority="2397" stopIfTrue="1">
      <formula>IF(WEEKDAY(F$5)=1,TRUE,FALSE)</formula>
    </cfRule>
  </conditionalFormatting>
  <conditionalFormatting sqref="F11:AJ11">
    <cfRule type="expression" dxfId="4814" priority="2396" stopIfTrue="1">
      <formula>IF(WEEKDAY(F$5)=1,TRUE,FALSE)</formula>
    </cfRule>
  </conditionalFormatting>
  <conditionalFormatting sqref="F11:AJ11">
    <cfRule type="expression" dxfId="4812" priority="2395" stopIfTrue="1">
      <formula>IF(WEEKDAY(F$5)=1,TRUE,FALSE)</formula>
    </cfRule>
  </conditionalFormatting>
  <conditionalFormatting sqref="F11:AJ11">
    <cfRule type="expression" dxfId="4810" priority="2394" stopIfTrue="1">
      <formula>IF(WEEKDAY(F$5)=1,TRUE,FALSE)</formula>
    </cfRule>
  </conditionalFormatting>
  <conditionalFormatting sqref="K11:P11">
    <cfRule type="expression" dxfId="4808" priority="2393" stopIfTrue="1">
      <formula>IF(WEEKDAY(K$5)=1,TRUE,FALSE)</formula>
    </cfRule>
  </conditionalFormatting>
  <conditionalFormatting sqref="R11:W11">
    <cfRule type="expression" dxfId="4806" priority="2392" stopIfTrue="1">
      <formula>IF(WEEKDAY(R$5)=1,TRUE,FALSE)</formula>
    </cfRule>
  </conditionalFormatting>
  <conditionalFormatting sqref="Y11:AD11">
    <cfRule type="expression" dxfId="4804" priority="2391" stopIfTrue="1">
      <formula>IF(WEEKDAY(Y$5)=1,TRUE,FALSE)</formula>
    </cfRule>
  </conditionalFormatting>
  <conditionalFormatting sqref="F11:I11">
    <cfRule type="expression" dxfId="4802" priority="2390" stopIfTrue="1">
      <formula>IF(WEEKDAY(F$5)=1,TRUE,FALSE)</formula>
    </cfRule>
  </conditionalFormatting>
  <conditionalFormatting sqref="AF11:AJ11">
    <cfRule type="expression" dxfId="4800" priority="2389" stopIfTrue="1">
      <formula>IF(WEEKDAY(AF$5)=1,TRUE,FALSE)</formula>
    </cfRule>
  </conditionalFormatting>
  <conditionalFormatting sqref="F11:AJ11">
    <cfRule type="expression" dxfId="4798" priority="2388" stopIfTrue="1">
      <formula>IF(WEEKDAY(F$5)=1,TRUE,FALSE)</formula>
    </cfRule>
  </conditionalFormatting>
  <conditionalFormatting sqref="F11:AJ11">
    <cfRule type="expression" dxfId="4796" priority="2387" stopIfTrue="1">
      <formula>IF(WEEKDAY(F$5)=1,TRUE,FALSE)</formula>
    </cfRule>
  </conditionalFormatting>
  <conditionalFormatting sqref="F11:AJ11">
    <cfRule type="expression" dxfId="4794" priority="2386" stopIfTrue="1">
      <formula>IF(WEEKDAY(F$5)=1,TRUE,FALSE)</formula>
    </cfRule>
  </conditionalFormatting>
  <conditionalFormatting sqref="F11:AJ11">
    <cfRule type="expression" dxfId="4792" priority="2385" stopIfTrue="1">
      <formula>IF(WEEKDAY(F$5)=1,TRUE,FALSE)</formula>
    </cfRule>
  </conditionalFormatting>
  <conditionalFormatting sqref="F11:AJ11">
    <cfRule type="expression" dxfId="4790" priority="2384" stopIfTrue="1">
      <formula>IF(WEEKDAY(F$5)=1,TRUE,FALSE)</formula>
    </cfRule>
  </conditionalFormatting>
  <conditionalFormatting sqref="F14:I14">
    <cfRule type="expression" dxfId="4788" priority="2383" stopIfTrue="1">
      <formula>IF(WEEKDAY(F$5)=1,TRUE,FALSE)</formula>
    </cfRule>
  </conditionalFormatting>
  <conditionalFormatting sqref="F14:AJ14">
    <cfRule type="expression" dxfId="4786" priority="2382" stopIfTrue="1">
      <formula>IF(WEEKDAY(F$5)=1,TRUE,FALSE)</formula>
    </cfRule>
  </conditionalFormatting>
  <conditionalFormatting sqref="F14:AJ14">
    <cfRule type="expression" dxfId="4784" priority="2381" stopIfTrue="1">
      <formula>IF(WEEKDAY(F$5)=1,TRUE,FALSE)</formula>
    </cfRule>
  </conditionalFormatting>
  <conditionalFormatting sqref="F14:AJ14">
    <cfRule type="expression" dxfId="4782" priority="2380" stopIfTrue="1">
      <formula>IF(WEEKDAY(F$5)=1,TRUE,FALSE)</formula>
    </cfRule>
  </conditionalFormatting>
  <conditionalFormatting sqref="K14:P14">
    <cfRule type="expression" dxfId="4780" priority="2379" stopIfTrue="1">
      <formula>IF(WEEKDAY(K$5)=1,TRUE,FALSE)</formula>
    </cfRule>
  </conditionalFormatting>
  <conditionalFormatting sqref="R14:W14">
    <cfRule type="expression" dxfId="4778" priority="2378" stopIfTrue="1">
      <formula>IF(WEEKDAY(R$5)=1,TRUE,FALSE)</formula>
    </cfRule>
  </conditionalFormatting>
  <conditionalFormatting sqref="Y14:AD14">
    <cfRule type="expression" dxfId="4776" priority="2377" stopIfTrue="1">
      <formula>IF(WEEKDAY(Y$5)=1,TRUE,FALSE)</formula>
    </cfRule>
  </conditionalFormatting>
  <conditionalFormatting sqref="F14:I14">
    <cfRule type="expression" dxfId="4774" priority="2376" stopIfTrue="1">
      <formula>IF(WEEKDAY(F$5)=1,TRUE,FALSE)</formula>
    </cfRule>
  </conditionalFormatting>
  <conditionalFormatting sqref="AF14:AJ14">
    <cfRule type="expression" dxfId="4772" priority="2375" stopIfTrue="1">
      <formula>IF(WEEKDAY(AF$5)=1,TRUE,FALSE)</formula>
    </cfRule>
  </conditionalFormatting>
  <conditionalFormatting sqref="F14:AJ14">
    <cfRule type="expression" dxfId="4770" priority="2374" stopIfTrue="1">
      <formula>IF(WEEKDAY(F$5)=1,TRUE,FALSE)</formula>
    </cfRule>
  </conditionalFormatting>
  <conditionalFormatting sqref="F14:AJ14">
    <cfRule type="expression" dxfId="4768" priority="2373" stopIfTrue="1">
      <formula>IF(WEEKDAY(F$5)=1,TRUE,FALSE)</formula>
    </cfRule>
  </conditionalFormatting>
  <conditionalFormatting sqref="F14:AJ14">
    <cfRule type="expression" dxfId="4766" priority="2372" stopIfTrue="1">
      <formula>IF(WEEKDAY(F$5)=1,TRUE,FALSE)</formula>
    </cfRule>
  </conditionalFormatting>
  <conditionalFormatting sqref="F14:AJ14">
    <cfRule type="expression" dxfId="4764" priority="2371" stopIfTrue="1">
      <formula>IF(WEEKDAY(F$5)=1,TRUE,FALSE)</formula>
    </cfRule>
  </conditionalFormatting>
  <conditionalFormatting sqref="F14:I14">
    <cfRule type="expression" dxfId="4762" priority="2370" stopIfTrue="1">
      <formula>IF(WEEKDAY(F$5)=1,TRUE,FALSE)</formula>
    </cfRule>
  </conditionalFormatting>
  <conditionalFormatting sqref="F14:I14">
    <cfRule type="expression" dxfId="4760" priority="2369" stopIfTrue="1">
      <formula>IF(WEEKDAY(F$5)=1,TRUE,FALSE)</formula>
    </cfRule>
  </conditionalFormatting>
  <conditionalFormatting sqref="F14:I14">
    <cfRule type="expression" dxfId="4758" priority="2368" stopIfTrue="1">
      <formula>IF(WEEKDAY(F$5)=1,TRUE,FALSE)</formula>
    </cfRule>
  </conditionalFormatting>
  <conditionalFormatting sqref="F14:AJ14">
    <cfRule type="expression" dxfId="4756" priority="2367" stopIfTrue="1">
      <formula>IF(WEEKDAY(F$5)=1,TRUE,FALSE)</formula>
    </cfRule>
  </conditionalFormatting>
  <conditionalFormatting sqref="F14:AJ14">
    <cfRule type="expression" dxfId="4754" priority="2366" stopIfTrue="1">
      <formula>IF(WEEKDAY(F$5)=1,TRUE,FALSE)</formula>
    </cfRule>
  </conditionalFormatting>
  <conditionalFormatting sqref="F14:AJ14">
    <cfRule type="expression" dxfId="4752" priority="2365" stopIfTrue="1">
      <formula>IF(WEEKDAY(F$5)=1,TRUE,FALSE)</formula>
    </cfRule>
  </conditionalFormatting>
  <conditionalFormatting sqref="K14:P14">
    <cfRule type="expression" dxfId="4750" priority="2364" stopIfTrue="1">
      <formula>IF(WEEKDAY(K$5)=1,TRUE,FALSE)</formula>
    </cfRule>
  </conditionalFormatting>
  <conditionalFormatting sqref="R14:W14">
    <cfRule type="expression" dxfId="4748" priority="2363" stopIfTrue="1">
      <formula>IF(WEEKDAY(R$5)=1,TRUE,FALSE)</formula>
    </cfRule>
  </conditionalFormatting>
  <conditionalFormatting sqref="Y14:AD14">
    <cfRule type="expression" dxfId="4746" priority="2362" stopIfTrue="1">
      <formula>IF(WEEKDAY(Y$5)=1,TRUE,FALSE)</formula>
    </cfRule>
  </conditionalFormatting>
  <conditionalFormatting sqref="F14:I14">
    <cfRule type="expression" dxfId="4744" priority="2361" stopIfTrue="1">
      <formula>IF(WEEKDAY(F$5)=1,TRUE,FALSE)</formula>
    </cfRule>
  </conditionalFormatting>
  <conditionalFormatting sqref="AF14:AJ14">
    <cfRule type="expression" dxfId="4742" priority="2360" stopIfTrue="1">
      <formula>IF(WEEKDAY(AF$5)=1,TRUE,FALSE)</formula>
    </cfRule>
  </conditionalFormatting>
  <conditionalFormatting sqref="F14:AJ14">
    <cfRule type="expression" dxfId="4740" priority="2359" stopIfTrue="1">
      <formula>IF(WEEKDAY(F$5)=1,TRUE,FALSE)</formula>
    </cfRule>
  </conditionalFormatting>
  <conditionalFormatting sqref="F14:AJ14">
    <cfRule type="expression" dxfId="4738" priority="2358" stopIfTrue="1">
      <formula>IF(WEEKDAY(F$5)=1,TRUE,FALSE)</formula>
    </cfRule>
  </conditionalFormatting>
  <conditionalFormatting sqref="F14:AJ14">
    <cfRule type="expression" dxfId="4736" priority="2357" stopIfTrue="1">
      <formula>IF(WEEKDAY(F$5)=1,TRUE,FALSE)</formula>
    </cfRule>
  </conditionalFormatting>
  <conditionalFormatting sqref="F14:AJ14">
    <cfRule type="expression" dxfId="4734" priority="2356" stopIfTrue="1">
      <formula>IF(WEEKDAY(F$5)=1,TRUE,FALSE)</formula>
    </cfRule>
  </conditionalFormatting>
  <conditionalFormatting sqref="F14:AJ14">
    <cfRule type="expression" dxfId="4732" priority="2355" stopIfTrue="1">
      <formula>IF(WEEKDAY(F$5)=1,TRUE,FALSE)</formula>
    </cfRule>
  </conditionalFormatting>
  <conditionalFormatting sqref="F16:I16">
    <cfRule type="expression" dxfId="4730" priority="2354" stopIfTrue="1">
      <formula>IF(WEEKDAY(F$5)=1,TRUE,FALSE)</formula>
    </cfRule>
  </conditionalFormatting>
  <conditionalFormatting sqref="F16:AJ16">
    <cfRule type="expression" dxfId="4728" priority="2353" stopIfTrue="1">
      <formula>IF(WEEKDAY(F$5)=1,TRUE,FALSE)</formula>
    </cfRule>
  </conditionalFormatting>
  <conditionalFormatting sqref="F16:AJ16">
    <cfRule type="expression" dxfId="4726" priority="2352" stopIfTrue="1">
      <formula>IF(WEEKDAY(F$5)=1,TRUE,FALSE)</formula>
    </cfRule>
  </conditionalFormatting>
  <conditionalFormatting sqref="F16:AJ16">
    <cfRule type="expression" dxfId="4724" priority="2351" stopIfTrue="1">
      <formula>IF(WEEKDAY(F$5)=1,TRUE,FALSE)</formula>
    </cfRule>
  </conditionalFormatting>
  <conditionalFormatting sqref="K16:P16">
    <cfRule type="expression" dxfId="4722" priority="2350" stopIfTrue="1">
      <formula>IF(WEEKDAY(K$5)=1,TRUE,FALSE)</formula>
    </cfRule>
  </conditionalFormatting>
  <conditionalFormatting sqref="R16:W16">
    <cfRule type="expression" dxfId="4720" priority="2349" stopIfTrue="1">
      <formula>IF(WEEKDAY(R$5)=1,TRUE,FALSE)</formula>
    </cfRule>
  </conditionalFormatting>
  <conditionalFormatting sqref="Y16:AD16">
    <cfRule type="expression" dxfId="4718" priority="2348" stopIfTrue="1">
      <formula>IF(WEEKDAY(Y$5)=1,TRUE,FALSE)</formula>
    </cfRule>
  </conditionalFormatting>
  <conditionalFormatting sqref="F16:I16">
    <cfRule type="expression" dxfId="4716" priority="2347" stopIfTrue="1">
      <formula>IF(WEEKDAY(F$5)=1,TRUE,FALSE)</formula>
    </cfRule>
  </conditionalFormatting>
  <conditionalFormatting sqref="AF16:AJ16">
    <cfRule type="expression" dxfId="4714" priority="2346" stopIfTrue="1">
      <formula>IF(WEEKDAY(AF$5)=1,TRUE,FALSE)</formula>
    </cfRule>
  </conditionalFormatting>
  <conditionalFormatting sqref="F16:AJ16">
    <cfRule type="expression" dxfId="4712" priority="2345" stopIfTrue="1">
      <formula>IF(WEEKDAY(F$5)=1,TRUE,FALSE)</formula>
    </cfRule>
  </conditionalFormatting>
  <conditionalFormatting sqref="F16:AJ16">
    <cfRule type="expression" dxfId="4710" priority="2344" stopIfTrue="1">
      <formula>IF(WEEKDAY(F$5)=1,TRUE,FALSE)</formula>
    </cfRule>
  </conditionalFormatting>
  <conditionalFormatting sqref="F16:AJ16">
    <cfRule type="expression" dxfId="4708" priority="2343" stopIfTrue="1">
      <formula>IF(WEEKDAY(F$5)=1,TRUE,FALSE)</formula>
    </cfRule>
  </conditionalFormatting>
  <conditionalFormatting sqref="F16:AJ16">
    <cfRule type="expression" dxfId="4706" priority="2342" stopIfTrue="1">
      <formula>IF(WEEKDAY(F$5)=1,TRUE,FALSE)</formula>
    </cfRule>
  </conditionalFormatting>
  <conditionalFormatting sqref="F16:I16">
    <cfRule type="expression" dxfId="4704" priority="2341" stopIfTrue="1">
      <formula>IF(WEEKDAY(F$5)=1,TRUE,FALSE)</formula>
    </cfRule>
  </conditionalFormatting>
  <conditionalFormatting sqref="F16:I16">
    <cfRule type="expression" dxfId="4702" priority="2340" stopIfTrue="1">
      <formula>IF(WEEKDAY(F$5)=1,TRUE,FALSE)</formula>
    </cfRule>
  </conditionalFormatting>
  <conditionalFormatting sqref="F16:I16">
    <cfRule type="expression" dxfId="4700" priority="2339" stopIfTrue="1">
      <formula>IF(WEEKDAY(F$5)=1,TRUE,FALSE)</formula>
    </cfRule>
  </conditionalFormatting>
  <conditionalFormatting sqref="F16:AJ16">
    <cfRule type="expression" dxfId="4698" priority="2338" stopIfTrue="1">
      <formula>IF(WEEKDAY(F$5)=1,TRUE,FALSE)</formula>
    </cfRule>
  </conditionalFormatting>
  <conditionalFormatting sqref="F16:AJ16">
    <cfRule type="expression" dxfId="4696" priority="2337" stopIfTrue="1">
      <formula>IF(WEEKDAY(F$5)=1,TRUE,FALSE)</formula>
    </cfRule>
  </conditionalFormatting>
  <conditionalFormatting sqref="F16:AJ16">
    <cfRule type="expression" dxfId="4694" priority="2336" stopIfTrue="1">
      <formula>IF(WEEKDAY(F$5)=1,TRUE,FALSE)</formula>
    </cfRule>
  </conditionalFormatting>
  <conditionalFormatting sqref="K16:P16">
    <cfRule type="expression" dxfId="4692" priority="2335" stopIfTrue="1">
      <formula>IF(WEEKDAY(K$5)=1,TRUE,FALSE)</formula>
    </cfRule>
  </conditionalFormatting>
  <conditionalFormatting sqref="R16:W16">
    <cfRule type="expression" dxfId="4690" priority="2334" stopIfTrue="1">
      <formula>IF(WEEKDAY(R$5)=1,TRUE,FALSE)</formula>
    </cfRule>
  </conditionalFormatting>
  <conditionalFormatting sqref="Y16:AD16">
    <cfRule type="expression" dxfId="4688" priority="2333" stopIfTrue="1">
      <formula>IF(WEEKDAY(Y$5)=1,TRUE,FALSE)</formula>
    </cfRule>
  </conditionalFormatting>
  <conditionalFormatting sqref="F16:I16">
    <cfRule type="expression" dxfId="4686" priority="2332" stopIfTrue="1">
      <formula>IF(WEEKDAY(F$5)=1,TRUE,FALSE)</formula>
    </cfRule>
  </conditionalFormatting>
  <conditionalFormatting sqref="AF16:AJ16">
    <cfRule type="expression" dxfId="4684" priority="2331" stopIfTrue="1">
      <formula>IF(WEEKDAY(AF$5)=1,TRUE,FALSE)</formula>
    </cfRule>
  </conditionalFormatting>
  <conditionalFormatting sqref="F16:AJ16">
    <cfRule type="expression" dxfId="4682" priority="2330" stopIfTrue="1">
      <formula>IF(WEEKDAY(F$5)=1,TRUE,FALSE)</formula>
    </cfRule>
  </conditionalFormatting>
  <conditionalFormatting sqref="F16:AJ16">
    <cfRule type="expression" dxfId="4680" priority="2329" stopIfTrue="1">
      <formula>IF(WEEKDAY(F$5)=1,TRUE,FALSE)</formula>
    </cfRule>
  </conditionalFormatting>
  <conditionalFormatting sqref="F16:AJ16">
    <cfRule type="expression" dxfId="4678" priority="2328" stopIfTrue="1">
      <formula>IF(WEEKDAY(F$5)=1,TRUE,FALSE)</formula>
    </cfRule>
  </conditionalFormatting>
  <conditionalFormatting sqref="F16:AJ16">
    <cfRule type="expression" dxfId="4676" priority="2327" stopIfTrue="1">
      <formula>IF(WEEKDAY(F$5)=1,TRUE,FALSE)</formula>
    </cfRule>
  </conditionalFormatting>
  <conditionalFormatting sqref="F16:AJ16">
    <cfRule type="expression" dxfId="4674" priority="2326" stopIfTrue="1">
      <formula>IF(WEEKDAY(F$5)=1,TRUE,FALSE)</formula>
    </cfRule>
  </conditionalFormatting>
  <conditionalFormatting sqref="F18:I18">
    <cfRule type="expression" dxfId="4672" priority="2325" stopIfTrue="1">
      <formula>IF(WEEKDAY(F$5)=1,TRUE,FALSE)</formula>
    </cfRule>
  </conditionalFormatting>
  <conditionalFormatting sqref="F18:AJ18">
    <cfRule type="expression" dxfId="4670" priority="2324" stopIfTrue="1">
      <formula>IF(WEEKDAY(F$5)=1,TRUE,FALSE)</formula>
    </cfRule>
  </conditionalFormatting>
  <conditionalFormatting sqref="F18:AJ18">
    <cfRule type="expression" dxfId="4668" priority="2323" stopIfTrue="1">
      <formula>IF(WEEKDAY(F$5)=1,TRUE,FALSE)</formula>
    </cfRule>
  </conditionalFormatting>
  <conditionalFormatting sqref="F18:AJ18">
    <cfRule type="expression" dxfId="4666" priority="2322" stopIfTrue="1">
      <formula>IF(WEEKDAY(F$5)=1,TRUE,FALSE)</formula>
    </cfRule>
  </conditionalFormatting>
  <conditionalFormatting sqref="K18:P18">
    <cfRule type="expression" dxfId="4664" priority="2321" stopIfTrue="1">
      <formula>IF(WEEKDAY(K$5)=1,TRUE,FALSE)</formula>
    </cfRule>
  </conditionalFormatting>
  <conditionalFormatting sqref="R18:W18">
    <cfRule type="expression" dxfId="4662" priority="2320" stopIfTrue="1">
      <formula>IF(WEEKDAY(R$5)=1,TRUE,FALSE)</formula>
    </cfRule>
  </conditionalFormatting>
  <conditionalFormatting sqref="Y18:AD18">
    <cfRule type="expression" dxfId="4660" priority="2319" stopIfTrue="1">
      <formula>IF(WEEKDAY(Y$5)=1,TRUE,FALSE)</formula>
    </cfRule>
  </conditionalFormatting>
  <conditionalFormatting sqref="F18:I18">
    <cfRule type="expression" dxfId="4658" priority="2318" stopIfTrue="1">
      <formula>IF(WEEKDAY(F$5)=1,TRUE,FALSE)</formula>
    </cfRule>
  </conditionalFormatting>
  <conditionalFormatting sqref="AF18:AJ18">
    <cfRule type="expression" dxfId="4656" priority="2317" stopIfTrue="1">
      <formula>IF(WEEKDAY(AF$5)=1,TRUE,FALSE)</formula>
    </cfRule>
  </conditionalFormatting>
  <conditionalFormatting sqref="F18:AJ18">
    <cfRule type="expression" dxfId="4654" priority="2316" stopIfTrue="1">
      <formula>IF(WEEKDAY(F$5)=1,TRUE,FALSE)</formula>
    </cfRule>
  </conditionalFormatting>
  <conditionalFormatting sqref="F18:AJ18">
    <cfRule type="expression" dxfId="4652" priority="2315" stopIfTrue="1">
      <formula>IF(WEEKDAY(F$5)=1,TRUE,FALSE)</formula>
    </cfRule>
  </conditionalFormatting>
  <conditionalFormatting sqref="F18:AJ18">
    <cfRule type="expression" dxfId="4650" priority="2314" stopIfTrue="1">
      <formula>IF(WEEKDAY(F$5)=1,TRUE,FALSE)</formula>
    </cfRule>
  </conditionalFormatting>
  <conditionalFormatting sqref="F18:AJ18">
    <cfRule type="expression" dxfId="4648" priority="2313" stopIfTrue="1">
      <formula>IF(WEEKDAY(F$5)=1,TRUE,FALSE)</formula>
    </cfRule>
  </conditionalFormatting>
  <conditionalFormatting sqref="F18:I18">
    <cfRule type="expression" dxfId="4646" priority="2312" stopIfTrue="1">
      <formula>IF(WEEKDAY(F$5)=1,TRUE,FALSE)</formula>
    </cfRule>
  </conditionalFormatting>
  <conditionalFormatting sqref="F18:I18">
    <cfRule type="expression" dxfId="4644" priority="2311" stopIfTrue="1">
      <formula>IF(WEEKDAY(F$5)=1,TRUE,FALSE)</formula>
    </cfRule>
  </conditionalFormatting>
  <conditionalFormatting sqref="F18:I18">
    <cfRule type="expression" dxfId="4642" priority="2310" stopIfTrue="1">
      <formula>IF(WEEKDAY(F$5)=1,TRUE,FALSE)</formula>
    </cfRule>
  </conditionalFormatting>
  <conditionalFormatting sqref="F18:AJ18">
    <cfRule type="expression" dxfId="4640" priority="2309" stopIfTrue="1">
      <formula>IF(WEEKDAY(F$5)=1,TRUE,FALSE)</formula>
    </cfRule>
  </conditionalFormatting>
  <conditionalFormatting sqref="F18:AJ18">
    <cfRule type="expression" dxfId="4638" priority="2308" stopIfTrue="1">
      <formula>IF(WEEKDAY(F$5)=1,TRUE,FALSE)</formula>
    </cfRule>
  </conditionalFormatting>
  <conditionalFormatting sqref="F18:AJ18">
    <cfRule type="expression" dxfId="4636" priority="2307" stopIfTrue="1">
      <formula>IF(WEEKDAY(F$5)=1,TRUE,FALSE)</formula>
    </cfRule>
  </conditionalFormatting>
  <conditionalFormatting sqref="K18:P18">
    <cfRule type="expression" dxfId="4634" priority="2306" stopIfTrue="1">
      <formula>IF(WEEKDAY(K$5)=1,TRUE,FALSE)</formula>
    </cfRule>
  </conditionalFormatting>
  <conditionalFormatting sqref="R18:W18">
    <cfRule type="expression" dxfId="4632" priority="2305" stopIfTrue="1">
      <formula>IF(WEEKDAY(R$5)=1,TRUE,FALSE)</formula>
    </cfRule>
  </conditionalFormatting>
  <conditionalFormatting sqref="Y18:AD18">
    <cfRule type="expression" dxfId="4630" priority="2304" stopIfTrue="1">
      <formula>IF(WEEKDAY(Y$5)=1,TRUE,FALSE)</formula>
    </cfRule>
  </conditionalFormatting>
  <conditionalFormatting sqref="F18:I18">
    <cfRule type="expression" dxfId="4628" priority="2303" stopIfTrue="1">
      <formula>IF(WEEKDAY(F$5)=1,TRUE,FALSE)</formula>
    </cfRule>
  </conditionalFormatting>
  <conditionalFormatting sqref="AF18:AJ18">
    <cfRule type="expression" dxfId="4626" priority="2302" stopIfTrue="1">
      <formula>IF(WEEKDAY(AF$5)=1,TRUE,FALSE)</formula>
    </cfRule>
  </conditionalFormatting>
  <conditionalFormatting sqref="F18:AJ18">
    <cfRule type="expression" dxfId="4624" priority="2301" stopIfTrue="1">
      <formula>IF(WEEKDAY(F$5)=1,TRUE,FALSE)</formula>
    </cfRule>
  </conditionalFormatting>
  <conditionalFormatting sqref="F18:AJ18">
    <cfRule type="expression" dxfId="4622" priority="2300" stopIfTrue="1">
      <formula>IF(WEEKDAY(F$5)=1,TRUE,FALSE)</formula>
    </cfRule>
  </conditionalFormatting>
  <conditionalFormatting sqref="F18:AJ18">
    <cfRule type="expression" dxfId="4620" priority="2299" stopIfTrue="1">
      <formula>IF(WEEKDAY(F$5)=1,TRUE,FALSE)</formula>
    </cfRule>
  </conditionalFormatting>
  <conditionalFormatting sqref="F18:AJ18">
    <cfRule type="expression" dxfId="4618" priority="2298" stopIfTrue="1">
      <formula>IF(WEEKDAY(F$5)=1,TRUE,FALSE)</formula>
    </cfRule>
  </conditionalFormatting>
  <conditionalFormatting sqref="F18:AJ18">
    <cfRule type="expression" dxfId="4616" priority="2297" stopIfTrue="1">
      <formula>IF(WEEKDAY(F$5)=1,TRUE,FALSE)</formula>
    </cfRule>
  </conditionalFormatting>
  <conditionalFormatting sqref="F20:I20">
    <cfRule type="expression" dxfId="4614" priority="2296" stopIfTrue="1">
      <formula>IF(WEEKDAY(F$5)=1,TRUE,FALSE)</formula>
    </cfRule>
  </conditionalFormatting>
  <conditionalFormatting sqref="F20:AJ20">
    <cfRule type="expression" dxfId="4612" priority="2295" stopIfTrue="1">
      <formula>IF(WEEKDAY(F$5)=1,TRUE,FALSE)</formula>
    </cfRule>
  </conditionalFormatting>
  <conditionalFormatting sqref="F20:AJ20">
    <cfRule type="expression" dxfId="4610" priority="2294" stopIfTrue="1">
      <formula>IF(WEEKDAY(F$5)=1,TRUE,FALSE)</formula>
    </cfRule>
  </conditionalFormatting>
  <conditionalFormatting sqref="F20:AJ20">
    <cfRule type="expression" dxfId="4608" priority="2293" stopIfTrue="1">
      <formula>IF(WEEKDAY(F$5)=1,TRUE,FALSE)</formula>
    </cfRule>
  </conditionalFormatting>
  <conditionalFormatting sqref="K20:P20">
    <cfRule type="expression" dxfId="4606" priority="2292" stopIfTrue="1">
      <formula>IF(WEEKDAY(K$5)=1,TRUE,FALSE)</formula>
    </cfRule>
  </conditionalFormatting>
  <conditionalFormatting sqref="R20:W20">
    <cfRule type="expression" dxfId="4604" priority="2291" stopIfTrue="1">
      <formula>IF(WEEKDAY(R$5)=1,TRUE,FALSE)</formula>
    </cfRule>
  </conditionalFormatting>
  <conditionalFormatting sqref="Y20:AD20">
    <cfRule type="expression" dxfId="4602" priority="2290" stopIfTrue="1">
      <formula>IF(WEEKDAY(Y$5)=1,TRUE,FALSE)</formula>
    </cfRule>
  </conditionalFormatting>
  <conditionalFormatting sqref="F20:I20">
    <cfRule type="expression" dxfId="4600" priority="2289" stopIfTrue="1">
      <formula>IF(WEEKDAY(F$5)=1,TRUE,FALSE)</formula>
    </cfRule>
  </conditionalFormatting>
  <conditionalFormatting sqref="AF20:AJ20">
    <cfRule type="expression" dxfId="4598" priority="2288" stopIfTrue="1">
      <formula>IF(WEEKDAY(AF$5)=1,TRUE,FALSE)</formula>
    </cfRule>
  </conditionalFormatting>
  <conditionalFormatting sqref="F20:AJ20">
    <cfRule type="expression" dxfId="4596" priority="2287" stopIfTrue="1">
      <formula>IF(WEEKDAY(F$5)=1,TRUE,FALSE)</formula>
    </cfRule>
  </conditionalFormatting>
  <conditionalFormatting sqref="F20:AJ20">
    <cfRule type="expression" dxfId="4594" priority="2286" stopIfTrue="1">
      <formula>IF(WEEKDAY(F$5)=1,TRUE,FALSE)</formula>
    </cfRule>
  </conditionalFormatting>
  <conditionalFormatting sqref="F20:AJ20">
    <cfRule type="expression" dxfId="4592" priority="2285" stopIfTrue="1">
      <formula>IF(WEEKDAY(F$5)=1,TRUE,FALSE)</formula>
    </cfRule>
  </conditionalFormatting>
  <conditionalFormatting sqref="F20:AJ20">
    <cfRule type="expression" dxfId="4590" priority="2284" stopIfTrue="1">
      <formula>IF(WEEKDAY(F$5)=1,TRUE,FALSE)</formula>
    </cfRule>
  </conditionalFormatting>
  <conditionalFormatting sqref="F20:I20">
    <cfRule type="expression" dxfId="4588" priority="2283" stopIfTrue="1">
      <formula>IF(WEEKDAY(F$5)=1,TRUE,FALSE)</formula>
    </cfRule>
  </conditionalFormatting>
  <conditionalFormatting sqref="F20:I20">
    <cfRule type="expression" dxfId="4586" priority="2282" stopIfTrue="1">
      <formula>IF(WEEKDAY(F$5)=1,TRUE,FALSE)</formula>
    </cfRule>
  </conditionalFormatting>
  <conditionalFormatting sqref="F20:I20">
    <cfRule type="expression" dxfId="4584" priority="2281" stopIfTrue="1">
      <formula>IF(WEEKDAY(F$5)=1,TRUE,FALSE)</formula>
    </cfRule>
  </conditionalFormatting>
  <conditionalFormatting sqref="F20:AJ20">
    <cfRule type="expression" dxfId="4582" priority="2280" stopIfTrue="1">
      <formula>IF(WEEKDAY(F$5)=1,TRUE,FALSE)</formula>
    </cfRule>
  </conditionalFormatting>
  <conditionalFormatting sqref="F20:AJ20">
    <cfRule type="expression" dxfId="4580" priority="2279" stopIfTrue="1">
      <formula>IF(WEEKDAY(F$5)=1,TRUE,FALSE)</formula>
    </cfRule>
  </conditionalFormatting>
  <conditionalFormatting sqref="F20:AJ20">
    <cfRule type="expression" dxfId="4578" priority="2278" stopIfTrue="1">
      <formula>IF(WEEKDAY(F$5)=1,TRUE,FALSE)</formula>
    </cfRule>
  </conditionalFormatting>
  <conditionalFormatting sqref="K20:P20">
    <cfRule type="expression" dxfId="4576" priority="2277" stopIfTrue="1">
      <formula>IF(WEEKDAY(K$5)=1,TRUE,FALSE)</formula>
    </cfRule>
  </conditionalFormatting>
  <conditionalFormatting sqref="R20:W20">
    <cfRule type="expression" dxfId="4574" priority="2276" stopIfTrue="1">
      <formula>IF(WEEKDAY(R$5)=1,TRUE,FALSE)</formula>
    </cfRule>
  </conditionalFormatting>
  <conditionalFormatting sqref="Y20:AD20">
    <cfRule type="expression" dxfId="4572" priority="2275" stopIfTrue="1">
      <formula>IF(WEEKDAY(Y$5)=1,TRUE,FALSE)</formula>
    </cfRule>
  </conditionalFormatting>
  <conditionalFormatting sqref="F20:I20">
    <cfRule type="expression" dxfId="4570" priority="2274" stopIfTrue="1">
      <formula>IF(WEEKDAY(F$5)=1,TRUE,FALSE)</formula>
    </cfRule>
  </conditionalFormatting>
  <conditionalFormatting sqref="AF20:AJ20">
    <cfRule type="expression" dxfId="4568" priority="2273" stopIfTrue="1">
      <formula>IF(WEEKDAY(AF$5)=1,TRUE,FALSE)</formula>
    </cfRule>
  </conditionalFormatting>
  <conditionalFormatting sqref="F20:AJ20">
    <cfRule type="expression" dxfId="4566" priority="2272" stopIfTrue="1">
      <formula>IF(WEEKDAY(F$5)=1,TRUE,FALSE)</formula>
    </cfRule>
  </conditionalFormatting>
  <conditionalFormatting sqref="F20:AJ20">
    <cfRule type="expression" dxfId="4564" priority="2271" stopIfTrue="1">
      <formula>IF(WEEKDAY(F$5)=1,TRUE,FALSE)</formula>
    </cfRule>
  </conditionalFormatting>
  <conditionalFormatting sqref="F20:AJ20">
    <cfRule type="expression" dxfId="4562" priority="2270" stopIfTrue="1">
      <formula>IF(WEEKDAY(F$5)=1,TRUE,FALSE)</formula>
    </cfRule>
  </conditionalFormatting>
  <conditionalFormatting sqref="F20:AJ20">
    <cfRule type="expression" dxfId="4560" priority="2269" stopIfTrue="1">
      <formula>IF(WEEKDAY(F$5)=1,TRUE,FALSE)</formula>
    </cfRule>
  </conditionalFormatting>
  <conditionalFormatting sqref="F20:AJ20">
    <cfRule type="expression" dxfId="4558" priority="2268" stopIfTrue="1">
      <formula>IF(WEEKDAY(F$5)=1,TRUE,FALSE)</formula>
    </cfRule>
  </conditionalFormatting>
  <conditionalFormatting sqref="F22:I22">
    <cfRule type="expression" dxfId="4556" priority="2267" stopIfTrue="1">
      <formula>IF(WEEKDAY(F$5)=1,TRUE,FALSE)</formula>
    </cfRule>
  </conditionalFormatting>
  <conditionalFormatting sqref="F22:AJ22">
    <cfRule type="expression" dxfId="4554" priority="2266" stopIfTrue="1">
      <formula>IF(WEEKDAY(F$5)=1,TRUE,FALSE)</formula>
    </cfRule>
  </conditionalFormatting>
  <conditionalFormatting sqref="F22:AJ22">
    <cfRule type="expression" dxfId="4552" priority="2265" stopIfTrue="1">
      <formula>IF(WEEKDAY(F$5)=1,TRUE,FALSE)</formula>
    </cfRule>
  </conditionalFormatting>
  <conditionalFormatting sqref="F22:AJ22">
    <cfRule type="expression" dxfId="4550" priority="2264" stopIfTrue="1">
      <formula>IF(WEEKDAY(F$5)=1,TRUE,FALSE)</formula>
    </cfRule>
  </conditionalFormatting>
  <conditionalFormatting sqref="K22:P22">
    <cfRule type="expression" dxfId="4548" priority="2263" stopIfTrue="1">
      <formula>IF(WEEKDAY(K$5)=1,TRUE,FALSE)</formula>
    </cfRule>
  </conditionalFormatting>
  <conditionalFormatting sqref="R22:W22">
    <cfRule type="expression" dxfId="4546" priority="2262" stopIfTrue="1">
      <formula>IF(WEEKDAY(R$5)=1,TRUE,FALSE)</formula>
    </cfRule>
  </conditionalFormatting>
  <conditionalFormatting sqref="Y22:AD22">
    <cfRule type="expression" dxfId="4544" priority="2261" stopIfTrue="1">
      <formula>IF(WEEKDAY(Y$5)=1,TRUE,FALSE)</formula>
    </cfRule>
  </conditionalFormatting>
  <conditionalFormatting sqref="F22:I22">
    <cfRule type="expression" dxfId="4542" priority="2260" stopIfTrue="1">
      <formula>IF(WEEKDAY(F$5)=1,TRUE,FALSE)</formula>
    </cfRule>
  </conditionalFormatting>
  <conditionalFormatting sqref="AF22:AJ22">
    <cfRule type="expression" dxfId="4540" priority="2259" stopIfTrue="1">
      <formula>IF(WEEKDAY(AF$5)=1,TRUE,FALSE)</formula>
    </cfRule>
  </conditionalFormatting>
  <conditionalFormatting sqref="F22:AJ22">
    <cfRule type="expression" dxfId="4538" priority="2258" stopIfTrue="1">
      <formula>IF(WEEKDAY(F$5)=1,TRUE,FALSE)</formula>
    </cfRule>
  </conditionalFormatting>
  <conditionalFormatting sqref="F22:AJ22">
    <cfRule type="expression" dxfId="4536" priority="2257" stopIfTrue="1">
      <formula>IF(WEEKDAY(F$5)=1,TRUE,FALSE)</formula>
    </cfRule>
  </conditionalFormatting>
  <conditionalFormatting sqref="F22:AJ22">
    <cfRule type="expression" dxfId="4534" priority="2256" stopIfTrue="1">
      <formula>IF(WEEKDAY(F$5)=1,TRUE,FALSE)</formula>
    </cfRule>
  </conditionalFormatting>
  <conditionalFormatting sqref="F22:AJ22">
    <cfRule type="expression" dxfId="4532" priority="2255" stopIfTrue="1">
      <formula>IF(WEEKDAY(F$5)=1,TRUE,FALSE)</formula>
    </cfRule>
  </conditionalFormatting>
  <conditionalFormatting sqref="F22:I22">
    <cfRule type="expression" dxfId="4530" priority="2254" stopIfTrue="1">
      <formula>IF(WEEKDAY(F$5)=1,TRUE,FALSE)</formula>
    </cfRule>
  </conditionalFormatting>
  <conditionalFormatting sqref="F22:I22">
    <cfRule type="expression" dxfId="4528" priority="2253" stopIfTrue="1">
      <formula>IF(WEEKDAY(F$5)=1,TRUE,FALSE)</formula>
    </cfRule>
  </conditionalFormatting>
  <conditionalFormatting sqref="F22:I22">
    <cfRule type="expression" dxfId="4526" priority="2252" stopIfTrue="1">
      <formula>IF(WEEKDAY(F$5)=1,TRUE,FALSE)</formula>
    </cfRule>
  </conditionalFormatting>
  <conditionalFormatting sqref="F22:AJ22">
    <cfRule type="expression" dxfId="4524" priority="2251" stopIfTrue="1">
      <formula>IF(WEEKDAY(F$5)=1,TRUE,FALSE)</formula>
    </cfRule>
  </conditionalFormatting>
  <conditionalFormatting sqref="F22:AJ22">
    <cfRule type="expression" dxfId="4522" priority="2250" stopIfTrue="1">
      <formula>IF(WEEKDAY(F$5)=1,TRUE,FALSE)</formula>
    </cfRule>
  </conditionalFormatting>
  <conditionalFormatting sqref="F22:AJ22">
    <cfRule type="expression" dxfId="4520" priority="2249" stopIfTrue="1">
      <formula>IF(WEEKDAY(F$5)=1,TRUE,FALSE)</formula>
    </cfRule>
  </conditionalFormatting>
  <conditionalFormatting sqref="K22:P22">
    <cfRule type="expression" dxfId="4518" priority="2248" stopIfTrue="1">
      <formula>IF(WEEKDAY(K$5)=1,TRUE,FALSE)</formula>
    </cfRule>
  </conditionalFormatting>
  <conditionalFormatting sqref="R22:W22">
    <cfRule type="expression" dxfId="4516" priority="2247" stopIfTrue="1">
      <formula>IF(WEEKDAY(R$5)=1,TRUE,FALSE)</formula>
    </cfRule>
  </conditionalFormatting>
  <conditionalFormatting sqref="Y22:AD22">
    <cfRule type="expression" dxfId="4514" priority="2246" stopIfTrue="1">
      <formula>IF(WEEKDAY(Y$5)=1,TRUE,FALSE)</formula>
    </cfRule>
  </conditionalFormatting>
  <conditionalFormatting sqref="F22:I22">
    <cfRule type="expression" dxfId="4512" priority="2245" stopIfTrue="1">
      <formula>IF(WEEKDAY(F$5)=1,TRUE,FALSE)</formula>
    </cfRule>
  </conditionalFormatting>
  <conditionalFormatting sqref="AF22:AJ22">
    <cfRule type="expression" dxfId="4510" priority="2244" stopIfTrue="1">
      <formula>IF(WEEKDAY(AF$5)=1,TRUE,FALSE)</formula>
    </cfRule>
  </conditionalFormatting>
  <conditionalFormatting sqref="F22:AJ22">
    <cfRule type="expression" dxfId="4508" priority="2243" stopIfTrue="1">
      <formula>IF(WEEKDAY(F$5)=1,TRUE,FALSE)</formula>
    </cfRule>
  </conditionalFormatting>
  <conditionalFormatting sqref="F22:AJ22">
    <cfRule type="expression" dxfId="4506" priority="2242" stopIfTrue="1">
      <formula>IF(WEEKDAY(F$5)=1,TRUE,FALSE)</formula>
    </cfRule>
  </conditionalFormatting>
  <conditionalFormatting sqref="F22:AJ22">
    <cfRule type="expression" dxfId="4504" priority="2241" stopIfTrue="1">
      <formula>IF(WEEKDAY(F$5)=1,TRUE,FALSE)</formula>
    </cfRule>
  </conditionalFormatting>
  <conditionalFormatting sqref="F22:AJ22">
    <cfRule type="expression" dxfId="4502" priority="2240" stopIfTrue="1">
      <formula>IF(WEEKDAY(F$5)=1,TRUE,FALSE)</formula>
    </cfRule>
  </conditionalFormatting>
  <conditionalFormatting sqref="F22:AJ22">
    <cfRule type="expression" dxfId="4500" priority="2239" stopIfTrue="1">
      <formula>IF(WEEKDAY(F$5)=1,TRUE,FALSE)</formula>
    </cfRule>
  </conditionalFormatting>
  <conditionalFormatting sqref="F24:I24">
    <cfRule type="expression" dxfId="4498" priority="2238" stopIfTrue="1">
      <formula>IF(WEEKDAY(F$5)=1,TRUE,FALSE)</formula>
    </cfRule>
  </conditionalFormatting>
  <conditionalFormatting sqref="F24:AJ24">
    <cfRule type="expression" dxfId="4496" priority="2237" stopIfTrue="1">
      <formula>IF(WEEKDAY(F$5)=1,TRUE,FALSE)</formula>
    </cfRule>
  </conditionalFormatting>
  <conditionalFormatting sqref="F24:AJ24">
    <cfRule type="expression" dxfId="4494" priority="2236" stopIfTrue="1">
      <formula>IF(WEEKDAY(F$5)=1,TRUE,FALSE)</formula>
    </cfRule>
  </conditionalFormatting>
  <conditionalFormatting sqref="F24:AJ24">
    <cfRule type="expression" dxfId="4492" priority="2235" stopIfTrue="1">
      <formula>IF(WEEKDAY(F$5)=1,TRUE,FALSE)</formula>
    </cfRule>
  </conditionalFormatting>
  <conditionalFormatting sqref="K24:P24">
    <cfRule type="expression" dxfId="4490" priority="2234" stopIfTrue="1">
      <formula>IF(WEEKDAY(K$5)=1,TRUE,FALSE)</formula>
    </cfRule>
  </conditionalFormatting>
  <conditionalFormatting sqref="R24:W24">
    <cfRule type="expression" dxfId="4488" priority="2233" stopIfTrue="1">
      <formula>IF(WEEKDAY(R$5)=1,TRUE,FALSE)</formula>
    </cfRule>
  </conditionalFormatting>
  <conditionalFormatting sqref="Y24:AD24">
    <cfRule type="expression" dxfId="4486" priority="2232" stopIfTrue="1">
      <formula>IF(WEEKDAY(Y$5)=1,TRUE,FALSE)</formula>
    </cfRule>
  </conditionalFormatting>
  <conditionalFormatting sqref="F24:I24">
    <cfRule type="expression" dxfId="4484" priority="2231" stopIfTrue="1">
      <formula>IF(WEEKDAY(F$5)=1,TRUE,FALSE)</formula>
    </cfRule>
  </conditionalFormatting>
  <conditionalFormatting sqref="AF24:AJ24">
    <cfRule type="expression" dxfId="4482" priority="2230" stopIfTrue="1">
      <formula>IF(WEEKDAY(AF$5)=1,TRUE,FALSE)</formula>
    </cfRule>
  </conditionalFormatting>
  <conditionalFormatting sqref="F24:AJ24">
    <cfRule type="expression" dxfId="4480" priority="2229" stopIfTrue="1">
      <formula>IF(WEEKDAY(F$5)=1,TRUE,FALSE)</formula>
    </cfRule>
  </conditionalFormatting>
  <conditionalFormatting sqref="F24:AJ24">
    <cfRule type="expression" dxfId="4478" priority="2228" stopIfTrue="1">
      <formula>IF(WEEKDAY(F$5)=1,TRUE,FALSE)</formula>
    </cfRule>
  </conditionalFormatting>
  <conditionalFormatting sqref="F24:AJ24">
    <cfRule type="expression" dxfId="4476" priority="2227" stopIfTrue="1">
      <formula>IF(WEEKDAY(F$5)=1,TRUE,FALSE)</formula>
    </cfRule>
  </conditionalFormatting>
  <conditionalFormatting sqref="F24:AJ24">
    <cfRule type="expression" dxfId="4474" priority="2226" stopIfTrue="1">
      <formula>IF(WEEKDAY(F$5)=1,TRUE,FALSE)</formula>
    </cfRule>
  </conditionalFormatting>
  <conditionalFormatting sqref="F24:I24">
    <cfRule type="expression" dxfId="4472" priority="2225" stopIfTrue="1">
      <formula>IF(WEEKDAY(F$5)=1,TRUE,FALSE)</formula>
    </cfRule>
  </conditionalFormatting>
  <conditionalFormatting sqref="F24:I24">
    <cfRule type="expression" dxfId="4470" priority="2224" stopIfTrue="1">
      <formula>IF(WEEKDAY(F$5)=1,TRUE,FALSE)</formula>
    </cfRule>
  </conditionalFormatting>
  <conditionalFormatting sqref="F24:I24">
    <cfRule type="expression" dxfId="4468" priority="2223" stopIfTrue="1">
      <formula>IF(WEEKDAY(F$5)=1,TRUE,FALSE)</formula>
    </cfRule>
  </conditionalFormatting>
  <conditionalFormatting sqref="F24:AJ24">
    <cfRule type="expression" dxfId="4466" priority="2222" stopIfTrue="1">
      <formula>IF(WEEKDAY(F$5)=1,TRUE,FALSE)</formula>
    </cfRule>
  </conditionalFormatting>
  <conditionalFormatting sqref="F24:AJ24">
    <cfRule type="expression" dxfId="4464" priority="2221" stopIfTrue="1">
      <formula>IF(WEEKDAY(F$5)=1,TRUE,FALSE)</formula>
    </cfRule>
  </conditionalFormatting>
  <conditionalFormatting sqref="F24:AJ24">
    <cfRule type="expression" dxfId="4462" priority="2220" stopIfTrue="1">
      <formula>IF(WEEKDAY(F$5)=1,TRUE,FALSE)</formula>
    </cfRule>
  </conditionalFormatting>
  <conditionalFormatting sqref="K24:P24">
    <cfRule type="expression" dxfId="4460" priority="2219" stopIfTrue="1">
      <formula>IF(WEEKDAY(K$5)=1,TRUE,FALSE)</formula>
    </cfRule>
  </conditionalFormatting>
  <conditionalFormatting sqref="R24:W24">
    <cfRule type="expression" dxfId="4458" priority="2218" stopIfTrue="1">
      <formula>IF(WEEKDAY(R$5)=1,TRUE,FALSE)</formula>
    </cfRule>
  </conditionalFormatting>
  <conditionalFormatting sqref="Y24:AD24">
    <cfRule type="expression" dxfId="4456" priority="2217" stopIfTrue="1">
      <formula>IF(WEEKDAY(Y$5)=1,TRUE,FALSE)</formula>
    </cfRule>
  </conditionalFormatting>
  <conditionalFormatting sqref="F24:I24">
    <cfRule type="expression" dxfId="4454" priority="2216" stopIfTrue="1">
      <formula>IF(WEEKDAY(F$5)=1,TRUE,FALSE)</formula>
    </cfRule>
  </conditionalFormatting>
  <conditionalFormatting sqref="AF24:AJ24">
    <cfRule type="expression" dxfId="4452" priority="2215" stopIfTrue="1">
      <formula>IF(WEEKDAY(AF$5)=1,TRUE,FALSE)</formula>
    </cfRule>
  </conditionalFormatting>
  <conditionalFormatting sqref="F24:AJ24">
    <cfRule type="expression" dxfId="4450" priority="2214" stopIfTrue="1">
      <formula>IF(WEEKDAY(F$5)=1,TRUE,FALSE)</formula>
    </cfRule>
  </conditionalFormatting>
  <conditionalFormatting sqref="F24:AJ24">
    <cfRule type="expression" dxfId="4448" priority="2213" stopIfTrue="1">
      <formula>IF(WEEKDAY(F$5)=1,TRUE,FALSE)</formula>
    </cfRule>
  </conditionalFormatting>
  <conditionalFormatting sqref="F24:AJ24">
    <cfRule type="expression" dxfId="4446" priority="2212" stopIfTrue="1">
      <formula>IF(WEEKDAY(F$5)=1,TRUE,FALSE)</formula>
    </cfRule>
  </conditionalFormatting>
  <conditionalFormatting sqref="F24:AJ24">
    <cfRule type="expression" dxfId="4444" priority="2211" stopIfTrue="1">
      <formula>IF(WEEKDAY(F$5)=1,TRUE,FALSE)</formula>
    </cfRule>
  </conditionalFormatting>
  <conditionalFormatting sqref="F24:AJ24">
    <cfRule type="expression" dxfId="4442" priority="2210" stopIfTrue="1">
      <formula>IF(WEEKDAY(F$5)=1,TRUE,FALSE)</formula>
    </cfRule>
  </conditionalFormatting>
  <conditionalFormatting sqref="F26:I26">
    <cfRule type="expression" dxfId="4440" priority="2209" stopIfTrue="1">
      <formula>IF(WEEKDAY(F$5)=1,TRUE,FALSE)</formula>
    </cfRule>
  </conditionalFormatting>
  <conditionalFormatting sqref="F26:AJ26">
    <cfRule type="expression" dxfId="4438" priority="2208" stopIfTrue="1">
      <formula>IF(WEEKDAY(F$5)=1,TRUE,FALSE)</formula>
    </cfRule>
  </conditionalFormatting>
  <conditionalFormatting sqref="F26:AJ26">
    <cfRule type="expression" dxfId="4436" priority="2207" stopIfTrue="1">
      <formula>IF(WEEKDAY(F$5)=1,TRUE,FALSE)</formula>
    </cfRule>
  </conditionalFormatting>
  <conditionalFormatting sqref="F26:AJ26">
    <cfRule type="expression" dxfId="4434" priority="2206" stopIfTrue="1">
      <formula>IF(WEEKDAY(F$5)=1,TRUE,FALSE)</formula>
    </cfRule>
  </conditionalFormatting>
  <conditionalFormatting sqref="K26:P26">
    <cfRule type="expression" dxfId="4432" priority="2205" stopIfTrue="1">
      <formula>IF(WEEKDAY(K$5)=1,TRUE,FALSE)</formula>
    </cfRule>
  </conditionalFormatting>
  <conditionalFormatting sqref="R26:W26">
    <cfRule type="expression" dxfId="4430" priority="2204" stopIfTrue="1">
      <formula>IF(WEEKDAY(R$5)=1,TRUE,FALSE)</formula>
    </cfRule>
  </conditionalFormatting>
  <conditionalFormatting sqref="Y26:AD26">
    <cfRule type="expression" dxfId="4428" priority="2203" stopIfTrue="1">
      <formula>IF(WEEKDAY(Y$5)=1,TRUE,FALSE)</formula>
    </cfRule>
  </conditionalFormatting>
  <conditionalFormatting sqref="F26:I26">
    <cfRule type="expression" dxfId="4426" priority="2202" stopIfTrue="1">
      <formula>IF(WEEKDAY(F$5)=1,TRUE,FALSE)</formula>
    </cfRule>
  </conditionalFormatting>
  <conditionalFormatting sqref="AF26:AJ26">
    <cfRule type="expression" dxfId="4424" priority="2201" stopIfTrue="1">
      <formula>IF(WEEKDAY(AF$5)=1,TRUE,FALSE)</formula>
    </cfRule>
  </conditionalFormatting>
  <conditionalFormatting sqref="F26:AJ26">
    <cfRule type="expression" dxfId="4422" priority="2200" stopIfTrue="1">
      <formula>IF(WEEKDAY(F$5)=1,TRUE,FALSE)</formula>
    </cfRule>
  </conditionalFormatting>
  <conditionalFormatting sqref="F26:AJ26">
    <cfRule type="expression" dxfId="4420" priority="2199" stopIfTrue="1">
      <formula>IF(WEEKDAY(F$5)=1,TRUE,FALSE)</formula>
    </cfRule>
  </conditionalFormatting>
  <conditionalFormatting sqref="F26:AJ26">
    <cfRule type="expression" dxfId="4418" priority="2198" stopIfTrue="1">
      <formula>IF(WEEKDAY(F$5)=1,TRUE,FALSE)</formula>
    </cfRule>
  </conditionalFormatting>
  <conditionalFormatting sqref="F26:AJ26">
    <cfRule type="expression" dxfId="4416" priority="2197" stopIfTrue="1">
      <formula>IF(WEEKDAY(F$5)=1,TRUE,FALSE)</formula>
    </cfRule>
  </conditionalFormatting>
  <conditionalFormatting sqref="F26:I26">
    <cfRule type="expression" dxfId="4414" priority="2196" stopIfTrue="1">
      <formula>IF(WEEKDAY(F$5)=1,TRUE,FALSE)</formula>
    </cfRule>
  </conditionalFormatting>
  <conditionalFormatting sqref="F26:I26">
    <cfRule type="expression" dxfId="4412" priority="2195" stopIfTrue="1">
      <formula>IF(WEEKDAY(F$5)=1,TRUE,FALSE)</formula>
    </cfRule>
  </conditionalFormatting>
  <conditionalFormatting sqref="F26:I26">
    <cfRule type="expression" dxfId="4410" priority="2194" stopIfTrue="1">
      <formula>IF(WEEKDAY(F$5)=1,TRUE,FALSE)</formula>
    </cfRule>
  </conditionalFormatting>
  <conditionalFormatting sqref="F26:AJ26">
    <cfRule type="expression" dxfId="4408" priority="2193" stopIfTrue="1">
      <formula>IF(WEEKDAY(F$5)=1,TRUE,FALSE)</formula>
    </cfRule>
  </conditionalFormatting>
  <conditionalFormatting sqref="F26:AJ26">
    <cfRule type="expression" dxfId="4406" priority="2192" stopIfTrue="1">
      <formula>IF(WEEKDAY(F$5)=1,TRUE,FALSE)</formula>
    </cfRule>
  </conditionalFormatting>
  <conditionalFormatting sqref="F26:AJ26">
    <cfRule type="expression" dxfId="4404" priority="2191" stopIfTrue="1">
      <formula>IF(WEEKDAY(F$5)=1,TRUE,FALSE)</formula>
    </cfRule>
  </conditionalFormatting>
  <conditionalFormatting sqref="K26:P26">
    <cfRule type="expression" dxfId="4402" priority="2190" stopIfTrue="1">
      <formula>IF(WEEKDAY(K$5)=1,TRUE,FALSE)</formula>
    </cfRule>
  </conditionalFormatting>
  <conditionalFormatting sqref="R26:W26">
    <cfRule type="expression" dxfId="4400" priority="2189" stopIfTrue="1">
      <formula>IF(WEEKDAY(R$5)=1,TRUE,FALSE)</formula>
    </cfRule>
  </conditionalFormatting>
  <conditionalFormatting sqref="Y26:AD26">
    <cfRule type="expression" dxfId="4398" priority="2188" stopIfTrue="1">
      <formula>IF(WEEKDAY(Y$5)=1,TRUE,FALSE)</formula>
    </cfRule>
  </conditionalFormatting>
  <conditionalFormatting sqref="F26:I26">
    <cfRule type="expression" dxfId="4396" priority="2187" stopIfTrue="1">
      <formula>IF(WEEKDAY(F$5)=1,TRUE,FALSE)</formula>
    </cfRule>
  </conditionalFormatting>
  <conditionalFormatting sqref="AF26:AJ26">
    <cfRule type="expression" dxfId="4394" priority="2186" stopIfTrue="1">
      <formula>IF(WEEKDAY(AF$5)=1,TRUE,FALSE)</formula>
    </cfRule>
  </conditionalFormatting>
  <conditionalFormatting sqref="F26:AJ26">
    <cfRule type="expression" dxfId="4392" priority="2185" stopIfTrue="1">
      <formula>IF(WEEKDAY(F$5)=1,TRUE,FALSE)</formula>
    </cfRule>
  </conditionalFormatting>
  <conditionalFormatting sqref="F26:AJ26">
    <cfRule type="expression" dxfId="4390" priority="2184" stopIfTrue="1">
      <formula>IF(WEEKDAY(F$5)=1,TRUE,FALSE)</formula>
    </cfRule>
  </conditionalFormatting>
  <conditionalFormatting sqref="F26:AJ26">
    <cfRule type="expression" dxfId="4388" priority="2183" stopIfTrue="1">
      <formula>IF(WEEKDAY(F$5)=1,TRUE,FALSE)</formula>
    </cfRule>
  </conditionalFormatting>
  <conditionalFormatting sqref="F26:AJ26">
    <cfRule type="expression" dxfId="4386" priority="2182" stopIfTrue="1">
      <formula>IF(WEEKDAY(F$5)=1,TRUE,FALSE)</formula>
    </cfRule>
  </conditionalFormatting>
  <conditionalFormatting sqref="F26:AJ26">
    <cfRule type="expression" dxfId="4384" priority="2181" stopIfTrue="1">
      <formula>IF(WEEKDAY(F$5)=1,TRUE,FALSE)</formula>
    </cfRule>
  </conditionalFormatting>
  <conditionalFormatting sqref="F28:I28">
    <cfRule type="expression" dxfId="4382" priority="2180" stopIfTrue="1">
      <formula>IF(WEEKDAY(F$5)=1,TRUE,FALSE)</formula>
    </cfRule>
  </conditionalFormatting>
  <conditionalFormatting sqref="F28:AJ28">
    <cfRule type="expression" dxfId="4380" priority="2179" stopIfTrue="1">
      <formula>IF(WEEKDAY(F$5)=1,TRUE,FALSE)</formula>
    </cfRule>
  </conditionalFormatting>
  <conditionalFormatting sqref="F28:AJ28">
    <cfRule type="expression" dxfId="4378" priority="2178" stopIfTrue="1">
      <formula>IF(WEEKDAY(F$5)=1,TRUE,FALSE)</formula>
    </cfRule>
  </conditionalFormatting>
  <conditionalFormatting sqref="F28:AJ28">
    <cfRule type="expression" dxfId="4376" priority="2177" stopIfTrue="1">
      <formula>IF(WEEKDAY(F$5)=1,TRUE,FALSE)</formula>
    </cfRule>
  </conditionalFormatting>
  <conditionalFormatting sqref="K28:P28">
    <cfRule type="expression" dxfId="4374" priority="2176" stopIfTrue="1">
      <formula>IF(WEEKDAY(K$5)=1,TRUE,FALSE)</formula>
    </cfRule>
  </conditionalFormatting>
  <conditionalFormatting sqref="R28:W28">
    <cfRule type="expression" dxfId="4372" priority="2175" stopIfTrue="1">
      <formula>IF(WEEKDAY(R$5)=1,TRUE,FALSE)</formula>
    </cfRule>
  </conditionalFormatting>
  <conditionalFormatting sqref="Y28:AD28">
    <cfRule type="expression" dxfId="4370" priority="2174" stopIfTrue="1">
      <formula>IF(WEEKDAY(Y$5)=1,TRUE,FALSE)</formula>
    </cfRule>
  </conditionalFormatting>
  <conditionalFormatting sqref="F28:I28">
    <cfRule type="expression" dxfId="4368" priority="2173" stopIfTrue="1">
      <formula>IF(WEEKDAY(F$5)=1,TRUE,FALSE)</formula>
    </cfRule>
  </conditionalFormatting>
  <conditionalFormatting sqref="AF28:AJ28">
    <cfRule type="expression" dxfId="4366" priority="2172" stopIfTrue="1">
      <formula>IF(WEEKDAY(AF$5)=1,TRUE,FALSE)</formula>
    </cfRule>
  </conditionalFormatting>
  <conditionalFormatting sqref="F28:AJ28">
    <cfRule type="expression" dxfId="4364" priority="2171" stopIfTrue="1">
      <formula>IF(WEEKDAY(F$5)=1,TRUE,FALSE)</formula>
    </cfRule>
  </conditionalFormatting>
  <conditionalFormatting sqref="F28:AJ28">
    <cfRule type="expression" dxfId="4362" priority="2170" stopIfTrue="1">
      <formula>IF(WEEKDAY(F$5)=1,TRUE,FALSE)</formula>
    </cfRule>
  </conditionalFormatting>
  <conditionalFormatting sqref="F28:AJ28">
    <cfRule type="expression" dxfId="4360" priority="2169" stopIfTrue="1">
      <formula>IF(WEEKDAY(F$5)=1,TRUE,FALSE)</formula>
    </cfRule>
  </conditionalFormatting>
  <conditionalFormatting sqref="F28:AJ28">
    <cfRule type="expression" dxfId="4358" priority="2168" stopIfTrue="1">
      <formula>IF(WEEKDAY(F$5)=1,TRUE,FALSE)</formula>
    </cfRule>
  </conditionalFormatting>
  <conditionalFormatting sqref="F28:I28">
    <cfRule type="expression" dxfId="4356" priority="2167" stopIfTrue="1">
      <formula>IF(WEEKDAY(F$5)=1,TRUE,FALSE)</formula>
    </cfRule>
  </conditionalFormatting>
  <conditionalFormatting sqref="F28:I28">
    <cfRule type="expression" dxfId="4354" priority="2166" stopIfTrue="1">
      <formula>IF(WEEKDAY(F$5)=1,TRUE,FALSE)</formula>
    </cfRule>
  </conditionalFormatting>
  <conditionalFormatting sqref="F28:I28">
    <cfRule type="expression" dxfId="4352" priority="2165" stopIfTrue="1">
      <formula>IF(WEEKDAY(F$5)=1,TRUE,FALSE)</formula>
    </cfRule>
  </conditionalFormatting>
  <conditionalFormatting sqref="F28:AJ28">
    <cfRule type="expression" dxfId="4350" priority="2164" stopIfTrue="1">
      <formula>IF(WEEKDAY(F$5)=1,TRUE,FALSE)</formula>
    </cfRule>
  </conditionalFormatting>
  <conditionalFormatting sqref="F28:AJ28">
    <cfRule type="expression" dxfId="4348" priority="2163" stopIfTrue="1">
      <formula>IF(WEEKDAY(F$5)=1,TRUE,FALSE)</formula>
    </cfRule>
  </conditionalFormatting>
  <conditionalFormatting sqref="F28:AJ28">
    <cfRule type="expression" dxfId="4346" priority="2162" stopIfTrue="1">
      <formula>IF(WEEKDAY(F$5)=1,TRUE,FALSE)</formula>
    </cfRule>
  </conditionalFormatting>
  <conditionalFormatting sqref="K28:P28">
    <cfRule type="expression" dxfId="4344" priority="2161" stopIfTrue="1">
      <formula>IF(WEEKDAY(K$5)=1,TRUE,FALSE)</formula>
    </cfRule>
  </conditionalFormatting>
  <conditionalFormatting sqref="R28:W28">
    <cfRule type="expression" dxfId="4342" priority="2160" stopIfTrue="1">
      <formula>IF(WEEKDAY(R$5)=1,TRUE,FALSE)</formula>
    </cfRule>
  </conditionalFormatting>
  <conditionalFormatting sqref="Y28:AD28">
    <cfRule type="expression" dxfId="4340" priority="2159" stopIfTrue="1">
      <formula>IF(WEEKDAY(Y$5)=1,TRUE,FALSE)</formula>
    </cfRule>
  </conditionalFormatting>
  <conditionalFormatting sqref="F28:I28">
    <cfRule type="expression" dxfId="4338" priority="2158" stopIfTrue="1">
      <formula>IF(WEEKDAY(F$5)=1,TRUE,FALSE)</formula>
    </cfRule>
  </conditionalFormatting>
  <conditionalFormatting sqref="AF28:AJ28">
    <cfRule type="expression" dxfId="4336" priority="2157" stopIfTrue="1">
      <formula>IF(WEEKDAY(AF$5)=1,TRUE,FALSE)</formula>
    </cfRule>
  </conditionalFormatting>
  <conditionalFormatting sqref="F28:AJ28">
    <cfRule type="expression" dxfId="4334" priority="2156" stopIfTrue="1">
      <formula>IF(WEEKDAY(F$5)=1,TRUE,FALSE)</formula>
    </cfRule>
  </conditionalFormatting>
  <conditionalFormatting sqref="F28:AJ28">
    <cfRule type="expression" dxfId="4332" priority="2155" stopIfTrue="1">
      <formula>IF(WEEKDAY(F$5)=1,TRUE,FALSE)</formula>
    </cfRule>
  </conditionalFormatting>
  <conditionalFormatting sqref="F28:AJ28">
    <cfRule type="expression" dxfId="4330" priority="2154" stopIfTrue="1">
      <formula>IF(WEEKDAY(F$5)=1,TRUE,FALSE)</formula>
    </cfRule>
  </conditionalFormatting>
  <conditionalFormatting sqref="F28:AJ28">
    <cfRule type="expression" dxfId="4328" priority="2153" stopIfTrue="1">
      <formula>IF(WEEKDAY(F$5)=1,TRUE,FALSE)</formula>
    </cfRule>
  </conditionalFormatting>
  <conditionalFormatting sqref="F28:AJ28">
    <cfRule type="expression" dxfId="4326" priority="2152" stopIfTrue="1">
      <formula>IF(WEEKDAY(F$5)=1,TRUE,FALSE)</formula>
    </cfRule>
  </conditionalFormatting>
  <conditionalFormatting sqref="F31:I31">
    <cfRule type="expression" dxfId="4324" priority="2151" stopIfTrue="1">
      <formula>IF(WEEKDAY(F$5)=1,TRUE,FALSE)</formula>
    </cfRule>
  </conditionalFormatting>
  <conditionalFormatting sqref="F31:AJ31">
    <cfRule type="expression" dxfId="4322" priority="2150" stopIfTrue="1">
      <formula>IF(WEEKDAY(F$5)=1,TRUE,FALSE)</formula>
    </cfRule>
  </conditionalFormatting>
  <conditionalFormatting sqref="F31:AJ31">
    <cfRule type="expression" dxfId="4320" priority="2149" stopIfTrue="1">
      <formula>IF(WEEKDAY(F$5)=1,TRUE,FALSE)</formula>
    </cfRule>
  </conditionalFormatting>
  <conditionalFormatting sqref="F31:AJ31">
    <cfRule type="expression" dxfId="4318" priority="2148" stopIfTrue="1">
      <formula>IF(WEEKDAY(F$5)=1,TRUE,FALSE)</formula>
    </cfRule>
  </conditionalFormatting>
  <conditionalFormatting sqref="K31:P31">
    <cfRule type="expression" dxfId="4316" priority="2147" stopIfTrue="1">
      <formula>IF(WEEKDAY(K$5)=1,TRUE,FALSE)</formula>
    </cfRule>
  </conditionalFormatting>
  <conditionalFormatting sqref="R31:W31">
    <cfRule type="expression" dxfId="4314" priority="2146" stopIfTrue="1">
      <formula>IF(WEEKDAY(R$5)=1,TRUE,FALSE)</formula>
    </cfRule>
  </conditionalFormatting>
  <conditionalFormatting sqref="Y31:AD31">
    <cfRule type="expression" dxfId="4312" priority="2145" stopIfTrue="1">
      <formula>IF(WEEKDAY(Y$5)=1,TRUE,FALSE)</formula>
    </cfRule>
  </conditionalFormatting>
  <conditionalFormatting sqref="F31:I31">
    <cfRule type="expression" dxfId="4310" priority="2144" stopIfTrue="1">
      <formula>IF(WEEKDAY(F$5)=1,TRUE,FALSE)</formula>
    </cfRule>
  </conditionalFormatting>
  <conditionalFormatting sqref="AF31:AJ31">
    <cfRule type="expression" dxfId="4308" priority="2143" stopIfTrue="1">
      <formula>IF(WEEKDAY(AF$5)=1,TRUE,FALSE)</formula>
    </cfRule>
  </conditionalFormatting>
  <conditionalFormatting sqref="F31:AJ31">
    <cfRule type="expression" dxfId="4306" priority="2142" stopIfTrue="1">
      <formula>IF(WEEKDAY(F$5)=1,TRUE,FALSE)</formula>
    </cfRule>
  </conditionalFormatting>
  <conditionalFormatting sqref="F31:AJ31">
    <cfRule type="expression" dxfId="4304" priority="2141" stopIfTrue="1">
      <formula>IF(WEEKDAY(F$5)=1,TRUE,FALSE)</formula>
    </cfRule>
  </conditionalFormatting>
  <conditionalFormatting sqref="F31:AJ31">
    <cfRule type="expression" dxfId="4302" priority="2140" stopIfTrue="1">
      <formula>IF(WEEKDAY(F$5)=1,TRUE,FALSE)</formula>
    </cfRule>
  </conditionalFormatting>
  <conditionalFormatting sqref="F31:AJ31">
    <cfRule type="expression" dxfId="4300" priority="2139" stopIfTrue="1">
      <formula>IF(WEEKDAY(F$5)=1,TRUE,FALSE)</formula>
    </cfRule>
  </conditionalFormatting>
  <conditionalFormatting sqref="F31:I31">
    <cfRule type="expression" dxfId="4298" priority="2138" stopIfTrue="1">
      <formula>IF(WEEKDAY(F$5)=1,TRUE,FALSE)</formula>
    </cfRule>
  </conditionalFormatting>
  <conditionalFormatting sqref="F31:I31">
    <cfRule type="expression" dxfId="4296" priority="2137" stopIfTrue="1">
      <formula>IF(WEEKDAY(F$5)=1,TRUE,FALSE)</formula>
    </cfRule>
  </conditionalFormatting>
  <conditionalFormatting sqref="F31:I31">
    <cfRule type="expression" dxfId="4294" priority="2136" stopIfTrue="1">
      <formula>IF(WEEKDAY(F$5)=1,TRUE,FALSE)</formula>
    </cfRule>
  </conditionalFormatting>
  <conditionalFormatting sqref="F31:AJ31">
    <cfRule type="expression" dxfId="4292" priority="2135" stopIfTrue="1">
      <formula>IF(WEEKDAY(F$5)=1,TRUE,FALSE)</formula>
    </cfRule>
  </conditionalFormatting>
  <conditionalFormatting sqref="F31:AJ31">
    <cfRule type="expression" dxfId="4290" priority="2134" stopIfTrue="1">
      <formula>IF(WEEKDAY(F$5)=1,TRUE,FALSE)</formula>
    </cfRule>
  </conditionalFormatting>
  <conditionalFormatting sqref="F31:AJ31">
    <cfRule type="expression" dxfId="4288" priority="2133" stopIfTrue="1">
      <formula>IF(WEEKDAY(F$5)=1,TRUE,FALSE)</formula>
    </cfRule>
  </conditionalFormatting>
  <conditionalFormatting sqref="K31:P31">
    <cfRule type="expression" dxfId="4286" priority="2132" stopIfTrue="1">
      <formula>IF(WEEKDAY(K$5)=1,TRUE,FALSE)</formula>
    </cfRule>
  </conditionalFormatting>
  <conditionalFormatting sqref="R31:W31">
    <cfRule type="expression" dxfId="4284" priority="2131" stopIfTrue="1">
      <formula>IF(WEEKDAY(R$5)=1,TRUE,FALSE)</formula>
    </cfRule>
  </conditionalFormatting>
  <conditionalFormatting sqref="Y31:AD31">
    <cfRule type="expression" dxfId="4282" priority="2130" stopIfTrue="1">
      <formula>IF(WEEKDAY(Y$5)=1,TRUE,FALSE)</formula>
    </cfRule>
  </conditionalFormatting>
  <conditionalFormatting sqref="F31:I31">
    <cfRule type="expression" dxfId="4280" priority="2129" stopIfTrue="1">
      <formula>IF(WEEKDAY(F$5)=1,TRUE,FALSE)</formula>
    </cfRule>
  </conditionalFormatting>
  <conditionalFormatting sqref="AF31:AJ31">
    <cfRule type="expression" dxfId="4278" priority="2128" stopIfTrue="1">
      <formula>IF(WEEKDAY(AF$5)=1,TRUE,FALSE)</formula>
    </cfRule>
  </conditionalFormatting>
  <conditionalFormatting sqref="F31:AJ31">
    <cfRule type="expression" dxfId="4276" priority="2127" stopIfTrue="1">
      <formula>IF(WEEKDAY(F$5)=1,TRUE,FALSE)</formula>
    </cfRule>
  </conditionalFormatting>
  <conditionalFormatting sqref="F31:AJ31">
    <cfRule type="expression" dxfId="4274" priority="2126" stopIfTrue="1">
      <formula>IF(WEEKDAY(F$5)=1,TRUE,FALSE)</formula>
    </cfRule>
  </conditionalFormatting>
  <conditionalFormatting sqref="F31:AJ31">
    <cfRule type="expression" dxfId="4272" priority="2125" stopIfTrue="1">
      <formula>IF(WEEKDAY(F$5)=1,TRUE,FALSE)</formula>
    </cfRule>
  </conditionalFormatting>
  <conditionalFormatting sqref="F31:AJ31">
    <cfRule type="expression" dxfId="4270" priority="2124" stopIfTrue="1">
      <formula>IF(WEEKDAY(F$5)=1,TRUE,FALSE)</formula>
    </cfRule>
  </conditionalFormatting>
  <conditionalFormatting sqref="F31:AJ31">
    <cfRule type="expression" dxfId="4268" priority="2123" stopIfTrue="1">
      <formula>IF(WEEKDAY(F$5)=1,TRUE,FALSE)</formula>
    </cfRule>
  </conditionalFormatting>
  <conditionalFormatting sqref="F33:I33">
    <cfRule type="expression" dxfId="4266" priority="2122" stopIfTrue="1">
      <formula>IF(WEEKDAY(F$5)=1,TRUE,FALSE)</formula>
    </cfRule>
  </conditionalFormatting>
  <conditionalFormatting sqref="F33:AJ33">
    <cfRule type="expression" dxfId="4264" priority="2121" stopIfTrue="1">
      <formula>IF(WEEKDAY(F$5)=1,TRUE,FALSE)</formula>
    </cfRule>
  </conditionalFormatting>
  <conditionalFormatting sqref="F33:AJ33">
    <cfRule type="expression" dxfId="4262" priority="2120" stopIfTrue="1">
      <formula>IF(WEEKDAY(F$5)=1,TRUE,FALSE)</formula>
    </cfRule>
  </conditionalFormatting>
  <conditionalFormatting sqref="F33:AJ33">
    <cfRule type="expression" dxfId="4260" priority="2119" stopIfTrue="1">
      <formula>IF(WEEKDAY(F$5)=1,TRUE,FALSE)</formula>
    </cfRule>
  </conditionalFormatting>
  <conditionalFormatting sqref="K33:P33">
    <cfRule type="expression" dxfId="4258" priority="2118" stopIfTrue="1">
      <formula>IF(WEEKDAY(K$5)=1,TRUE,FALSE)</formula>
    </cfRule>
  </conditionalFormatting>
  <conditionalFormatting sqref="R33:W33">
    <cfRule type="expression" dxfId="4256" priority="2117" stopIfTrue="1">
      <formula>IF(WEEKDAY(R$5)=1,TRUE,FALSE)</formula>
    </cfRule>
  </conditionalFormatting>
  <conditionalFormatting sqref="Y33:AD33">
    <cfRule type="expression" dxfId="4254" priority="2116" stopIfTrue="1">
      <formula>IF(WEEKDAY(Y$5)=1,TRUE,FALSE)</formula>
    </cfRule>
  </conditionalFormatting>
  <conditionalFormatting sqref="F33:I33">
    <cfRule type="expression" dxfId="4252" priority="2115" stopIfTrue="1">
      <formula>IF(WEEKDAY(F$5)=1,TRUE,FALSE)</formula>
    </cfRule>
  </conditionalFormatting>
  <conditionalFormatting sqref="AF33:AJ33">
    <cfRule type="expression" dxfId="4250" priority="2114" stopIfTrue="1">
      <formula>IF(WEEKDAY(AF$5)=1,TRUE,FALSE)</formula>
    </cfRule>
  </conditionalFormatting>
  <conditionalFormatting sqref="F33:AJ33">
    <cfRule type="expression" dxfId="4248" priority="2113" stopIfTrue="1">
      <formula>IF(WEEKDAY(F$5)=1,TRUE,FALSE)</formula>
    </cfRule>
  </conditionalFormatting>
  <conditionalFormatting sqref="F33:AJ33">
    <cfRule type="expression" dxfId="4246" priority="2112" stopIfTrue="1">
      <formula>IF(WEEKDAY(F$5)=1,TRUE,FALSE)</formula>
    </cfRule>
  </conditionalFormatting>
  <conditionalFormatting sqref="F33:AJ33">
    <cfRule type="expression" dxfId="4244" priority="2111" stopIfTrue="1">
      <formula>IF(WEEKDAY(F$5)=1,TRUE,FALSE)</formula>
    </cfRule>
  </conditionalFormatting>
  <conditionalFormatting sqref="F33:AJ33">
    <cfRule type="expression" dxfId="4242" priority="2110" stopIfTrue="1">
      <formula>IF(WEEKDAY(F$5)=1,TRUE,FALSE)</formula>
    </cfRule>
  </conditionalFormatting>
  <conditionalFormatting sqref="F33:I33">
    <cfRule type="expression" dxfId="4240" priority="2109" stopIfTrue="1">
      <formula>IF(WEEKDAY(F$5)=1,TRUE,FALSE)</formula>
    </cfRule>
  </conditionalFormatting>
  <conditionalFormatting sqref="F33:I33">
    <cfRule type="expression" dxfId="4238" priority="2108" stopIfTrue="1">
      <formula>IF(WEEKDAY(F$5)=1,TRUE,FALSE)</formula>
    </cfRule>
  </conditionalFormatting>
  <conditionalFormatting sqref="F33:I33">
    <cfRule type="expression" dxfId="4236" priority="2107" stopIfTrue="1">
      <formula>IF(WEEKDAY(F$5)=1,TRUE,FALSE)</formula>
    </cfRule>
  </conditionalFormatting>
  <conditionalFormatting sqref="F33:AJ33">
    <cfRule type="expression" dxfId="4234" priority="2106" stopIfTrue="1">
      <formula>IF(WEEKDAY(F$5)=1,TRUE,FALSE)</formula>
    </cfRule>
  </conditionalFormatting>
  <conditionalFormatting sqref="F33:AJ33">
    <cfRule type="expression" dxfId="4232" priority="2105" stopIfTrue="1">
      <formula>IF(WEEKDAY(F$5)=1,TRUE,FALSE)</formula>
    </cfRule>
  </conditionalFormatting>
  <conditionalFormatting sqref="F33:AJ33">
    <cfRule type="expression" dxfId="4230" priority="2104" stopIfTrue="1">
      <formula>IF(WEEKDAY(F$5)=1,TRUE,FALSE)</formula>
    </cfRule>
  </conditionalFormatting>
  <conditionalFormatting sqref="K33:P33">
    <cfRule type="expression" dxfId="4228" priority="2103" stopIfTrue="1">
      <formula>IF(WEEKDAY(K$5)=1,TRUE,FALSE)</formula>
    </cfRule>
  </conditionalFormatting>
  <conditionalFormatting sqref="R33:W33">
    <cfRule type="expression" dxfId="4226" priority="2102" stopIfTrue="1">
      <formula>IF(WEEKDAY(R$5)=1,TRUE,FALSE)</formula>
    </cfRule>
  </conditionalFormatting>
  <conditionalFormatting sqref="Y33:AD33">
    <cfRule type="expression" dxfId="4224" priority="2101" stopIfTrue="1">
      <formula>IF(WEEKDAY(Y$5)=1,TRUE,FALSE)</formula>
    </cfRule>
  </conditionalFormatting>
  <conditionalFormatting sqref="F33:I33">
    <cfRule type="expression" dxfId="4222" priority="2100" stopIfTrue="1">
      <formula>IF(WEEKDAY(F$5)=1,TRUE,FALSE)</formula>
    </cfRule>
  </conditionalFormatting>
  <conditionalFormatting sqref="AF33:AJ33">
    <cfRule type="expression" dxfId="4220" priority="2099" stopIfTrue="1">
      <formula>IF(WEEKDAY(AF$5)=1,TRUE,FALSE)</formula>
    </cfRule>
  </conditionalFormatting>
  <conditionalFormatting sqref="F33:AJ33">
    <cfRule type="expression" dxfId="4218" priority="2098" stopIfTrue="1">
      <formula>IF(WEEKDAY(F$5)=1,TRUE,FALSE)</formula>
    </cfRule>
  </conditionalFormatting>
  <conditionalFormatting sqref="F33:AJ33">
    <cfRule type="expression" dxfId="4216" priority="2097" stopIfTrue="1">
      <formula>IF(WEEKDAY(F$5)=1,TRUE,FALSE)</formula>
    </cfRule>
  </conditionalFormatting>
  <conditionalFormatting sqref="F33:AJ33">
    <cfRule type="expression" dxfId="4214" priority="2096" stopIfTrue="1">
      <formula>IF(WEEKDAY(F$5)=1,TRUE,FALSE)</formula>
    </cfRule>
  </conditionalFormatting>
  <conditionalFormatting sqref="F33:AJ33">
    <cfRule type="expression" dxfId="4212" priority="2095" stopIfTrue="1">
      <formula>IF(WEEKDAY(F$5)=1,TRUE,FALSE)</formula>
    </cfRule>
  </conditionalFormatting>
  <conditionalFormatting sqref="F33:AJ33">
    <cfRule type="expression" dxfId="4210" priority="2094" stopIfTrue="1">
      <formula>IF(WEEKDAY(F$5)=1,TRUE,FALSE)</formula>
    </cfRule>
  </conditionalFormatting>
  <conditionalFormatting sqref="F35:I35">
    <cfRule type="expression" dxfId="4208" priority="2093" stopIfTrue="1">
      <formula>IF(WEEKDAY(F$5)=1,TRUE,FALSE)</formula>
    </cfRule>
  </conditionalFormatting>
  <conditionalFormatting sqref="F35:AJ35">
    <cfRule type="expression" dxfId="4206" priority="2092" stopIfTrue="1">
      <formula>IF(WEEKDAY(F$5)=1,TRUE,FALSE)</formula>
    </cfRule>
  </conditionalFormatting>
  <conditionalFormatting sqref="F35:AJ35">
    <cfRule type="expression" dxfId="4204" priority="2091" stopIfTrue="1">
      <formula>IF(WEEKDAY(F$5)=1,TRUE,FALSE)</formula>
    </cfRule>
  </conditionalFormatting>
  <conditionalFormatting sqref="F35:AJ35">
    <cfRule type="expression" dxfId="4202" priority="2090" stopIfTrue="1">
      <formula>IF(WEEKDAY(F$5)=1,TRUE,FALSE)</formula>
    </cfRule>
  </conditionalFormatting>
  <conditionalFormatting sqref="K35:P35">
    <cfRule type="expression" dxfId="4200" priority="2089" stopIfTrue="1">
      <formula>IF(WEEKDAY(K$5)=1,TRUE,FALSE)</formula>
    </cfRule>
  </conditionalFormatting>
  <conditionalFormatting sqref="R35:W35">
    <cfRule type="expression" dxfId="4198" priority="2088" stopIfTrue="1">
      <formula>IF(WEEKDAY(R$5)=1,TRUE,FALSE)</formula>
    </cfRule>
  </conditionalFormatting>
  <conditionalFormatting sqref="Y35:AD35">
    <cfRule type="expression" dxfId="4196" priority="2087" stopIfTrue="1">
      <formula>IF(WEEKDAY(Y$5)=1,TRUE,FALSE)</formula>
    </cfRule>
  </conditionalFormatting>
  <conditionalFormatting sqref="F35:I35">
    <cfRule type="expression" dxfId="4194" priority="2086" stopIfTrue="1">
      <formula>IF(WEEKDAY(F$5)=1,TRUE,FALSE)</formula>
    </cfRule>
  </conditionalFormatting>
  <conditionalFormatting sqref="AF35:AJ35">
    <cfRule type="expression" dxfId="4192" priority="2085" stopIfTrue="1">
      <formula>IF(WEEKDAY(AF$5)=1,TRUE,FALSE)</formula>
    </cfRule>
  </conditionalFormatting>
  <conditionalFormatting sqref="F35:AJ35">
    <cfRule type="expression" dxfId="4190" priority="2084" stopIfTrue="1">
      <formula>IF(WEEKDAY(F$5)=1,TRUE,FALSE)</formula>
    </cfRule>
  </conditionalFormatting>
  <conditionalFormatting sqref="F35:AJ35">
    <cfRule type="expression" dxfId="4188" priority="2083" stopIfTrue="1">
      <formula>IF(WEEKDAY(F$5)=1,TRUE,FALSE)</formula>
    </cfRule>
  </conditionalFormatting>
  <conditionalFormatting sqref="F35:AJ35">
    <cfRule type="expression" dxfId="4186" priority="2082" stopIfTrue="1">
      <formula>IF(WEEKDAY(F$5)=1,TRUE,FALSE)</formula>
    </cfRule>
  </conditionalFormatting>
  <conditionalFormatting sqref="F35:AJ35">
    <cfRule type="expression" dxfId="4184" priority="2081" stopIfTrue="1">
      <formula>IF(WEEKDAY(F$5)=1,TRUE,FALSE)</formula>
    </cfRule>
  </conditionalFormatting>
  <conditionalFormatting sqref="F35:I35">
    <cfRule type="expression" dxfId="4182" priority="2080" stopIfTrue="1">
      <formula>IF(WEEKDAY(F$5)=1,TRUE,FALSE)</formula>
    </cfRule>
  </conditionalFormatting>
  <conditionalFormatting sqref="F35:I35">
    <cfRule type="expression" dxfId="4180" priority="2079" stopIfTrue="1">
      <formula>IF(WEEKDAY(F$5)=1,TRUE,FALSE)</formula>
    </cfRule>
  </conditionalFormatting>
  <conditionalFormatting sqref="F35:I35">
    <cfRule type="expression" dxfId="4178" priority="2078" stopIfTrue="1">
      <formula>IF(WEEKDAY(F$5)=1,TRUE,FALSE)</formula>
    </cfRule>
  </conditionalFormatting>
  <conditionalFormatting sqref="F35:AJ35">
    <cfRule type="expression" dxfId="4176" priority="2077" stopIfTrue="1">
      <formula>IF(WEEKDAY(F$5)=1,TRUE,FALSE)</formula>
    </cfRule>
  </conditionalFormatting>
  <conditionalFormatting sqref="F35:AJ35">
    <cfRule type="expression" dxfId="4174" priority="2076" stopIfTrue="1">
      <formula>IF(WEEKDAY(F$5)=1,TRUE,FALSE)</formula>
    </cfRule>
  </conditionalFormatting>
  <conditionalFormatting sqref="F35:AJ35">
    <cfRule type="expression" dxfId="4172" priority="2075" stopIfTrue="1">
      <formula>IF(WEEKDAY(F$5)=1,TRUE,FALSE)</formula>
    </cfRule>
  </conditionalFormatting>
  <conditionalFormatting sqref="K35:P35">
    <cfRule type="expression" dxfId="4170" priority="2074" stopIfTrue="1">
      <formula>IF(WEEKDAY(K$5)=1,TRUE,FALSE)</formula>
    </cfRule>
  </conditionalFormatting>
  <conditionalFormatting sqref="R35:W35">
    <cfRule type="expression" dxfId="4168" priority="2073" stopIfTrue="1">
      <formula>IF(WEEKDAY(R$5)=1,TRUE,FALSE)</formula>
    </cfRule>
  </conditionalFormatting>
  <conditionalFormatting sqref="Y35:AD35">
    <cfRule type="expression" dxfId="4166" priority="2072" stopIfTrue="1">
      <formula>IF(WEEKDAY(Y$5)=1,TRUE,FALSE)</formula>
    </cfRule>
  </conditionalFormatting>
  <conditionalFormatting sqref="F35:I35">
    <cfRule type="expression" dxfId="4164" priority="2071" stopIfTrue="1">
      <formula>IF(WEEKDAY(F$5)=1,TRUE,FALSE)</formula>
    </cfRule>
  </conditionalFormatting>
  <conditionalFormatting sqref="AF35:AJ35">
    <cfRule type="expression" dxfId="4162" priority="2070" stopIfTrue="1">
      <formula>IF(WEEKDAY(AF$5)=1,TRUE,FALSE)</formula>
    </cfRule>
  </conditionalFormatting>
  <conditionalFormatting sqref="F35:AJ35">
    <cfRule type="expression" dxfId="4160" priority="2069" stopIfTrue="1">
      <formula>IF(WEEKDAY(F$5)=1,TRUE,FALSE)</formula>
    </cfRule>
  </conditionalFormatting>
  <conditionalFormatting sqref="F35:AJ35">
    <cfRule type="expression" dxfId="4158" priority="2068" stopIfTrue="1">
      <formula>IF(WEEKDAY(F$5)=1,TRUE,FALSE)</formula>
    </cfRule>
  </conditionalFormatting>
  <conditionalFormatting sqref="F35:AJ35">
    <cfRule type="expression" dxfId="4156" priority="2067" stopIfTrue="1">
      <formula>IF(WEEKDAY(F$5)=1,TRUE,FALSE)</formula>
    </cfRule>
  </conditionalFormatting>
  <conditionalFormatting sqref="F35:AJ35">
    <cfRule type="expression" dxfId="4154" priority="2066" stopIfTrue="1">
      <formula>IF(WEEKDAY(F$5)=1,TRUE,FALSE)</formula>
    </cfRule>
  </conditionalFormatting>
  <conditionalFormatting sqref="F35:AJ35">
    <cfRule type="expression" dxfId="4152" priority="2065" stopIfTrue="1">
      <formula>IF(WEEKDAY(F$5)=1,TRUE,FALSE)</formula>
    </cfRule>
  </conditionalFormatting>
  <conditionalFormatting sqref="F37:I37">
    <cfRule type="expression" dxfId="4150" priority="2064" stopIfTrue="1">
      <formula>IF(WEEKDAY(F$5)=1,TRUE,FALSE)</formula>
    </cfRule>
  </conditionalFormatting>
  <conditionalFormatting sqref="F37:AJ37">
    <cfRule type="expression" dxfId="4148" priority="2063" stopIfTrue="1">
      <formula>IF(WEEKDAY(F$5)=1,TRUE,FALSE)</formula>
    </cfRule>
  </conditionalFormatting>
  <conditionalFormatting sqref="F37:AJ37">
    <cfRule type="expression" dxfId="4146" priority="2062" stopIfTrue="1">
      <formula>IF(WEEKDAY(F$5)=1,TRUE,FALSE)</formula>
    </cfRule>
  </conditionalFormatting>
  <conditionalFormatting sqref="F37:AJ37">
    <cfRule type="expression" dxfId="4144" priority="2061" stopIfTrue="1">
      <formula>IF(WEEKDAY(F$5)=1,TRUE,FALSE)</formula>
    </cfRule>
  </conditionalFormatting>
  <conditionalFormatting sqref="K37:P37">
    <cfRule type="expression" dxfId="4142" priority="2060" stopIfTrue="1">
      <formula>IF(WEEKDAY(K$5)=1,TRUE,FALSE)</formula>
    </cfRule>
  </conditionalFormatting>
  <conditionalFormatting sqref="R37:W37">
    <cfRule type="expression" dxfId="4140" priority="2059" stopIfTrue="1">
      <formula>IF(WEEKDAY(R$5)=1,TRUE,FALSE)</formula>
    </cfRule>
  </conditionalFormatting>
  <conditionalFormatting sqref="Y37:AD37">
    <cfRule type="expression" dxfId="4138" priority="2058" stopIfTrue="1">
      <formula>IF(WEEKDAY(Y$5)=1,TRUE,FALSE)</formula>
    </cfRule>
  </conditionalFormatting>
  <conditionalFormatting sqref="F37:I37">
    <cfRule type="expression" dxfId="4136" priority="2057" stopIfTrue="1">
      <formula>IF(WEEKDAY(F$5)=1,TRUE,FALSE)</formula>
    </cfRule>
  </conditionalFormatting>
  <conditionalFormatting sqref="AF37:AJ37">
    <cfRule type="expression" dxfId="4134" priority="2056" stopIfTrue="1">
      <formula>IF(WEEKDAY(AF$5)=1,TRUE,FALSE)</formula>
    </cfRule>
  </conditionalFormatting>
  <conditionalFormatting sqref="F37:AJ37">
    <cfRule type="expression" dxfId="4132" priority="2055" stopIfTrue="1">
      <formula>IF(WEEKDAY(F$5)=1,TRUE,FALSE)</formula>
    </cfRule>
  </conditionalFormatting>
  <conditionalFormatting sqref="F37:AJ37">
    <cfRule type="expression" dxfId="4130" priority="2054" stopIfTrue="1">
      <formula>IF(WEEKDAY(F$5)=1,TRUE,FALSE)</formula>
    </cfRule>
  </conditionalFormatting>
  <conditionalFormatting sqref="F37:AJ37">
    <cfRule type="expression" dxfId="4128" priority="2053" stopIfTrue="1">
      <formula>IF(WEEKDAY(F$5)=1,TRUE,FALSE)</formula>
    </cfRule>
  </conditionalFormatting>
  <conditionalFormatting sqref="F37:AJ37">
    <cfRule type="expression" dxfId="4126" priority="2052" stopIfTrue="1">
      <formula>IF(WEEKDAY(F$5)=1,TRUE,FALSE)</formula>
    </cfRule>
  </conditionalFormatting>
  <conditionalFormatting sqref="F37:I37">
    <cfRule type="expression" dxfId="4124" priority="2051" stopIfTrue="1">
      <formula>IF(WEEKDAY(F$5)=1,TRUE,FALSE)</formula>
    </cfRule>
  </conditionalFormatting>
  <conditionalFormatting sqref="F37:I37">
    <cfRule type="expression" dxfId="4122" priority="2050" stopIfTrue="1">
      <formula>IF(WEEKDAY(F$5)=1,TRUE,FALSE)</formula>
    </cfRule>
  </conditionalFormatting>
  <conditionalFormatting sqref="F37:I37">
    <cfRule type="expression" dxfId="4120" priority="2049" stopIfTrue="1">
      <formula>IF(WEEKDAY(F$5)=1,TRUE,FALSE)</formula>
    </cfRule>
  </conditionalFormatting>
  <conditionalFormatting sqref="F37:AJ37">
    <cfRule type="expression" dxfId="4118" priority="2048" stopIfTrue="1">
      <formula>IF(WEEKDAY(F$5)=1,TRUE,FALSE)</formula>
    </cfRule>
  </conditionalFormatting>
  <conditionalFormatting sqref="F37:AJ37">
    <cfRule type="expression" dxfId="4116" priority="2047" stopIfTrue="1">
      <formula>IF(WEEKDAY(F$5)=1,TRUE,FALSE)</formula>
    </cfRule>
  </conditionalFormatting>
  <conditionalFormatting sqref="F37:AJ37">
    <cfRule type="expression" dxfId="4114" priority="2046" stopIfTrue="1">
      <formula>IF(WEEKDAY(F$5)=1,TRUE,FALSE)</formula>
    </cfRule>
  </conditionalFormatting>
  <conditionalFormatting sqref="K37:P37">
    <cfRule type="expression" dxfId="4112" priority="2045" stopIfTrue="1">
      <formula>IF(WEEKDAY(K$5)=1,TRUE,FALSE)</formula>
    </cfRule>
  </conditionalFormatting>
  <conditionalFormatting sqref="R37:W37">
    <cfRule type="expression" dxfId="4110" priority="2044" stopIfTrue="1">
      <formula>IF(WEEKDAY(R$5)=1,TRUE,FALSE)</formula>
    </cfRule>
  </conditionalFormatting>
  <conditionalFormatting sqref="Y37:AD37">
    <cfRule type="expression" dxfId="4108" priority="2043" stopIfTrue="1">
      <formula>IF(WEEKDAY(Y$5)=1,TRUE,FALSE)</formula>
    </cfRule>
  </conditionalFormatting>
  <conditionalFormatting sqref="F37:I37">
    <cfRule type="expression" dxfId="4106" priority="2042" stopIfTrue="1">
      <formula>IF(WEEKDAY(F$5)=1,TRUE,FALSE)</formula>
    </cfRule>
  </conditionalFormatting>
  <conditionalFormatting sqref="AF37:AJ37">
    <cfRule type="expression" dxfId="4104" priority="2041" stopIfTrue="1">
      <formula>IF(WEEKDAY(AF$5)=1,TRUE,FALSE)</formula>
    </cfRule>
  </conditionalFormatting>
  <conditionalFormatting sqref="F37:AJ37">
    <cfRule type="expression" dxfId="4102" priority="2040" stopIfTrue="1">
      <formula>IF(WEEKDAY(F$5)=1,TRUE,FALSE)</formula>
    </cfRule>
  </conditionalFormatting>
  <conditionalFormatting sqref="F37:AJ37">
    <cfRule type="expression" dxfId="4100" priority="2039" stopIfTrue="1">
      <formula>IF(WEEKDAY(F$5)=1,TRUE,FALSE)</formula>
    </cfRule>
  </conditionalFormatting>
  <conditionalFormatting sqref="F37:AJ37">
    <cfRule type="expression" dxfId="4098" priority="2038" stopIfTrue="1">
      <formula>IF(WEEKDAY(F$5)=1,TRUE,FALSE)</formula>
    </cfRule>
  </conditionalFormatting>
  <conditionalFormatting sqref="F37:AJ37">
    <cfRule type="expression" dxfId="4096" priority="2037" stopIfTrue="1">
      <formula>IF(WEEKDAY(F$5)=1,TRUE,FALSE)</formula>
    </cfRule>
  </conditionalFormatting>
  <conditionalFormatting sqref="F37:AJ37">
    <cfRule type="expression" dxfId="4094" priority="2036" stopIfTrue="1">
      <formula>IF(WEEKDAY(F$5)=1,TRUE,FALSE)</formula>
    </cfRule>
  </conditionalFormatting>
  <conditionalFormatting sqref="F39:I39">
    <cfRule type="expression" dxfId="4092" priority="2035" stopIfTrue="1">
      <formula>IF(WEEKDAY(F$5)=1,TRUE,FALSE)</formula>
    </cfRule>
  </conditionalFormatting>
  <conditionalFormatting sqref="F39:AJ39">
    <cfRule type="expression" dxfId="4090" priority="2034" stopIfTrue="1">
      <formula>IF(WEEKDAY(F$5)=1,TRUE,FALSE)</formula>
    </cfRule>
  </conditionalFormatting>
  <conditionalFormatting sqref="F39:AJ39">
    <cfRule type="expression" dxfId="4088" priority="2033" stopIfTrue="1">
      <formula>IF(WEEKDAY(F$5)=1,TRUE,FALSE)</formula>
    </cfRule>
  </conditionalFormatting>
  <conditionalFormatting sqref="F39:AJ39">
    <cfRule type="expression" dxfId="4086" priority="2032" stopIfTrue="1">
      <formula>IF(WEEKDAY(F$5)=1,TRUE,FALSE)</formula>
    </cfRule>
  </conditionalFormatting>
  <conditionalFormatting sqref="K39:P39">
    <cfRule type="expression" dxfId="4084" priority="2031" stopIfTrue="1">
      <formula>IF(WEEKDAY(K$5)=1,TRUE,FALSE)</formula>
    </cfRule>
  </conditionalFormatting>
  <conditionalFormatting sqref="R39:W39">
    <cfRule type="expression" dxfId="4082" priority="2030" stopIfTrue="1">
      <formula>IF(WEEKDAY(R$5)=1,TRUE,FALSE)</formula>
    </cfRule>
  </conditionalFormatting>
  <conditionalFormatting sqref="Y39:AD39">
    <cfRule type="expression" dxfId="4080" priority="2029" stopIfTrue="1">
      <formula>IF(WEEKDAY(Y$5)=1,TRUE,FALSE)</formula>
    </cfRule>
  </conditionalFormatting>
  <conditionalFormatting sqref="F39:I39">
    <cfRule type="expression" dxfId="4078" priority="2028" stopIfTrue="1">
      <formula>IF(WEEKDAY(F$5)=1,TRUE,FALSE)</formula>
    </cfRule>
  </conditionalFormatting>
  <conditionalFormatting sqref="AF39:AJ39">
    <cfRule type="expression" dxfId="4076" priority="2027" stopIfTrue="1">
      <formula>IF(WEEKDAY(AF$5)=1,TRUE,FALSE)</formula>
    </cfRule>
  </conditionalFormatting>
  <conditionalFormatting sqref="F39:AJ39">
    <cfRule type="expression" dxfId="4074" priority="2026" stopIfTrue="1">
      <formula>IF(WEEKDAY(F$5)=1,TRUE,FALSE)</formula>
    </cfRule>
  </conditionalFormatting>
  <conditionalFormatting sqref="F39:AJ39">
    <cfRule type="expression" dxfId="4072" priority="2025" stopIfTrue="1">
      <formula>IF(WEEKDAY(F$5)=1,TRUE,FALSE)</formula>
    </cfRule>
  </conditionalFormatting>
  <conditionalFormatting sqref="F39:AJ39">
    <cfRule type="expression" dxfId="4070" priority="2024" stopIfTrue="1">
      <formula>IF(WEEKDAY(F$5)=1,TRUE,FALSE)</formula>
    </cfRule>
  </conditionalFormatting>
  <conditionalFormatting sqref="F39:AJ39">
    <cfRule type="expression" dxfId="4068" priority="2023" stopIfTrue="1">
      <formula>IF(WEEKDAY(F$5)=1,TRUE,FALSE)</formula>
    </cfRule>
  </conditionalFormatting>
  <conditionalFormatting sqref="F39:I39">
    <cfRule type="expression" dxfId="4066" priority="2022" stopIfTrue="1">
      <formula>IF(WEEKDAY(F$5)=1,TRUE,FALSE)</formula>
    </cfRule>
  </conditionalFormatting>
  <conditionalFormatting sqref="F39:I39">
    <cfRule type="expression" dxfId="4064" priority="2021" stopIfTrue="1">
      <formula>IF(WEEKDAY(F$5)=1,TRUE,FALSE)</formula>
    </cfRule>
  </conditionalFormatting>
  <conditionalFormatting sqref="F39:I39">
    <cfRule type="expression" dxfId="4062" priority="2020" stopIfTrue="1">
      <formula>IF(WEEKDAY(F$5)=1,TRUE,FALSE)</formula>
    </cfRule>
  </conditionalFormatting>
  <conditionalFormatting sqref="F39:AJ39">
    <cfRule type="expression" dxfId="4060" priority="2019" stopIfTrue="1">
      <formula>IF(WEEKDAY(F$5)=1,TRUE,FALSE)</formula>
    </cfRule>
  </conditionalFormatting>
  <conditionalFormatting sqref="F39:AJ39">
    <cfRule type="expression" dxfId="4058" priority="2018" stopIfTrue="1">
      <formula>IF(WEEKDAY(F$5)=1,TRUE,FALSE)</formula>
    </cfRule>
  </conditionalFormatting>
  <conditionalFormatting sqref="F39:AJ39">
    <cfRule type="expression" dxfId="4056" priority="2017" stopIfTrue="1">
      <formula>IF(WEEKDAY(F$5)=1,TRUE,FALSE)</formula>
    </cfRule>
  </conditionalFormatting>
  <conditionalFormatting sqref="K39:P39">
    <cfRule type="expression" dxfId="4054" priority="2016" stopIfTrue="1">
      <formula>IF(WEEKDAY(K$5)=1,TRUE,FALSE)</formula>
    </cfRule>
  </conditionalFormatting>
  <conditionalFormatting sqref="R39:W39">
    <cfRule type="expression" dxfId="4052" priority="2015" stopIfTrue="1">
      <formula>IF(WEEKDAY(R$5)=1,TRUE,FALSE)</formula>
    </cfRule>
  </conditionalFormatting>
  <conditionalFormatting sqref="Y39:AD39">
    <cfRule type="expression" dxfId="4050" priority="2014" stopIfTrue="1">
      <formula>IF(WEEKDAY(Y$5)=1,TRUE,FALSE)</formula>
    </cfRule>
  </conditionalFormatting>
  <conditionalFormatting sqref="F39:I39">
    <cfRule type="expression" dxfId="4048" priority="2013" stopIfTrue="1">
      <formula>IF(WEEKDAY(F$5)=1,TRUE,FALSE)</formula>
    </cfRule>
  </conditionalFormatting>
  <conditionalFormatting sqref="AF39:AJ39">
    <cfRule type="expression" dxfId="4046" priority="2012" stopIfTrue="1">
      <formula>IF(WEEKDAY(AF$5)=1,TRUE,FALSE)</formula>
    </cfRule>
  </conditionalFormatting>
  <conditionalFormatting sqref="F39:AJ39">
    <cfRule type="expression" dxfId="4044" priority="2011" stopIfTrue="1">
      <formula>IF(WEEKDAY(F$5)=1,TRUE,FALSE)</formula>
    </cfRule>
  </conditionalFormatting>
  <conditionalFormatting sqref="F39:AJ39">
    <cfRule type="expression" dxfId="4042" priority="2010" stopIfTrue="1">
      <formula>IF(WEEKDAY(F$5)=1,TRUE,FALSE)</formula>
    </cfRule>
  </conditionalFormatting>
  <conditionalFormatting sqref="F39:AJ39">
    <cfRule type="expression" dxfId="4040" priority="2009" stopIfTrue="1">
      <formula>IF(WEEKDAY(F$5)=1,TRUE,FALSE)</formula>
    </cfRule>
  </conditionalFormatting>
  <conditionalFormatting sqref="F39:AJ39">
    <cfRule type="expression" dxfId="4038" priority="2008" stopIfTrue="1">
      <formula>IF(WEEKDAY(F$5)=1,TRUE,FALSE)</formula>
    </cfRule>
  </conditionalFormatting>
  <conditionalFormatting sqref="F39:AJ39">
    <cfRule type="expression" dxfId="4036" priority="2007" stopIfTrue="1">
      <formula>IF(WEEKDAY(F$5)=1,TRUE,FALSE)</formula>
    </cfRule>
  </conditionalFormatting>
  <conditionalFormatting sqref="G11:I11">
    <cfRule type="expression" dxfId="4034" priority="2006" stopIfTrue="1">
      <formula>IF(WEEKDAY(G$5)=1,TRUE,FALSE)</formula>
    </cfRule>
  </conditionalFormatting>
  <conditionalFormatting sqref="G11:AJ11">
    <cfRule type="expression" dxfId="4032" priority="2005" stopIfTrue="1">
      <formula>IF(WEEKDAY(G$5)=1,TRUE,FALSE)</formula>
    </cfRule>
  </conditionalFormatting>
  <conditionalFormatting sqref="G11:AJ11">
    <cfRule type="expression" dxfId="4030" priority="2004" stopIfTrue="1">
      <formula>IF(WEEKDAY(G$5)=1,TRUE,FALSE)</formula>
    </cfRule>
  </conditionalFormatting>
  <conditionalFormatting sqref="G11:AJ11">
    <cfRule type="expression" dxfId="4028" priority="2003" stopIfTrue="1">
      <formula>IF(WEEKDAY(G$5)=1,TRUE,FALSE)</formula>
    </cfRule>
  </conditionalFormatting>
  <conditionalFormatting sqref="K11:P11">
    <cfRule type="expression" dxfId="4026" priority="2002" stopIfTrue="1">
      <formula>IF(WEEKDAY(K$5)=1,TRUE,FALSE)</formula>
    </cfRule>
  </conditionalFormatting>
  <conditionalFormatting sqref="R11:W11">
    <cfRule type="expression" dxfId="4024" priority="2001" stopIfTrue="1">
      <formula>IF(WEEKDAY(R$5)=1,TRUE,FALSE)</formula>
    </cfRule>
  </conditionalFormatting>
  <conditionalFormatting sqref="Y11:AD11">
    <cfRule type="expression" dxfId="4022" priority="2000" stopIfTrue="1">
      <formula>IF(WEEKDAY(Y$5)=1,TRUE,FALSE)</formula>
    </cfRule>
  </conditionalFormatting>
  <conditionalFormatting sqref="G11:I11">
    <cfRule type="expression" dxfId="4020" priority="1999" stopIfTrue="1">
      <formula>IF(WEEKDAY(G$5)=1,TRUE,FALSE)</formula>
    </cfRule>
  </conditionalFormatting>
  <conditionalFormatting sqref="AF11:AJ11">
    <cfRule type="expression" dxfId="4018" priority="1998" stopIfTrue="1">
      <formula>IF(WEEKDAY(AF$5)=1,TRUE,FALSE)</formula>
    </cfRule>
  </conditionalFormatting>
  <conditionalFormatting sqref="G11:AJ11">
    <cfRule type="expression" dxfId="4016" priority="1997" stopIfTrue="1">
      <formula>IF(WEEKDAY(G$5)=1,TRUE,FALSE)</formula>
    </cfRule>
  </conditionalFormatting>
  <conditionalFormatting sqref="G11:AJ11">
    <cfRule type="expression" dxfId="4014" priority="1996" stopIfTrue="1">
      <formula>IF(WEEKDAY(G$5)=1,TRUE,FALSE)</formula>
    </cfRule>
  </conditionalFormatting>
  <conditionalFormatting sqref="G11:AJ11">
    <cfRule type="expression" dxfId="4012" priority="1995" stopIfTrue="1">
      <formula>IF(WEEKDAY(G$5)=1,TRUE,FALSE)</formula>
    </cfRule>
  </conditionalFormatting>
  <conditionalFormatting sqref="G11:AJ11">
    <cfRule type="expression" dxfId="4010" priority="1994" stopIfTrue="1">
      <formula>IF(WEEKDAY(G$5)=1,TRUE,FALSE)</formula>
    </cfRule>
  </conditionalFormatting>
  <conditionalFormatting sqref="G11:I11">
    <cfRule type="expression" dxfId="4008" priority="1993" stopIfTrue="1">
      <formula>IF(WEEKDAY(G$5)=1,TRUE,FALSE)</formula>
    </cfRule>
  </conditionalFormatting>
  <conditionalFormatting sqref="G11:I11">
    <cfRule type="expression" dxfId="4006" priority="1992" stopIfTrue="1">
      <formula>IF(WEEKDAY(G$5)=1,TRUE,FALSE)</formula>
    </cfRule>
  </conditionalFormatting>
  <conditionalFormatting sqref="G11:I11">
    <cfRule type="expression" dxfId="4004" priority="1991" stopIfTrue="1">
      <formula>IF(WEEKDAY(G$5)=1,TRUE,FALSE)</formula>
    </cfRule>
  </conditionalFormatting>
  <conditionalFormatting sqref="G11:AJ11">
    <cfRule type="expression" dxfId="4002" priority="1990" stopIfTrue="1">
      <formula>IF(WEEKDAY(G$5)=1,TRUE,FALSE)</formula>
    </cfRule>
  </conditionalFormatting>
  <conditionalFormatting sqref="G11:AJ11">
    <cfRule type="expression" dxfId="4000" priority="1989" stopIfTrue="1">
      <formula>IF(WEEKDAY(G$5)=1,TRUE,FALSE)</formula>
    </cfRule>
  </conditionalFormatting>
  <conditionalFormatting sqref="G11:AJ11">
    <cfRule type="expression" dxfId="3998" priority="1988" stopIfTrue="1">
      <formula>IF(WEEKDAY(G$5)=1,TRUE,FALSE)</formula>
    </cfRule>
  </conditionalFormatting>
  <conditionalFormatting sqref="K11:P11">
    <cfRule type="expression" dxfId="3996" priority="1987" stopIfTrue="1">
      <formula>IF(WEEKDAY(K$5)=1,TRUE,FALSE)</formula>
    </cfRule>
  </conditionalFormatting>
  <conditionalFormatting sqref="R11:W11">
    <cfRule type="expression" dxfId="3994" priority="1986" stopIfTrue="1">
      <formula>IF(WEEKDAY(R$5)=1,TRUE,FALSE)</formula>
    </cfRule>
  </conditionalFormatting>
  <conditionalFormatting sqref="Y11:AD11">
    <cfRule type="expression" dxfId="3992" priority="1985" stopIfTrue="1">
      <formula>IF(WEEKDAY(Y$5)=1,TRUE,FALSE)</formula>
    </cfRule>
  </conditionalFormatting>
  <conditionalFormatting sqref="G11:I11">
    <cfRule type="expression" dxfId="3990" priority="1984" stopIfTrue="1">
      <formula>IF(WEEKDAY(G$5)=1,TRUE,FALSE)</formula>
    </cfRule>
  </conditionalFormatting>
  <conditionalFormatting sqref="AF11:AJ11">
    <cfRule type="expression" dxfId="3988" priority="1983" stopIfTrue="1">
      <formula>IF(WEEKDAY(AF$5)=1,TRUE,FALSE)</formula>
    </cfRule>
  </conditionalFormatting>
  <conditionalFormatting sqref="G11:AJ11">
    <cfRule type="expression" dxfId="3986" priority="1982" stopIfTrue="1">
      <formula>IF(WEEKDAY(G$5)=1,TRUE,FALSE)</formula>
    </cfRule>
  </conditionalFormatting>
  <conditionalFormatting sqref="G11:AJ11">
    <cfRule type="expression" dxfId="3984" priority="1981" stopIfTrue="1">
      <formula>IF(WEEKDAY(G$5)=1,TRUE,FALSE)</formula>
    </cfRule>
  </conditionalFormatting>
  <conditionalFormatting sqref="G11:AJ11">
    <cfRule type="expression" dxfId="3982" priority="1980" stopIfTrue="1">
      <formula>IF(WEEKDAY(G$5)=1,TRUE,FALSE)</formula>
    </cfRule>
  </conditionalFormatting>
  <conditionalFormatting sqref="G11:AJ11">
    <cfRule type="expression" dxfId="3980" priority="1979" stopIfTrue="1">
      <formula>IF(WEEKDAY(G$5)=1,TRUE,FALSE)</formula>
    </cfRule>
  </conditionalFormatting>
  <conditionalFormatting sqref="G11:AJ11">
    <cfRule type="expression" dxfId="3978" priority="1978" stopIfTrue="1">
      <formula>IF(WEEKDAY(G$5)=1,TRUE,FALSE)</formula>
    </cfRule>
  </conditionalFormatting>
  <conditionalFormatting sqref="G14:AJ14">
    <cfRule type="expression" dxfId="3976" priority="1977" stopIfTrue="1">
      <formula>IF(WEEKDAY(G$5)=1,TRUE,FALSE)</formula>
    </cfRule>
  </conditionalFormatting>
  <conditionalFormatting sqref="G14:I14">
    <cfRule type="expression" dxfId="3974" priority="1976" stopIfTrue="1">
      <formula>IF(WEEKDAY(G$5)=1,TRUE,FALSE)</formula>
    </cfRule>
  </conditionalFormatting>
  <conditionalFormatting sqref="G14:AJ14">
    <cfRule type="expression" dxfId="3972" priority="1975" stopIfTrue="1">
      <formula>IF(WEEKDAY(G$5)=1,TRUE,FALSE)</formula>
    </cfRule>
  </conditionalFormatting>
  <conditionalFormatting sqref="G14:AJ14">
    <cfRule type="expression" dxfId="3970" priority="1974" stopIfTrue="1">
      <formula>IF(WEEKDAY(G$5)=1,TRUE,FALSE)</formula>
    </cfRule>
  </conditionalFormatting>
  <conditionalFormatting sqref="G14:AJ14">
    <cfRule type="expression" dxfId="3968" priority="1973" stopIfTrue="1">
      <formula>IF(WEEKDAY(G$5)=1,TRUE,FALSE)</formula>
    </cfRule>
  </conditionalFormatting>
  <conditionalFormatting sqref="K14:P14">
    <cfRule type="expression" dxfId="3966" priority="1972" stopIfTrue="1">
      <formula>IF(WEEKDAY(K$5)=1,TRUE,FALSE)</formula>
    </cfRule>
  </conditionalFormatting>
  <conditionalFormatting sqref="R14:W14">
    <cfRule type="expression" dxfId="3964" priority="1971" stopIfTrue="1">
      <formula>IF(WEEKDAY(R$5)=1,TRUE,FALSE)</formula>
    </cfRule>
  </conditionalFormatting>
  <conditionalFormatting sqref="Y14:AD14">
    <cfRule type="expression" dxfId="3962" priority="1970" stopIfTrue="1">
      <formula>IF(WEEKDAY(Y$5)=1,TRUE,FALSE)</formula>
    </cfRule>
  </conditionalFormatting>
  <conditionalFormatting sqref="G14:I14">
    <cfRule type="expression" dxfId="3960" priority="1969" stopIfTrue="1">
      <formula>IF(WEEKDAY(G$5)=1,TRUE,FALSE)</formula>
    </cfRule>
  </conditionalFormatting>
  <conditionalFormatting sqref="AF14:AJ14">
    <cfRule type="expression" dxfId="3958" priority="1968" stopIfTrue="1">
      <formula>IF(WEEKDAY(AF$5)=1,TRUE,FALSE)</formula>
    </cfRule>
  </conditionalFormatting>
  <conditionalFormatting sqref="G14:AJ14">
    <cfRule type="expression" dxfId="3956" priority="1967" stopIfTrue="1">
      <formula>IF(WEEKDAY(G$5)=1,TRUE,FALSE)</formula>
    </cfRule>
  </conditionalFormatting>
  <conditionalFormatting sqref="G14:AJ14">
    <cfRule type="expression" dxfId="3954" priority="1966" stopIfTrue="1">
      <formula>IF(WEEKDAY(G$5)=1,TRUE,FALSE)</formula>
    </cfRule>
  </conditionalFormatting>
  <conditionalFormatting sqref="G14:AJ14">
    <cfRule type="expression" dxfId="3952" priority="1965" stopIfTrue="1">
      <formula>IF(WEEKDAY(G$5)=1,TRUE,FALSE)</formula>
    </cfRule>
  </conditionalFormatting>
  <conditionalFormatting sqref="G14:AJ14">
    <cfRule type="expression" dxfId="3950" priority="1964" stopIfTrue="1">
      <formula>IF(WEEKDAY(G$5)=1,TRUE,FALSE)</formula>
    </cfRule>
  </conditionalFormatting>
  <conditionalFormatting sqref="G14:I14">
    <cfRule type="expression" dxfId="3948" priority="1963" stopIfTrue="1">
      <formula>IF(WEEKDAY(G$5)=1,TRUE,FALSE)</formula>
    </cfRule>
  </conditionalFormatting>
  <conditionalFormatting sqref="G14:I14">
    <cfRule type="expression" dxfId="3946" priority="1962" stopIfTrue="1">
      <formula>IF(WEEKDAY(G$5)=1,TRUE,FALSE)</formula>
    </cfRule>
  </conditionalFormatting>
  <conditionalFormatting sqref="G14:I14">
    <cfRule type="expression" dxfId="3944" priority="1961" stopIfTrue="1">
      <formula>IF(WEEKDAY(G$5)=1,TRUE,FALSE)</formula>
    </cfRule>
  </conditionalFormatting>
  <conditionalFormatting sqref="G14:AJ14">
    <cfRule type="expression" dxfId="3942" priority="1960" stopIfTrue="1">
      <formula>IF(WEEKDAY(G$5)=1,TRUE,FALSE)</formula>
    </cfRule>
  </conditionalFormatting>
  <conditionalFormatting sqref="G14:AJ14">
    <cfRule type="expression" dxfId="3940" priority="1959" stopIfTrue="1">
      <formula>IF(WEEKDAY(G$5)=1,TRUE,FALSE)</formula>
    </cfRule>
  </conditionalFormatting>
  <conditionalFormatting sqref="G14:AJ14">
    <cfRule type="expression" dxfId="3938" priority="1958" stopIfTrue="1">
      <formula>IF(WEEKDAY(G$5)=1,TRUE,FALSE)</formula>
    </cfRule>
  </conditionalFormatting>
  <conditionalFormatting sqref="K14:P14">
    <cfRule type="expression" dxfId="3936" priority="1957" stopIfTrue="1">
      <formula>IF(WEEKDAY(K$5)=1,TRUE,FALSE)</formula>
    </cfRule>
  </conditionalFormatting>
  <conditionalFormatting sqref="R14:W14">
    <cfRule type="expression" dxfId="3934" priority="1956" stopIfTrue="1">
      <formula>IF(WEEKDAY(R$5)=1,TRUE,FALSE)</formula>
    </cfRule>
  </conditionalFormatting>
  <conditionalFormatting sqref="Y14:AD14">
    <cfRule type="expression" dxfId="3932" priority="1955" stopIfTrue="1">
      <formula>IF(WEEKDAY(Y$5)=1,TRUE,FALSE)</formula>
    </cfRule>
  </conditionalFormatting>
  <conditionalFormatting sqref="G14:I14">
    <cfRule type="expression" dxfId="3930" priority="1954" stopIfTrue="1">
      <formula>IF(WEEKDAY(G$5)=1,TRUE,FALSE)</formula>
    </cfRule>
  </conditionalFormatting>
  <conditionalFormatting sqref="AF14:AJ14">
    <cfRule type="expression" dxfId="3928" priority="1953" stopIfTrue="1">
      <formula>IF(WEEKDAY(AF$5)=1,TRUE,FALSE)</formula>
    </cfRule>
  </conditionalFormatting>
  <conditionalFormatting sqref="G14:AJ14">
    <cfRule type="expression" dxfId="3926" priority="1952" stopIfTrue="1">
      <formula>IF(WEEKDAY(G$5)=1,TRUE,FALSE)</formula>
    </cfRule>
  </conditionalFormatting>
  <conditionalFormatting sqref="G14:AJ14">
    <cfRule type="expression" dxfId="3924" priority="1951" stopIfTrue="1">
      <formula>IF(WEEKDAY(G$5)=1,TRUE,FALSE)</formula>
    </cfRule>
  </conditionalFormatting>
  <conditionalFormatting sqref="G14:AJ14">
    <cfRule type="expression" dxfId="3922" priority="1950" stopIfTrue="1">
      <formula>IF(WEEKDAY(G$5)=1,TRUE,FALSE)</formula>
    </cfRule>
  </conditionalFormatting>
  <conditionalFormatting sqref="G14:AJ14">
    <cfRule type="expression" dxfId="3920" priority="1949" stopIfTrue="1">
      <formula>IF(WEEKDAY(G$5)=1,TRUE,FALSE)</formula>
    </cfRule>
  </conditionalFormatting>
  <conditionalFormatting sqref="G14:AJ14">
    <cfRule type="expression" dxfId="3918" priority="1948" stopIfTrue="1">
      <formula>IF(WEEKDAY(G$5)=1,TRUE,FALSE)</formula>
    </cfRule>
  </conditionalFormatting>
  <conditionalFormatting sqref="G16:AJ16">
    <cfRule type="expression" dxfId="3916" priority="1947" stopIfTrue="1">
      <formula>IF(WEEKDAY(G$5)=1,TRUE,FALSE)</formula>
    </cfRule>
  </conditionalFormatting>
  <conditionalFormatting sqref="G16:I16">
    <cfRule type="expression" dxfId="3914" priority="1946" stopIfTrue="1">
      <formula>IF(WEEKDAY(G$5)=1,TRUE,FALSE)</formula>
    </cfRule>
  </conditionalFormatting>
  <conditionalFormatting sqref="G16:AJ16">
    <cfRule type="expression" dxfId="3912" priority="1945" stopIfTrue="1">
      <formula>IF(WEEKDAY(G$5)=1,TRUE,FALSE)</formula>
    </cfRule>
  </conditionalFormatting>
  <conditionalFormatting sqref="G16:AJ16">
    <cfRule type="expression" dxfId="3910" priority="1944" stopIfTrue="1">
      <formula>IF(WEEKDAY(G$5)=1,TRUE,FALSE)</formula>
    </cfRule>
  </conditionalFormatting>
  <conditionalFormatting sqref="G16:AJ16">
    <cfRule type="expression" dxfId="3908" priority="1943" stopIfTrue="1">
      <formula>IF(WEEKDAY(G$5)=1,TRUE,FALSE)</formula>
    </cfRule>
  </conditionalFormatting>
  <conditionalFormatting sqref="K16:P16">
    <cfRule type="expression" dxfId="3906" priority="1942" stopIfTrue="1">
      <formula>IF(WEEKDAY(K$5)=1,TRUE,FALSE)</formula>
    </cfRule>
  </conditionalFormatting>
  <conditionalFormatting sqref="R16:W16">
    <cfRule type="expression" dxfId="3904" priority="1941" stopIfTrue="1">
      <formula>IF(WEEKDAY(R$5)=1,TRUE,FALSE)</formula>
    </cfRule>
  </conditionalFormatting>
  <conditionalFormatting sqref="Y16:AD16">
    <cfRule type="expression" dxfId="3902" priority="1940" stopIfTrue="1">
      <formula>IF(WEEKDAY(Y$5)=1,TRUE,FALSE)</formula>
    </cfRule>
  </conditionalFormatting>
  <conditionalFormatting sqref="G16:I16">
    <cfRule type="expression" dxfId="3900" priority="1939" stopIfTrue="1">
      <formula>IF(WEEKDAY(G$5)=1,TRUE,FALSE)</formula>
    </cfRule>
  </conditionalFormatting>
  <conditionalFormatting sqref="AF16:AJ16">
    <cfRule type="expression" dxfId="3898" priority="1938" stopIfTrue="1">
      <formula>IF(WEEKDAY(AF$5)=1,TRUE,FALSE)</formula>
    </cfRule>
  </conditionalFormatting>
  <conditionalFormatting sqref="G16:AJ16">
    <cfRule type="expression" dxfId="3896" priority="1937" stopIfTrue="1">
      <formula>IF(WEEKDAY(G$5)=1,TRUE,FALSE)</formula>
    </cfRule>
  </conditionalFormatting>
  <conditionalFormatting sqref="G16:AJ16">
    <cfRule type="expression" dxfId="3894" priority="1936" stopIfTrue="1">
      <formula>IF(WEEKDAY(G$5)=1,TRUE,FALSE)</formula>
    </cfRule>
  </conditionalFormatting>
  <conditionalFormatting sqref="G16:AJ16">
    <cfRule type="expression" dxfId="3892" priority="1935" stopIfTrue="1">
      <formula>IF(WEEKDAY(G$5)=1,TRUE,FALSE)</formula>
    </cfRule>
  </conditionalFormatting>
  <conditionalFormatting sqref="G16:AJ16">
    <cfRule type="expression" dxfId="3890" priority="1934" stopIfTrue="1">
      <formula>IF(WEEKDAY(G$5)=1,TRUE,FALSE)</formula>
    </cfRule>
  </conditionalFormatting>
  <conditionalFormatting sqref="G16:I16">
    <cfRule type="expression" dxfId="3888" priority="1933" stopIfTrue="1">
      <formula>IF(WEEKDAY(G$5)=1,TRUE,FALSE)</formula>
    </cfRule>
  </conditionalFormatting>
  <conditionalFormatting sqref="G16:I16">
    <cfRule type="expression" dxfId="3886" priority="1932" stopIfTrue="1">
      <formula>IF(WEEKDAY(G$5)=1,TRUE,FALSE)</formula>
    </cfRule>
  </conditionalFormatting>
  <conditionalFormatting sqref="G16:I16">
    <cfRule type="expression" dxfId="3884" priority="1931" stopIfTrue="1">
      <formula>IF(WEEKDAY(G$5)=1,TRUE,FALSE)</formula>
    </cfRule>
  </conditionalFormatting>
  <conditionalFormatting sqref="G16:AJ16">
    <cfRule type="expression" dxfId="3882" priority="1930" stopIfTrue="1">
      <formula>IF(WEEKDAY(G$5)=1,TRUE,FALSE)</formula>
    </cfRule>
  </conditionalFormatting>
  <conditionalFormatting sqref="G16:AJ16">
    <cfRule type="expression" dxfId="3880" priority="1929" stopIfTrue="1">
      <formula>IF(WEEKDAY(G$5)=1,TRUE,FALSE)</formula>
    </cfRule>
  </conditionalFormatting>
  <conditionalFormatting sqref="G16:AJ16">
    <cfRule type="expression" dxfId="3878" priority="1928" stopIfTrue="1">
      <formula>IF(WEEKDAY(G$5)=1,TRUE,FALSE)</formula>
    </cfRule>
  </conditionalFormatting>
  <conditionalFormatting sqref="K16:P16">
    <cfRule type="expression" dxfId="3876" priority="1927" stopIfTrue="1">
      <formula>IF(WEEKDAY(K$5)=1,TRUE,FALSE)</formula>
    </cfRule>
  </conditionalFormatting>
  <conditionalFormatting sqref="R16:W16">
    <cfRule type="expression" dxfId="3874" priority="1926" stopIfTrue="1">
      <formula>IF(WEEKDAY(R$5)=1,TRUE,FALSE)</formula>
    </cfRule>
  </conditionalFormatting>
  <conditionalFormatting sqref="Y16:AD16">
    <cfRule type="expression" dxfId="3872" priority="1925" stopIfTrue="1">
      <formula>IF(WEEKDAY(Y$5)=1,TRUE,FALSE)</formula>
    </cfRule>
  </conditionalFormatting>
  <conditionalFormatting sqref="G16:I16">
    <cfRule type="expression" dxfId="3870" priority="1924" stopIfTrue="1">
      <formula>IF(WEEKDAY(G$5)=1,TRUE,FALSE)</formula>
    </cfRule>
  </conditionalFormatting>
  <conditionalFormatting sqref="AF16:AJ16">
    <cfRule type="expression" dxfId="3868" priority="1923" stopIfTrue="1">
      <formula>IF(WEEKDAY(AF$5)=1,TRUE,FALSE)</formula>
    </cfRule>
  </conditionalFormatting>
  <conditionalFormatting sqref="G16:AJ16">
    <cfRule type="expression" dxfId="3866" priority="1922" stopIfTrue="1">
      <formula>IF(WEEKDAY(G$5)=1,TRUE,FALSE)</formula>
    </cfRule>
  </conditionalFormatting>
  <conditionalFormatting sqref="G16:AJ16">
    <cfRule type="expression" dxfId="3864" priority="1921" stopIfTrue="1">
      <formula>IF(WEEKDAY(G$5)=1,TRUE,FALSE)</formula>
    </cfRule>
  </conditionalFormatting>
  <conditionalFormatting sqref="G16:AJ16">
    <cfRule type="expression" dxfId="3862" priority="1920" stopIfTrue="1">
      <formula>IF(WEEKDAY(G$5)=1,TRUE,FALSE)</formula>
    </cfRule>
  </conditionalFormatting>
  <conditionalFormatting sqref="G16:AJ16">
    <cfRule type="expression" dxfId="3860" priority="1919" stopIfTrue="1">
      <formula>IF(WEEKDAY(G$5)=1,TRUE,FALSE)</formula>
    </cfRule>
  </conditionalFormatting>
  <conditionalFormatting sqref="G16:AJ16">
    <cfRule type="expression" dxfId="3858" priority="1918" stopIfTrue="1">
      <formula>IF(WEEKDAY(G$5)=1,TRUE,FALSE)</formula>
    </cfRule>
  </conditionalFormatting>
  <conditionalFormatting sqref="G18:AJ18">
    <cfRule type="expression" dxfId="3856" priority="1917" stopIfTrue="1">
      <formula>IF(WEEKDAY(G$5)=1,TRUE,FALSE)</formula>
    </cfRule>
  </conditionalFormatting>
  <conditionalFormatting sqref="G18:I18">
    <cfRule type="expression" dxfId="3854" priority="1916" stopIfTrue="1">
      <formula>IF(WEEKDAY(G$5)=1,TRUE,FALSE)</formula>
    </cfRule>
  </conditionalFormatting>
  <conditionalFormatting sqref="G18:AJ18">
    <cfRule type="expression" dxfId="3852" priority="1915" stopIfTrue="1">
      <formula>IF(WEEKDAY(G$5)=1,TRUE,FALSE)</formula>
    </cfRule>
  </conditionalFormatting>
  <conditionalFormatting sqref="G18:AJ18">
    <cfRule type="expression" dxfId="3850" priority="1914" stopIfTrue="1">
      <formula>IF(WEEKDAY(G$5)=1,TRUE,FALSE)</formula>
    </cfRule>
  </conditionalFormatting>
  <conditionalFormatting sqref="G18:AJ18">
    <cfRule type="expression" dxfId="3848" priority="1913" stopIfTrue="1">
      <formula>IF(WEEKDAY(G$5)=1,TRUE,FALSE)</formula>
    </cfRule>
  </conditionalFormatting>
  <conditionalFormatting sqref="K18:P18">
    <cfRule type="expression" dxfId="3846" priority="1912" stopIfTrue="1">
      <formula>IF(WEEKDAY(K$5)=1,TRUE,FALSE)</formula>
    </cfRule>
  </conditionalFormatting>
  <conditionalFormatting sqref="R18:W18">
    <cfRule type="expression" dxfId="3844" priority="1911" stopIfTrue="1">
      <formula>IF(WEEKDAY(R$5)=1,TRUE,FALSE)</formula>
    </cfRule>
  </conditionalFormatting>
  <conditionalFormatting sqref="Y18:AD18">
    <cfRule type="expression" dxfId="3842" priority="1910" stopIfTrue="1">
      <formula>IF(WEEKDAY(Y$5)=1,TRUE,FALSE)</formula>
    </cfRule>
  </conditionalFormatting>
  <conditionalFormatting sqref="G18:I18">
    <cfRule type="expression" dxfId="3840" priority="1909" stopIfTrue="1">
      <formula>IF(WEEKDAY(G$5)=1,TRUE,FALSE)</formula>
    </cfRule>
  </conditionalFormatting>
  <conditionalFormatting sqref="AF18:AJ18">
    <cfRule type="expression" dxfId="3838" priority="1908" stopIfTrue="1">
      <formula>IF(WEEKDAY(AF$5)=1,TRUE,FALSE)</formula>
    </cfRule>
  </conditionalFormatting>
  <conditionalFormatting sqref="G18:AJ18">
    <cfRule type="expression" dxfId="3836" priority="1907" stopIfTrue="1">
      <formula>IF(WEEKDAY(G$5)=1,TRUE,FALSE)</formula>
    </cfRule>
  </conditionalFormatting>
  <conditionalFormatting sqref="G18:AJ18">
    <cfRule type="expression" dxfId="3834" priority="1906" stopIfTrue="1">
      <formula>IF(WEEKDAY(G$5)=1,TRUE,FALSE)</formula>
    </cfRule>
  </conditionalFormatting>
  <conditionalFormatting sqref="G18:AJ18">
    <cfRule type="expression" dxfId="3832" priority="1905" stopIfTrue="1">
      <formula>IF(WEEKDAY(G$5)=1,TRUE,FALSE)</formula>
    </cfRule>
  </conditionalFormatting>
  <conditionalFormatting sqref="G18:AJ18">
    <cfRule type="expression" dxfId="3830" priority="1904" stopIfTrue="1">
      <formula>IF(WEEKDAY(G$5)=1,TRUE,FALSE)</formula>
    </cfRule>
  </conditionalFormatting>
  <conditionalFormatting sqref="G18:I18">
    <cfRule type="expression" dxfId="3828" priority="1903" stopIfTrue="1">
      <formula>IF(WEEKDAY(G$5)=1,TRUE,FALSE)</formula>
    </cfRule>
  </conditionalFormatting>
  <conditionalFormatting sqref="G18:I18">
    <cfRule type="expression" dxfId="3826" priority="1902" stopIfTrue="1">
      <formula>IF(WEEKDAY(G$5)=1,TRUE,FALSE)</formula>
    </cfRule>
  </conditionalFormatting>
  <conditionalFormatting sqref="G18:I18">
    <cfRule type="expression" dxfId="3824" priority="1901" stopIfTrue="1">
      <formula>IF(WEEKDAY(G$5)=1,TRUE,FALSE)</formula>
    </cfRule>
  </conditionalFormatting>
  <conditionalFormatting sqref="G18:AJ18">
    <cfRule type="expression" dxfId="3822" priority="1900" stopIfTrue="1">
      <formula>IF(WEEKDAY(G$5)=1,TRUE,FALSE)</formula>
    </cfRule>
  </conditionalFormatting>
  <conditionalFormatting sqref="G18:AJ18">
    <cfRule type="expression" dxfId="3820" priority="1899" stopIfTrue="1">
      <formula>IF(WEEKDAY(G$5)=1,TRUE,FALSE)</formula>
    </cfRule>
  </conditionalFormatting>
  <conditionalFormatting sqref="G18:AJ18">
    <cfRule type="expression" dxfId="3818" priority="1898" stopIfTrue="1">
      <formula>IF(WEEKDAY(G$5)=1,TRUE,FALSE)</formula>
    </cfRule>
  </conditionalFormatting>
  <conditionalFormatting sqref="K18:P18">
    <cfRule type="expression" dxfId="3816" priority="1897" stopIfTrue="1">
      <formula>IF(WEEKDAY(K$5)=1,TRUE,FALSE)</formula>
    </cfRule>
  </conditionalFormatting>
  <conditionalFormatting sqref="R18:W18">
    <cfRule type="expression" dxfId="3814" priority="1896" stopIfTrue="1">
      <formula>IF(WEEKDAY(R$5)=1,TRUE,FALSE)</formula>
    </cfRule>
  </conditionalFormatting>
  <conditionalFormatting sqref="Y18:AD18">
    <cfRule type="expression" dxfId="3812" priority="1895" stopIfTrue="1">
      <formula>IF(WEEKDAY(Y$5)=1,TRUE,FALSE)</formula>
    </cfRule>
  </conditionalFormatting>
  <conditionalFormatting sqref="G18:I18">
    <cfRule type="expression" dxfId="3810" priority="1894" stopIfTrue="1">
      <formula>IF(WEEKDAY(G$5)=1,TRUE,FALSE)</formula>
    </cfRule>
  </conditionalFormatting>
  <conditionalFormatting sqref="AF18:AJ18">
    <cfRule type="expression" dxfId="3808" priority="1893" stopIfTrue="1">
      <formula>IF(WEEKDAY(AF$5)=1,TRUE,FALSE)</formula>
    </cfRule>
  </conditionalFormatting>
  <conditionalFormatting sqref="G18:AJ18">
    <cfRule type="expression" dxfId="3806" priority="1892" stopIfTrue="1">
      <formula>IF(WEEKDAY(G$5)=1,TRUE,FALSE)</formula>
    </cfRule>
  </conditionalFormatting>
  <conditionalFormatting sqref="G18:AJ18">
    <cfRule type="expression" dxfId="3804" priority="1891" stopIfTrue="1">
      <formula>IF(WEEKDAY(G$5)=1,TRUE,FALSE)</formula>
    </cfRule>
  </conditionalFormatting>
  <conditionalFormatting sqref="G18:AJ18">
    <cfRule type="expression" dxfId="3802" priority="1890" stopIfTrue="1">
      <formula>IF(WEEKDAY(G$5)=1,TRUE,FALSE)</formula>
    </cfRule>
  </conditionalFormatting>
  <conditionalFormatting sqref="G18:AJ18">
    <cfRule type="expression" dxfId="3800" priority="1889" stopIfTrue="1">
      <formula>IF(WEEKDAY(G$5)=1,TRUE,FALSE)</formula>
    </cfRule>
  </conditionalFormatting>
  <conditionalFormatting sqref="G18:AJ18">
    <cfRule type="expression" dxfId="3798" priority="1888" stopIfTrue="1">
      <formula>IF(WEEKDAY(G$5)=1,TRUE,FALSE)</formula>
    </cfRule>
  </conditionalFormatting>
  <conditionalFormatting sqref="G20:AJ20">
    <cfRule type="expression" dxfId="3796" priority="1887" stopIfTrue="1">
      <formula>IF(WEEKDAY(G$5)=1,TRUE,FALSE)</formula>
    </cfRule>
  </conditionalFormatting>
  <conditionalFormatting sqref="G20:I20">
    <cfRule type="expression" dxfId="3794" priority="1886" stopIfTrue="1">
      <formula>IF(WEEKDAY(G$5)=1,TRUE,FALSE)</formula>
    </cfRule>
  </conditionalFormatting>
  <conditionalFormatting sqref="G20:AJ20">
    <cfRule type="expression" dxfId="3792" priority="1885" stopIfTrue="1">
      <formula>IF(WEEKDAY(G$5)=1,TRUE,FALSE)</formula>
    </cfRule>
  </conditionalFormatting>
  <conditionalFormatting sqref="G20:AJ20">
    <cfRule type="expression" dxfId="3790" priority="1884" stopIfTrue="1">
      <formula>IF(WEEKDAY(G$5)=1,TRUE,FALSE)</formula>
    </cfRule>
  </conditionalFormatting>
  <conditionalFormatting sqref="G20:AJ20">
    <cfRule type="expression" dxfId="3788" priority="1883" stopIfTrue="1">
      <formula>IF(WEEKDAY(G$5)=1,TRUE,FALSE)</formula>
    </cfRule>
  </conditionalFormatting>
  <conditionalFormatting sqref="K20:P20">
    <cfRule type="expression" dxfId="3786" priority="1882" stopIfTrue="1">
      <formula>IF(WEEKDAY(K$5)=1,TRUE,FALSE)</formula>
    </cfRule>
  </conditionalFormatting>
  <conditionalFormatting sqref="R20:W20">
    <cfRule type="expression" dxfId="3784" priority="1881" stopIfTrue="1">
      <formula>IF(WEEKDAY(R$5)=1,TRUE,FALSE)</formula>
    </cfRule>
  </conditionalFormatting>
  <conditionalFormatting sqref="Y20:AD20">
    <cfRule type="expression" dxfId="3782" priority="1880" stopIfTrue="1">
      <formula>IF(WEEKDAY(Y$5)=1,TRUE,FALSE)</formula>
    </cfRule>
  </conditionalFormatting>
  <conditionalFormatting sqref="G20:I20">
    <cfRule type="expression" dxfId="3780" priority="1879" stopIfTrue="1">
      <formula>IF(WEEKDAY(G$5)=1,TRUE,FALSE)</formula>
    </cfRule>
  </conditionalFormatting>
  <conditionalFormatting sqref="AF20:AJ20">
    <cfRule type="expression" dxfId="3778" priority="1878" stopIfTrue="1">
      <formula>IF(WEEKDAY(AF$5)=1,TRUE,FALSE)</formula>
    </cfRule>
  </conditionalFormatting>
  <conditionalFormatting sqref="G20:AJ20">
    <cfRule type="expression" dxfId="3776" priority="1877" stopIfTrue="1">
      <formula>IF(WEEKDAY(G$5)=1,TRUE,FALSE)</formula>
    </cfRule>
  </conditionalFormatting>
  <conditionalFormatting sqref="G20:AJ20">
    <cfRule type="expression" dxfId="3774" priority="1876" stopIfTrue="1">
      <formula>IF(WEEKDAY(G$5)=1,TRUE,FALSE)</formula>
    </cfRule>
  </conditionalFormatting>
  <conditionalFormatting sqref="G20:AJ20">
    <cfRule type="expression" dxfId="3772" priority="1875" stopIfTrue="1">
      <formula>IF(WEEKDAY(G$5)=1,TRUE,FALSE)</formula>
    </cfRule>
  </conditionalFormatting>
  <conditionalFormatting sqref="G20:AJ20">
    <cfRule type="expression" dxfId="3770" priority="1874" stopIfTrue="1">
      <formula>IF(WEEKDAY(G$5)=1,TRUE,FALSE)</formula>
    </cfRule>
  </conditionalFormatting>
  <conditionalFormatting sqref="G20:I20">
    <cfRule type="expression" dxfId="3768" priority="1873" stopIfTrue="1">
      <formula>IF(WEEKDAY(G$5)=1,TRUE,FALSE)</formula>
    </cfRule>
  </conditionalFormatting>
  <conditionalFormatting sqref="G20:I20">
    <cfRule type="expression" dxfId="3766" priority="1872" stopIfTrue="1">
      <formula>IF(WEEKDAY(G$5)=1,TRUE,FALSE)</formula>
    </cfRule>
  </conditionalFormatting>
  <conditionalFormatting sqref="G20:I20">
    <cfRule type="expression" dxfId="3764" priority="1871" stopIfTrue="1">
      <formula>IF(WEEKDAY(G$5)=1,TRUE,FALSE)</formula>
    </cfRule>
  </conditionalFormatting>
  <conditionalFormatting sqref="G20:AJ20">
    <cfRule type="expression" dxfId="3762" priority="1870" stopIfTrue="1">
      <formula>IF(WEEKDAY(G$5)=1,TRUE,FALSE)</formula>
    </cfRule>
  </conditionalFormatting>
  <conditionalFormatting sqref="G20:AJ20">
    <cfRule type="expression" dxfId="3760" priority="1869" stopIfTrue="1">
      <formula>IF(WEEKDAY(G$5)=1,TRUE,FALSE)</formula>
    </cfRule>
  </conditionalFormatting>
  <conditionalFormatting sqref="G20:AJ20">
    <cfRule type="expression" dxfId="3758" priority="1868" stopIfTrue="1">
      <formula>IF(WEEKDAY(G$5)=1,TRUE,FALSE)</formula>
    </cfRule>
  </conditionalFormatting>
  <conditionalFormatting sqref="K20:P20">
    <cfRule type="expression" dxfId="3756" priority="1867" stopIfTrue="1">
      <formula>IF(WEEKDAY(K$5)=1,TRUE,FALSE)</formula>
    </cfRule>
  </conditionalFormatting>
  <conditionalFormatting sqref="R20:W20">
    <cfRule type="expression" dxfId="3754" priority="1866" stopIfTrue="1">
      <formula>IF(WEEKDAY(R$5)=1,TRUE,FALSE)</formula>
    </cfRule>
  </conditionalFormatting>
  <conditionalFormatting sqref="Y20:AD20">
    <cfRule type="expression" dxfId="3752" priority="1865" stopIfTrue="1">
      <formula>IF(WEEKDAY(Y$5)=1,TRUE,FALSE)</formula>
    </cfRule>
  </conditionalFormatting>
  <conditionalFormatting sqref="G20:I20">
    <cfRule type="expression" dxfId="3750" priority="1864" stopIfTrue="1">
      <formula>IF(WEEKDAY(G$5)=1,TRUE,FALSE)</formula>
    </cfRule>
  </conditionalFormatting>
  <conditionalFormatting sqref="AF20:AJ20">
    <cfRule type="expression" dxfId="3748" priority="1863" stopIfTrue="1">
      <formula>IF(WEEKDAY(AF$5)=1,TRUE,FALSE)</formula>
    </cfRule>
  </conditionalFormatting>
  <conditionalFormatting sqref="G20:AJ20">
    <cfRule type="expression" dxfId="3746" priority="1862" stopIfTrue="1">
      <formula>IF(WEEKDAY(G$5)=1,TRUE,FALSE)</formula>
    </cfRule>
  </conditionalFormatting>
  <conditionalFormatting sqref="G20:AJ20">
    <cfRule type="expression" dxfId="3744" priority="1861" stopIfTrue="1">
      <formula>IF(WEEKDAY(G$5)=1,TRUE,FALSE)</formula>
    </cfRule>
  </conditionalFormatting>
  <conditionalFormatting sqref="G20:AJ20">
    <cfRule type="expression" dxfId="3742" priority="1860" stopIfTrue="1">
      <formula>IF(WEEKDAY(G$5)=1,TRUE,FALSE)</formula>
    </cfRule>
  </conditionalFormatting>
  <conditionalFormatting sqref="G20:AJ20">
    <cfRule type="expression" dxfId="3740" priority="1859" stopIfTrue="1">
      <formula>IF(WEEKDAY(G$5)=1,TRUE,FALSE)</formula>
    </cfRule>
  </conditionalFormatting>
  <conditionalFormatting sqref="G20:AJ20">
    <cfRule type="expression" dxfId="3738" priority="1858" stopIfTrue="1">
      <formula>IF(WEEKDAY(G$5)=1,TRUE,FALSE)</formula>
    </cfRule>
  </conditionalFormatting>
  <conditionalFormatting sqref="G22:AJ22">
    <cfRule type="expression" dxfId="3736" priority="1857" stopIfTrue="1">
      <formula>IF(WEEKDAY(G$5)=1,TRUE,FALSE)</formula>
    </cfRule>
  </conditionalFormatting>
  <conditionalFormatting sqref="G22:I22">
    <cfRule type="expression" dxfId="3734" priority="1856" stopIfTrue="1">
      <formula>IF(WEEKDAY(G$5)=1,TRUE,FALSE)</formula>
    </cfRule>
  </conditionalFormatting>
  <conditionalFormatting sqref="G22:AJ22">
    <cfRule type="expression" dxfId="3732" priority="1855" stopIfTrue="1">
      <formula>IF(WEEKDAY(G$5)=1,TRUE,FALSE)</formula>
    </cfRule>
  </conditionalFormatting>
  <conditionalFormatting sqref="G22:AJ22">
    <cfRule type="expression" dxfId="3730" priority="1854" stopIfTrue="1">
      <formula>IF(WEEKDAY(G$5)=1,TRUE,FALSE)</formula>
    </cfRule>
  </conditionalFormatting>
  <conditionalFormatting sqref="G22:AJ22">
    <cfRule type="expression" dxfId="3728" priority="1853" stopIfTrue="1">
      <formula>IF(WEEKDAY(G$5)=1,TRUE,FALSE)</formula>
    </cfRule>
  </conditionalFormatting>
  <conditionalFormatting sqref="K22:P22">
    <cfRule type="expression" dxfId="3726" priority="1852" stopIfTrue="1">
      <formula>IF(WEEKDAY(K$5)=1,TRUE,FALSE)</formula>
    </cfRule>
  </conditionalFormatting>
  <conditionalFormatting sqref="R22:W22">
    <cfRule type="expression" dxfId="3724" priority="1851" stopIfTrue="1">
      <formula>IF(WEEKDAY(R$5)=1,TRUE,FALSE)</formula>
    </cfRule>
  </conditionalFormatting>
  <conditionalFormatting sqref="Y22:AD22">
    <cfRule type="expression" dxfId="3722" priority="1850" stopIfTrue="1">
      <formula>IF(WEEKDAY(Y$5)=1,TRUE,FALSE)</formula>
    </cfRule>
  </conditionalFormatting>
  <conditionalFormatting sqref="G22:I22">
    <cfRule type="expression" dxfId="3720" priority="1849" stopIfTrue="1">
      <formula>IF(WEEKDAY(G$5)=1,TRUE,FALSE)</formula>
    </cfRule>
  </conditionalFormatting>
  <conditionalFormatting sqref="AF22:AJ22">
    <cfRule type="expression" dxfId="3718" priority="1848" stopIfTrue="1">
      <formula>IF(WEEKDAY(AF$5)=1,TRUE,FALSE)</formula>
    </cfRule>
  </conditionalFormatting>
  <conditionalFormatting sqref="G22:AJ22">
    <cfRule type="expression" dxfId="3716" priority="1847" stopIfTrue="1">
      <formula>IF(WEEKDAY(G$5)=1,TRUE,FALSE)</formula>
    </cfRule>
  </conditionalFormatting>
  <conditionalFormatting sqref="G22:AJ22">
    <cfRule type="expression" dxfId="3714" priority="1846" stopIfTrue="1">
      <formula>IF(WEEKDAY(G$5)=1,TRUE,FALSE)</formula>
    </cfRule>
  </conditionalFormatting>
  <conditionalFormatting sqref="G22:AJ22">
    <cfRule type="expression" dxfId="3712" priority="1845" stopIfTrue="1">
      <formula>IF(WEEKDAY(G$5)=1,TRUE,FALSE)</formula>
    </cfRule>
  </conditionalFormatting>
  <conditionalFormatting sqref="G22:AJ22">
    <cfRule type="expression" dxfId="3710" priority="1844" stopIfTrue="1">
      <formula>IF(WEEKDAY(G$5)=1,TRUE,FALSE)</formula>
    </cfRule>
  </conditionalFormatting>
  <conditionalFormatting sqref="G22:I22">
    <cfRule type="expression" dxfId="3708" priority="1843" stopIfTrue="1">
      <formula>IF(WEEKDAY(G$5)=1,TRUE,FALSE)</formula>
    </cfRule>
  </conditionalFormatting>
  <conditionalFormatting sqref="G22:I22">
    <cfRule type="expression" dxfId="3706" priority="1842" stopIfTrue="1">
      <formula>IF(WEEKDAY(G$5)=1,TRUE,FALSE)</formula>
    </cfRule>
  </conditionalFormatting>
  <conditionalFormatting sqref="G22:I22">
    <cfRule type="expression" dxfId="3704" priority="1841" stopIfTrue="1">
      <formula>IF(WEEKDAY(G$5)=1,TRUE,FALSE)</formula>
    </cfRule>
  </conditionalFormatting>
  <conditionalFormatting sqref="G22:AJ22">
    <cfRule type="expression" dxfId="3702" priority="1840" stopIfTrue="1">
      <formula>IF(WEEKDAY(G$5)=1,TRUE,FALSE)</formula>
    </cfRule>
  </conditionalFormatting>
  <conditionalFormatting sqref="G22:AJ22">
    <cfRule type="expression" dxfId="3700" priority="1839" stopIfTrue="1">
      <formula>IF(WEEKDAY(G$5)=1,TRUE,FALSE)</formula>
    </cfRule>
  </conditionalFormatting>
  <conditionalFormatting sqref="G22:AJ22">
    <cfRule type="expression" dxfId="3698" priority="1838" stopIfTrue="1">
      <formula>IF(WEEKDAY(G$5)=1,TRUE,FALSE)</formula>
    </cfRule>
  </conditionalFormatting>
  <conditionalFormatting sqref="K22:P22">
    <cfRule type="expression" dxfId="3696" priority="1837" stopIfTrue="1">
      <formula>IF(WEEKDAY(K$5)=1,TRUE,FALSE)</formula>
    </cfRule>
  </conditionalFormatting>
  <conditionalFormatting sqref="R22:W22">
    <cfRule type="expression" dxfId="3694" priority="1836" stopIfTrue="1">
      <formula>IF(WEEKDAY(R$5)=1,TRUE,FALSE)</formula>
    </cfRule>
  </conditionalFormatting>
  <conditionalFormatting sqref="Y22:AD22">
    <cfRule type="expression" dxfId="3692" priority="1835" stopIfTrue="1">
      <formula>IF(WEEKDAY(Y$5)=1,TRUE,FALSE)</formula>
    </cfRule>
  </conditionalFormatting>
  <conditionalFormatting sqref="G22:I22">
    <cfRule type="expression" dxfId="3690" priority="1834" stopIfTrue="1">
      <formula>IF(WEEKDAY(G$5)=1,TRUE,FALSE)</formula>
    </cfRule>
  </conditionalFormatting>
  <conditionalFormatting sqref="AF22:AJ22">
    <cfRule type="expression" dxfId="3688" priority="1833" stopIfTrue="1">
      <formula>IF(WEEKDAY(AF$5)=1,TRUE,FALSE)</formula>
    </cfRule>
  </conditionalFormatting>
  <conditionalFormatting sqref="G22:AJ22">
    <cfRule type="expression" dxfId="3686" priority="1832" stopIfTrue="1">
      <formula>IF(WEEKDAY(G$5)=1,TRUE,FALSE)</formula>
    </cfRule>
  </conditionalFormatting>
  <conditionalFormatting sqref="G22:AJ22">
    <cfRule type="expression" dxfId="3684" priority="1831" stopIfTrue="1">
      <formula>IF(WEEKDAY(G$5)=1,TRUE,FALSE)</formula>
    </cfRule>
  </conditionalFormatting>
  <conditionalFormatting sqref="G22:AJ22">
    <cfRule type="expression" dxfId="3682" priority="1830" stopIfTrue="1">
      <formula>IF(WEEKDAY(G$5)=1,TRUE,FALSE)</formula>
    </cfRule>
  </conditionalFormatting>
  <conditionalFormatting sqref="G22:AJ22">
    <cfRule type="expression" dxfId="3680" priority="1829" stopIfTrue="1">
      <formula>IF(WEEKDAY(G$5)=1,TRUE,FALSE)</formula>
    </cfRule>
  </conditionalFormatting>
  <conditionalFormatting sqref="G22:AJ22">
    <cfRule type="expression" dxfId="3678" priority="1828" stopIfTrue="1">
      <formula>IF(WEEKDAY(G$5)=1,TRUE,FALSE)</formula>
    </cfRule>
  </conditionalFormatting>
  <conditionalFormatting sqref="G24:AJ24">
    <cfRule type="expression" dxfId="3676" priority="1827" stopIfTrue="1">
      <formula>IF(WEEKDAY(G$5)=1,TRUE,FALSE)</formula>
    </cfRule>
  </conditionalFormatting>
  <conditionalFormatting sqref="G24:I24">
    <cfRule type="expression" dxfId="3674" priority="1826" stopIfTrue="1">
      <formula>IF(WEEKDAY(G$5)=1,TRUE,FALSE)</formula>
    </cfRule>
  </conditionalFormatting>
  <conditionalFormatting sqref="G24:AJ24">
    <cfRule type="expression" dxfId="3672" priority="1825" stopIfTrue="1">
      <formula>IF(WEEKDAY(G$5)=1,TRUE,FALSE)</formula>
    </cfRule>
  </conditionalFormatting>
  <conditionalFormatting sqref="G24:AJ24">
    <cfRule type="expression" dxfId="3670" priority="1824" stopIfTrue="1">
      <formula>IF(WEEKDAY(G$5)=1,TRUE,FALSE)</formula>
    </cfRule>
  </conditionalFormatting>
  <conditionalFormatting sqref="G24:AJ24">
    <cfRule type="expression" dxfId="3668" priority="1823" stopIfTrue="1">
      <formula>IF(WEEKDAY(G$5)=1,TRUE,FALSE)</formula>
    </cfRule>
  </conditionalFormatting>
  <conditionalFormatting sqref="K24:P24">
    <cfRule type="expression" dxfId="3666" priority="1822" stopIfTrue="1">
      <formula>IF(WEEKDAY(K$5)=1,TRUE,FALSE)</formula>
    </cfRule>
  </conditionalFormatting>
  <conditionalFormatting sqref="R24:W24">
    <cfRule type="expression" dxfId="3664" priority="1821" stopIfTrue="1">
      <formula>IF(WEEKDAY(R$5)=1,TRUE,FALSE)</formula>
    </cfRule>
  </conditionalFormatting>
  <conditionalFormatting sqref="Y24:AD24">
    <cfRule type="expression" dxfId="3662" priority="1820" stopIfTrue="1">
      <formula>IF(WEEKDAY(Y$5)=1,TRUE,FALSE)</formula>
    </cfRule>
  </conditionalFormatting>
  <conditionalFormatting sqref="G24:I24">
    <cfRule type="expression" dxfId="3660" priority="1819" stopIfTrue="1">
      <formula>IF(WEEKDAY(G$5)=1,TRUE,FALSE)</formula>
    </cfRule>
  </conditionalFormatting>
  <conditionalFormatting sqref="AF24:AJ24">
    <cfRule type="expression" dxfId="3658" priority="1818" stopIfTrue="1">
      <formula>IF(WEEKDAY(AF$5)=1,TRUE,FALSE)</formula>
    </cfRule>
  </conditionalFormatting>
  <conditionalFormatting sqref="G24:AJ24">
    <cfRule type="expression" dxfId="3656" priority="1817" stopIfTrue="1">
      <formula>IF(WEEKDAY(G$5)=1,TRUE,FALSE)</formula>
    </cfRule>
  </conditionalFormatting>
  <conditionalFormatting sqref="G24:AJ24">
    <cfRule type="expression" dxfId="3654" priority="1816" stopIfTrue="1">
      <formula>IF(WEEKDAY(G$5)=1,TRUE,FALSE)</formula>
    </cfRule>
  </conditionalFormatting>
  <conditionalFormatting sqref="G24:AJ24">
    <cfRule type="expression" dxfId="3652" priority="1815" stopIfTrue="1">
      <formula>IF(WEEKDAY(G$5)=1,TRUE,FALSE)</formula>
    </cfRule>
  </conditionalFormatting>
  <conditionalFormatting sqref="G24:AJ24">
    <cfRule type="expression" dxfId="3650" priority="1814" stopIfTrue="1">
      <formula>IF(WEEKDAY(G$5)=1,TRUE,FALSE)</formula>
    </cfRule>
  </conditionalFormatting>
  <conditionalFormatting sqref="G24:I24">
    <cfRule type="expression" dxfId="3648" priority="1813" stopIfTrue="1">
      <formula>IF(WEEKDAY(G$5)=1,TRUE,FALSE)</formula>
    </cfRule>
  </conditionalFormatting>
  <conditionalFormatting sqref="G24:I24">
    <cfRule type="expression" dxfId="3646" priority="1812" stopIfTrue="1">
      <formula>IF(WEEKDAY(G$5)=1,TRUE,FALSE)</formula>
    </cfRule>
  </conditionalFormatting>
  <conditionalFormatting sqref="G24:I24">
    <cfRule type="expression" dxfId="3644" priority="1811" stopIfTrue="1">
      <formula>IF(WEEKDAY(G$5)=1,TRUE,FALSE)</formula>
    </cfRule>
  </conditionalFormatting>
  <conditionalFormatting sqref="G24:AJ24">
    <cfRule type="expression" dxfId="3642" priority="1810" stopIfTrue="1">
      <formula>IF(WEEKDAY(G$5)=1,TRUE,FALSE)</formula>
    </cfRule>
  </conditionalFormatting>
  <conditionalFormatting sqref="G24:AJ24">
    <cfRule type="expression" dxfId="3640" priority="1809" stopIfTrue="1">
      <formula>IF(WEEKDAY(G$5)=1,TRUE,FALSE)</formula>
    </cfRule>
  </conditionalFormatting>
  <conditionalFormatting sqref="G24:AJ24">
    <cfRule type="expression" dxfId="3638" priority="1808" stopIfTrue="1">
      <formula>IF(WEEKDAY(G$5)=1,TRUE,FALSE)</formula>
    </cfRule>
  </conditionalFormatting>
  <conditionalFormatting sqref="K24:P24">
    <cfRule type="expression" dxfId="3636" priority="1807" stopIfTrue="1">
      <formula>IF(WEEKDAY(K$5)=1,TRUE,FALSE)</formula>
    </cfRule>
  </conditionalFormatting>
  <conditionalFormatting sqref="R24:W24">
    <cfRule type="expression" dxfId="3634" priority="1806" stopIfTrue="1">
      <formula>IF(WEEKDAY(R$5)=1,TRUE,FALSE)</formula>
    </cfRule>
  </conditionalFormatting>
  <conditionalFormatting sqref="Y24:AD24">
    <cfRule type="expression" dxfId="3632" priority="1805" stopIfTrue="1">
      <formula>IF(WEEKDAY(Y$5)=1,TRUE,FALSE)</formula>
    </cfRule>
  </conditionalFormatting>
  <conditionalFormatting sqref="G24:I24">
    <cfRule type="expression" dxfId="3630" priority="1804" stopIfTrue="1">
      <formula>IF(WEEKDAY(G$5)=1,TRUE,FALSE)</formula>
    </cfRule>
  </conditionalFormatting>
  <conditionalFormatting sqref="AF24:AJ24">
    <cfRule type="expression" dxfId="3628" priority="1803" stopIfTrue="1">
      <formula>IF(WEEKDAY(AF$5)=1,TRUE,FALSE)</formula>
    </cfRule>
  </conditionalFormatting>
  <conditionalFormatting sqref="G24:AJ24">
    <cfRule type="expression" dxfId="3626" priority="1802" stopIfTrue="1">
      <formula>IF(WEEKDAY(G$5)=1,TRUE,FALSE)</formula>
    </cfRule>
  </conditionalFormatting>
  <conditionalFormatting sqref="G24:AJ24">
    <cfRule type="expression" dxfId="3624" priority="1801" stopIfTrue="1">
      <formula>IF(WEEKDAY(G$5)=1,TRUE,FALSE)</formula>
    </cfRule>
  </conditionalFormatting>
  <conditionalFormatting sqref="G24:AJ24">
    <cfRule type="expression" dxfId="3622" priority="1800" stopIfTrue="1">
      <formula>IF(WEEKDAY(G$5)=1,TRUE,FALSE)</formula>
    </cfRule>
  </conditionalFormatting>
  <conditionalFormatting sqref="G24:AJ24">
    <cfRule type="expression" dxfId="3620" priority="1799" stopIfTrue="1">
      <formula>IF(WEEKDAY(G$5)=1,TRUE,FALSE)</formula>
    </cfRule>
  </conditionalFormatting>
  <conditionalFormatting sqref="G24:AJ24">
    <cfRule type="expression" dxfId="3618" priority="1798" stopIfTrue="1">
      <formula>IF(WEEKDAY(G$5)=1,TRUE,FALSE)</formula>
    </cfRule>
  </conditionalFormatting>
  <conditionalFormatting sqref="G26:AJ26">
    <cfRule type="expression" dxfId="3616" priority="1797" stopIfTrue="1">
      <formula>IF(WEEKDAY(G$5)=1,TRUE,FALSE)</formula>
    </cfRule>
  </conditionalFormatting>
  <conditionalFormatting sqref="G26:I26">
    <cfRule type="expression" dxfId="3614" priority="1796" stopIfTrue="1">
      <formula>IF(WEEKDAY(G$5)=1,TRUE,FALSE)</formula>
    </cfRule>
  </conditionalFormatting>
  <conditionalFormatting sqref="G26:AJ26">
    <cfRule type="expression" dxfId="3612" priority="1795" stopIfTrue="1">
      <formula>IF(WEEKDAY(G$5)=1,TRUE,FALSE)</formula>
    </cfRule>
  </conditionalFormatting>
  <conditionalFormatting sqref="G26:AJ26">
    <cfRule type="expression" dxfId="3610" priority="1794" stopIfTrue="1">
      <formula>IF(WEEKDAY(G$5)=1,TRUE,FALSE)</formula>
    </cfRule>
  </conditionalFormatting>
  <conditionalFormatting sqref="G26:AJ26">
    <cfRule type="expression" dxfId="3608" priority="1793" stopIfTrue="1">
      <formula>IF(WEEKDAY(G$5)=1,TRUE,FALSE)</formula>
    </cfRule>
  </conditionalFormatting>
  <conditionalFormatting sqref="K26:P26">
    <cfRule type="expression" dxfId="3606" priority="1792" stopIfTrue="1">
      <formula>IF(WEEKDAY(K$5)=1,TRUE,FALSE)</formula>
    </cfRule>
  </conditionalFormatting>
  <conditionalFormatting sqref="R26:W26">
    <cfRule type="expression" dxfId="3604" priority="1791" stopIfTrue="1">
      <formula>IF(WEEKDAY(R$5)=1,TRUE,FALSE)</formula>
    </cfRule>
  </conditionalFormatting>
  <conditionalFormatting sqref="Y26:AD26">
    <cfRule type="expression" dxfId="3602" priority="1790" stopIfTrue="1">
      <formula>IF(WEEKDAY(Y$5)=1,TRUE,FALSE)</formula>
    </cfRule>
  </conditionalFormatting>
  <conditionalFormatting sqref="G26:I26">
    <cfRule type="expression" dxfId="3600" priority="1789" stopIfTrue="1">
      <formula>IF(WEEKDAY(G$5)=1,TRUE,FALSE)</formula>
    </cfRule>
  </conditionalFormatting>
  <conditionalFormatting sqref="AF26:AJ26">
    <cfRule type="expression" dxfId="3598" priority="1788" stopIfTrue="1">
      <formula>IF(WEEKDAY(AF$5)=1,TRUE,FALSE)</formula>
    </cfRule>
  </conditionalFormatting>
  <conditionalFormatting sqref="G26:AJ26">
    <cfRule type="expression" dxfId="3596" priority="1787" stopIfTrue="1">
      <formula>IF(WEEKDAY(G$5)=1,TRUE,FALSE)</formula>
    </cfRule>
  </conditionalFormatting>
  <conditionalFormatting sqref="G26:AJ26">
    <cfRule type="expression" dxfId="3594" priority="1786" stopIfTrue="1">
      <formula>IF(WEEKDAY(G$5)=1,TRUE,FALSE)</formula>
    </cfRule>
  </conditionalFormatting>
  <conditionalFormatting sqref="G26:AJ26">
    <cfRule type="expression" dxfId="3592" priority="1785" stopIfTrue="1">
      <formula>IF(WEEKDAY(G$5)=1,TRUE,FALSE)</formula>
    </cfRule>
  </conditionalFormatting>
  <conditionalFormatting sqref="G26:AJ26">
    <cfRule type="expression" dxfId="3590" priority="1784" stopIfTrue="1">
      <formula>IF(WEEKDAY(G$5)=1,TRUE,FALSE)</formula>
    </cfRule>
  </conditionalFormatting>
  <conditionalFormatting sqref="G26:I26">
    <cfRule type="expression" dxfId="3588" priority="1783" stopIfTrue="1">
      <formula>IF(WEEKDAY(G$5)=1,TRUE,FALSE)</formula>
    </cfRule>
  </conditionalFormatting>
  <conditionalFormatting sqref="G26:I26">
    <cfRule type="expression" dxfId="3586" priority="1782" stopIfTrue="1">
      <formula>IF(WEEKDAY(G$5)=1,TRUE,FALSE)</formula>
    </cfRule>
  </conditionalFormatting>
  <conditionalFormatting sqref="G26:I26">
    <cfRule type="expression" dxfId="3584" priority="1781" stopIfTrue="1">
      <formula>IF(WEEKDAY(G$5)=1,TRUE,FALSE)</formula>
    </cfRule>
  </conditionalFormatting>
  <conditionalFormatting sqref="G26:AJ26">
    <cfRule type="expression" dxfId="3582" priority="1780" stopIfTrue="1">
      <formula>IF(WEEKDAY(G$5)=1,TRUE,FALSE)</formula>
    </cfRule>
  </conditionalFormatting>
  <conditionalFormatting sqref="G26:AJ26">
    <cfRule type="expression" dxfId="3580" priority="1779" stopIfTrue="1">
      <formula>IF(WEEKDAY(G$5)=1,TRUE,FALSE)</formula>
    </cfRule>
  </conditionalFormatting>
  <conditionalFormatting sqref="G26:AJ26">
    <cfRule type="expression" dxfId="3578" priority="1778" stopIfTrue="1">
      <formula>IF(WEEKDAY(G$5)=1,TRUE,FALSE)</formula>
    </cfRule>
  </conditionalFormatting>
  <conditionalFormatting sqref="K26:P26">
    <cfRule type="expression" dxfId="3576" priority="1777" stopIfTrue="1">
      <formula>IF(WEEKDAY(K$5)=1,TRUE,FALSE)</formula>
    </cfRule>
  </conditionalFormatting>
  <conditionalFormatting sqref="R26:W26">
    <cfRule type="expression" dxfId="3574" priority="1776" stopIfTrue="1">
      <formula>IF(WEEKDAY(R$5)=1,TRUE,FALSE)</formula>
    </cfRule>
  </conditionalFormatting>
  <conditionalFormatting sqref="Y26:AD26">
    <cfRule type="expression" dxfId="3572" priority="1775" stopIfTrue="1">
      <formula>IF(WEEKDAY(Y$5)=1,TRUE,FALSE)</formula>
    </cfRule>
  </conditionalFormatting>
  <conditionalFormatting sqref="G26:I26">
    <cfRule type="expression" dxfId="3570" priority="1774" stopIfTrue="1">
      <formula>IF(WEEKDAY(G$5)=1,TRUE,FALSE)</formula>
    </cfRule>
  </conditionalFormatting>
  <conditionalFormatting sqref="AF26:AJ26">
    <cfRule type="expression" dxfId="3568" priority="1773" stopIfTrue="1">
      <formula>IF(WEEKDAY(AF$5)=1,TRUE,FALSE)</formula>
    </cfRule>
  </conditionalFormatting>
  <conditionalFormatting sqref="G26:AJ26">
    <cfRule type="expression" dxfId="3566" priority="1772" stopIfTrue="1">
      <formula>IF(WEEKDAY(G$5)=1,TRUE,FALSE)</formula>
    </cfRule>
  </conditionalFormatting>
  <conditionalFormatting sqref="G26:AJ26">
    <cfRule type="expression" dxfId="3564" priority="1771" stopIfTrue="1">
      <formula>IF(WEEKDAY(G$5)=1,TRUE,FALSE)</formula>
    </cfRule>
  </conditionalFormatting>
  <conditionalFormatting sqref="G26:AJ26">
    <cfRule type="expression" dxfId="3562" priority="1770" stopIfTrue="1">
      <formula>IF(WEEKDAY(G$5)=1,TRUE,FALSE)</formula>
    </cfRule>
  </conditionalFormatting>
  <conditionalFormatting sqref="G26:AJ26">
    <cfRule type="expression" dxfId="3560" priority="1769" stopIfTrue="1">
      <formula>IF(WEEKDAY(G$5)=1,TRUE,FALSE)</formula>
    </cfRule>
  </conditionalFormatting>
  <conditionalFormatting sqref="G26:AJ26">
    <cfRule type="expression" dxfId="3558" priority="1768" stopIfTrue="1">
      <formula>IF(WEEKDAY(G$5)=1,TRUE,FALSE)</formula>
    </cfRule>
  </conditionalFormatting>
  <conditionalFormatting sqref="G28:AJ28">
    <cfRule type="expression" dxfId="3556" priority="1767" stopIfTrue="1">
      <formula>IF(WEEKDAY(G$5)=1,TRUE,FALSE)</formula>
    </cfRule>
  </conditionalFormatting>
  <conditionalFormatting sqref="G28:I28">
    <cfRule type="expression" dxfId="3554" priority="1766" stopIfTrue="1">
      <formula>IF(WEEKDAY(G$5)=1,TRUE,FALSE)</formula>
    </cfRule>
  </conditionalFormatting>
  <conditionalFormatting sqref="G28:AJ28">
    <cfRule type="expression" dxfId="3552" priority="1765" stopIfTrue="1">
      <formula>IF(WEEKDAY(G$5)=1,TRUE,FALSE)</formula>
    </cfRule>
  </conditionalFormatting>
  <conditionalFormatting sqref="G28:AJ28">
    <cfRule type="expression" dxfId="3550" priority="1764" stopIfTrue="1">
      <formula>IF(WEEKDAY(G$5)=1,TRUE,FALSE)</formula>
    </cfRule>
  </conditionalFormatting>
  <conditionalFormatting sqref="G28:AJ28">
    <cfRule type="expression" dxfId="3548" priority="1763" stopIfTrue="1">
      <formula>IF(WEEKDAY(G$5)=1,TRUE,FALSE)</formula>
    </cfRule>
  </conditionalFormatting>
  <conditionalFormatting sqref="K28:P28">
    <cfRule type="expression" dxfId="3546" priority="1762" stopIfTrue="1">
      <formula>IF(WEEKDAY(K$5)=1,TRUE,FALSE)</formula>
    </cfRule>
  </conditionalFormatting>
  <conditionalFormatting sqref="R28:W28">
    <cfRule type="expression" dxfId="3544" priority="1761" stopIfTrue="1">
      <formula>IF(WEEKDAY(R$5)=1,TRUE,FALSE)</formula>
    </cfRule>
  </conditionalFormatting>
  <conditionalFormatting sqref="Y28:AD28">
    <cfRule type="expression" dxfId="3542" priority="1760" stopIfTrue="1">
      <formula>IF(WEEKDAY(Y$5)=1,TRUE,FALSE)</formula>
    </cfRule>
  </conditionalFormatting>
  <conditionalFormatting sqref="G28:I28">
    <cfRule type="expression" dxfId="3540" priority="1759" stopIfTrue="1">
      <formula>IF(WEEKDAY(G$5)=1,TRUE,FALSE)</formula>
    </cfRule>
  </conditionalFormatting>
  <conditionalFormatting sqref="AF28:AJ28">
    <cfRule type="expression" dxfId="3538" priority="1758" stopIfTrue="1">
      <formula>IF(WEEKDAY(AF$5)=1,TRUE,FALSE)</formula>
    </cfRule>
  </conditionalFormatting>
  <conditionalFormatting sqref="G28:AJ28">
    <cfRule type="expression" dxfId="3536" priority="1757" stopIfTrue="1">
      <formula>IF(WEEKDAY(G$5)=1,TRUE,FALSE)</formula>
    </cfRule>
  </conditionalFormatting>
  <conditionalFormatting sqref="G28:AJ28">
    <cfRule type="expression" dxfId="3534" priority="1756" stopIfTrue="1">
      <formula>IF(WEEKDAY(G$5)=1,TRUE,FALSE)</formula>
    </cfRule>
  </conditionalFormatting>
  <conditionalFormatting sqref="G28:AJ28">
    <cfRule type="expression" dxfId="3532" priority="1755" stopIfTrue="1">
      <formula>IF(WEEKDAY(G$5)=1,TRUE,FALSE)</formula>
    </cfRule>
  </conditionalFormatting>
  <conditionalFormatting sqref="G28:AJ28">
    <cfRule type="expression" dxfId="3530" priority="1754" stopIfTrue="1">
      <formula>IF(WEEKDAY(G$5)=1,TRUE,FALSE)</formula>
    </cfRule>
  </conditionalFormatting>
  <conditionalFormatting sqref="G28:I28">
    <cfRule type="expression" dxfId="3528" priority="1753" stopIfTrue="1">
      <formula>IF(WEEKDAY(G$5)=1,TRUE,FALSE)</formula>
    </cfRule>
  </conditionalFormatting>
  <conditionalFormatting sqref="G28:I28">
    <cfRule type="expression" dxfId="3526" priority="1752" stopIfTrue="1">
      <formula>IF(WEEKDAY(G$5)=1,TRUE,FALSE)</formula>
    </cfRule>
  </conditionalFormatting>
  <conditionalFormatting sqref="G28:I28">
    <cfRule type="expression" dxfId="3524" priority="1751" stopIfTrue="1">
      <formula>IF(WEEKDAY(G$5)=1,TRUE,FALSE)</formula>
    </cfRule>
  </conditionalFormatting>
  <conditionalFormatting sqref="G28:AJ28">
    <cfRule type="expression" dxfId="3522" priority="1750" stopIfTrue="1">
      <formula>IF(WEEKDAY(G$5)=1,TRUE,FALSE)</formula>
    </cfRule>
  </conditionalFormatting>
  <conditionalFormatting sqref="G28:AJ28">
    <cfRule type="expression" dxfId="3520" priority="1749" stopIfTrue="1">
      <formula>IF(WEEKDAY(G$5)=1,TRUE,FALSE)</formula>
    </cfRule>
  </conditionalFormatting>
  <conditionalFormatting sqref="G28:AJ28">
    <cfRule type="expression" dxfId="3518" priority="1748" stopIfTrue="1">
      <formula>IF(WEEKDAY(G$5)=1,TRUE,FALSE)</formula>
    </cfRule>
  </conditionalFormatting>
  <conditionalFormatting sqref="K28:P28">
    <cfRule type="expression" dxfId="3516" priority="1747" stopIfTrue="1">
      <formula>IF(WEEKDAY(K$5)=1,TRUE,FALSE)</formula>
    </cfRule>
  </conditionalFormatting>
  <conditionalFormatting sqref="R28:W28">
    <cfRule type="expression" dxfId="3514" priority="1746" stopIfTrue="1">
      <formula>IF(WEEKDAY(R$5)=1,TRUE,FALSE)</formula>
    </cfRule>
  </conditionalFormatting>
  <conditionalFormatting sqref="Y28:AD28">
    <cfRule type="expression" dxfId="3512" priority="1745" stopIfTrue="1">
      <formula>IF(WEEKDAY(Y$5)=1,TRUE,FALSE)</formula>
    </cfRule>
  </conditionalFormatting>
  <conditionalFormatting sqref="G28:I28">
    <cfRule type="expression" dxfId="3510" priority="1744" stopIfTrue="1">
      <formula>IF(WEEKDAY(G$5)=1,TRUE,FALSE)</formula>
    </cfRule>
  </conditionalFormatting>
  <conditionalFormatting sqref="AF28:AJ28">
    <cfRule type="expression" dxfId="3508" priority="1743" stopIfTrue="1">
      <formula>IF(WEEKDAY(AF$5)=1,TRUE,FALSE)</formula>
    </cfRule>
  </conditionalFormatting>
  <conditionalFormatting sqref="G28:AJ28">
    <cfRule type="expression" dxfId="3506" priority="1742" stopIfTrue="1">
      <formula>IF(WEEKDAY(G$5)=1,TRUE,FALSE)</formula>
    </cfRule>
  </conditionalFormatting>
  <conditionalFormatting sqref="G28:AJ28">
    <cfRule type="expression" dxfId="3504" priority="1741" stopIfTrue="1">
      <formula>IF(WEEKDAY(G$5)=1,TRUE,FALSE)</formula>
    </cfRule>
  </conditionalFormatting>
  <conditionalFormatting sqref="G28:AJ28">
    <cfRule type="expression" dxfId="3502" priority="1740" stopIfTrue="1">
      <formula>IF(WEEKDAY(G$5)=1,TRUE,FALSE)</formula>
    </cfRule>
  </conditionalFormatting>
  <conditionalFormatting sqref="G28:AJ28">
    <cfRule type="expression" dxfId="3500" priority="1739" stopIfTrue="1">
      <formula>IF(WEEKDAY(G$5)=1,TRUE,FALSE)</formula>
    </cfRule>
  </conditionalFormatting>
  <conditionalFormatting sqref="G28:AJ28">
    <cfRule type="expression" dxfId="3498" priority="1738" stopIfTrue="1">
      <formula>IF(WEEKDAY(G$5)=1,TRUE,FALSE)</formula>
    </cfRule>
  </conditionalFormatting>
  <conditionalFormatting sqref="G31:AJ31">
    <cfRule type="expression" dxfId="3496" priority="1737" stopIfTrue="1">
      <formula>IF(WEEKDAY(G$5)=1,TRUE,FALSE)</formula>
    </cfRule>
  </conditionalFormatting>
  <conditionalFormatting sqref="G31:I31">
    <cfRule type="expression" dxfId="3494" priority="1736" stopIfTrue="1">
      <formula>IF(WEEKDAY(G$5)=1,TRUE,FALSE)</formula>
    </cfRule>
  </conditionalFormatting>
  <conditionalFormatting sqref="G31:AJ31">
    <cfRule type="expression" dxfId="3492" priority="1735" stopIfTrue="1">
      <formula>IF(WEEKDAY(G$5)=1,TRUE,FALSE)</formula>
    </cfRule>
  </conditionalFormatting>
  <conditionalFormatting sqref="G31:AJ31">
    <cfRule type="expression" dxfId="3490" priority="1734" stopIfTrue="1">
      <formula>IF(WEEKDAY(G$5)=1,TRUE,FALSE)</formula>
    </cfRule>
  </conditionalFormatting>
  <conditionalFormatting sqref="G31:AJ31">
    <cfRule type="expression" dxfId="3488" priority="1733" stopIfTrue="1">
      <formula>IF(WEEKDAY(G$5)=1,TRUE,FALSE)</formula>
    </cfRule>
  </conditionalFormatting>
  <conditionalFormatting sqref="K31:P31">
    <cfRule type="expression" dxfId="3486" priority="1732" stopIfTrue="1">
      <formula>IF(WEEKDAY(K$5)=1,TRUE,FALSE)</formula>
    </cfRule>
  </conditionalFormatting>
  <conditionalFormatting sqref="R31:W31">
    <cfRule type="expression" dxfId="3484" priority="1731" stopIfTrue="1">
      <formula>IF(WEEKDAY(R$5)=1,TRUE,FALSE)</formula>
    </cfRule>
  </conditionalFormatting>
  <conditionalFormatting sqref="Y31:AD31">
    <cfRule type="expression" dxfId="3482" priority="1730" stopIfTrue="1">
      <formula>IF(WEEKDAY(Y$5)=1,TRUE,FALSE)</formula>
    </cfRule>
  </conditionalFormatting>
  <conditionalFormatting sqref="G31:I31">
    <cfRule type="expression" dxfId="3480" priority="1729" stopIfTrue="1">
      <formula>IF(WEEKDAY(G$5)=1,TRUE,FALSE)</formula>
    </cfRule>
  </conditionalFormatting>
  <conditionalFormatting sqref="AF31:AJ31">
    <cfRule type="expression" dxfId="3478" priority="1728" stopIfTrue="1">
      <formula>IF(WEEKDAY(AF$5)=1,TRUE,FALSE)</formula>
    </cfRule>
  </conditionalFormatting>
  <conditionalFormatting sqref="G31:AJ31">
    <cfRule type="expression" dxfId="3476" priority="1727" stopIfTrue="1">
      <formula>IF(WEEKDAY(G$5)=1,TRUE,FALSE)</formula>
    </cfRule>
  </conditionalFormatting>
  <conditionalFormatting sqref="G31:AJ31">
    <cfRule type="expression" dxfId="3474" priority="1726" stopIfTrue="1">
      <formula>IF(WEEKDAY(G$5)=1,TRUE,FALSE)</formula>
    </cfRule>
  </conditionalFormatting>
  <conditionalFormatting sqref="G31:AJ31">
    <cfRule type="expression" dxfId="3472" priority="1725" stopIfTrue="1">
      <formula>IF(WEEKDAY(G$5)=1,TRUE,FALSE)</formula>
    </cfRule>
  </conditionalFormatting>
  <conditionalFormatting sqref="G31:AJ31">
    <cfRule type="expression" dxfId="3470" priority="1724" stopIfTrue="1">
      <formula>IF(WEEKDAY(G$5)=1,TRUE,FALSE)</formula>
    </cfRule>
  </conditionalFormatting>
  <conditionalFormatting sqref="G31:I31">
    <cfRule type="expression" dxfId="3468" priority="1723" stopIfTrue="1">
      <formula>IF(WEEKDAY(G$5)=1,TRUE,FALSE)</formula>
    </cfRule>
  </conditionalFormatting>
  <conditionalFormatting sqref="G31:I31">
    <cfRule type="expression" dxfId="3466" priority="1722" stopIfTrue="1">
      <formula>IF(WEEKDAY(G$5)=1,TRUE,FALSE)</formula>
    </cfRule>
  </conditionalFormatting>
  <conditionalFormatting sqref="G31:I31">
    <cfRule type="expression" dxfId="3464" priority="1721" stopIfTrue="1">
      <formula>IF(WEEKDAY(G$5)=1,TRUE,FALSE)</formula>
    </cfRule>
  </conditionalFormatting>
  <conditionalFormatting sqref="G31:AJ31">
    <cfRule type="expression" dxfId="3462" priority="1720" stopIfTrue="1">
      <formula>IF(WEEKDAY(G$5)=1,TRUE,FALSE)</formula>
    </cfRule>
  </conditionalFormatting>
  <conditionalFormatting sqref="G31:AJ31">
    <cfRule type="expression" dxfId="3460" priority="1719" stopIfTrue="1">
      <formula>IF(WEEKDAY(G$5)=1,TRUE,FALSE)</formula>
    </cfRule>
  </conditionalFormatting>
  <conditionalFormatting sqref="G31:AJ31">
    <cfRule type="expression" dxfId="3458" priority="1718" stopIfTrue="1">
      <formula>IF(WEEKDAY(G$5)=1,TRUE,FALSE)</formula>
    </cfRule>
  </conditionalFormatting>
  <conditionalFormatting sqref="K31:P31">
    <cfRule type="expression" dxfId="3456" priority="1717" stopIfTrue="1">
      <formula>IF(WEEKDAY(K$5)=1,TRUE,FALSE)</formula>
    </cfRule>
  </conditionalFormatting>
  <conditionalFormatting sqref="R31:W31">
    <cfRule type="expression" dxfId="3454" priority="1716" stopIfTrue="1">
      <formula>IF(WEEKDAY(R$5)=1,TRUE,FALSE)</formula>
    </cfRule>
  </conditionalFormatting>
  <conditionalFormatting sqref="Y31:AD31">
    <cfRule type="expression" dxfId="3452" priority="1715" stopIfTrue="1">
      <formula>IF(WEEKDAY(Y$5)=1,TRUE,FALSE)</formula>
    </cfRule>
  </conditionalFormatting>
  <conditionalFormatting sqref="G31:I31">
    <cfRule type="expression" dxfId="3450" priority="1714" stopIfTrue="1">
      <formula>IF(WEEKDAY(G$5)=1,TRUE,FALSE)</formula>
    </cfRule>
  </conditionalFormatting>
  <conditionalFormatting sqref="AF31:AJ31">
    <cfRule type="expression" dxfId="3448" priority="1713" stopIfTrue="1">
      <formula>IF(WEEKDAY(AF$5)=1,TRUE,FALSE)</formula>
    </cfRule>
  </conditionalFormatting>
  <conditionalFormatting sqref="G31:AJ31">
    <cfRule type="expression" dxfId="3446" priority="1712" stopIfTrue="1">
      <formula>IF(WEEKDAY(G$5)=1,TRUE,FALSE)</formula>
    </cfRule>
  </conditionalFormatting>
  <conditionalFormatting sqref="G31:AJ31">
    <cfRule type="expression" dxfId="3444" priority="1711" stopIfTrue="1">
      <formula>IF(WEEKDAY(G$5)=1,TRUE,FALSE)</formula>
    </cfRule>
  </conditionalFormatting>
  <conditionalFormatting sqref="G31:AJ31">
    <cfRule type="expression" dxfId="3442" priority="1710" stopIfTrue="1">
      <formula>IF(WEEKDAY(G$5)=1,TRUE,FALSE)</formula>
    </cfRule>
  </conditionalFormatting>
  <conditionalFormatting sqref="G31:AJ31">
    <cfRule type="expression" dxfId="3440" priority="1709" stopIfTrue="1">
      <formula>IF(WEEKDAY(G$5)=1,TRUE,FALSE)</formula>
    </cfRule>
  </conditionalFormatting>
  <conditionalFormatting sqref="G31:AJ31">
    <cfRule type="expression" dxfId="3438" priority="1708" stopIfTrue="1">
      <formula>IF(WEEKDAY(G$5)=1,TRUE,FALSE)</formula>
    </cfRule>
  </conditionalFormatting>
  <conditionalFormatting sqref="G33:AJ33">
    <cfRule type="expression" dxfId="3436" priority="1707" stopIfTrue="1">
      <formula>IF(WEEKDAY(G$5)=1,TRUE,FALSE)</formula>
    </cfRule>
  </conditionalFormatting>
  <conditionalFormatting sqref="G33:I33">
    <cfRule type="expression" dxfId="3434" priority="1706" stopIfTrue="1">
      <formula>IF(WEEKDAY(G$5)=1,TRUE,FALSE)</formula>
    </cfRule>
  </conditionalFormatting>
  <conditionalFormatting sqref="G33:AJ33">
    <cfRule type="expression" dxfId="3432" priority="1705" stopIfTrue="1">
      <formula>IF(WEEKDAY(G$5)=1,TRUE,FALSE)</formula>
    </cfRule>
  </conditionalFormatting>
  <conditionalFormatting sqref="G33:AJ33">
    <cfRule type="expression" dxfId="3430" priority="1704" stopIfTrue="1">
      <formula>IF(WEEKDAY(G$5)=1,TRUE,FALSE)</formula>
    </cfRule>
  </conditionalFormatting>
  <conditionalFormatting sqref="G33:AJ33">
    <cfRule type="expression" dxfId="3428" priority="1703" stopIfTrue="1">
      <formula>IF(WEEKDAY(G$5)=1,TRUE,FALSE)</formula>
    </cfRule>
  </conditionalFormatting>
  <conditionalFormatting sqref="K33:P33">
    <cfRule type="expression" dxfId="3426" priority="1702" stopIfTrue="1">
      <formula>IF(WEEKDAY(K$5)=1,TRUE,FALSE)</formula>
    </cfRule>
  </conditionalFormatting>
  <conditionalFormatting sqref="R33:W33">
    <cfRule type="expression" dxfId="3424" priority="1701" stopIfTrue="1">
      <formula>IF(WEEKDAY(R$5)=1,TRUE,FALSE)</formula>
    </cfRule>
  </conditionalFormatting>
  <conditionalFormatting sqref="Y33:AD33">
    <cfRule type="expression" dxfId="3422" priority="1700" stopIfTrue="1">
      <formula>IF(WEEKDAY(Y$5)=1,TRUE,FALSE)</formula>
    </cfRule>
  </conditionalFormatting>
  <conditionalFormatting sqref="G33:I33">
    <cfRule type="expression" dxfId="3420" priority="1699" stopIfTrue="1">
      <formula>IF(WEEKDAY(G$5)=1,TRUE,FALSE)</formula>
    </cfRule>
  </conditionalFormatting>
  <conditionalFormatting sqref="AF33:AJ33">
    <cfRule type="expression" dxfId="3418" priority="1698" stopIfTrue="1">
      <formula>IF(WEEKDAY(AF$5)=1,TRUE,FALSE)</formula>
    </cfRule>
  </conditionalFormatting>
  <conditionalFormatting sqref="G33:AJ33">
    <cfRule type="expression" dxfId="3416" priority="1697" stopIfTrue="1">
      <formula>IF(WEEKDAY(G$5)=1,TRUE,FALSE)</formula>
    </cfRule>
  </conditionalFormatting>
  <conditionalFormatting sqref="G33:AJ33">
    <cfRule type="expression" dxfId="3414" priority="1696" stopIfTrue="1">
      <formula>IF(WEEKDAY(G$5)=1,TRUE,FALSE)</formula>
    </cfRule>
  </conditionalFormatting>
  <conditionalFormatting sqref="G33:AJ33">
    <cfRule type="expression" dxfId="3412" priority="1695" stopIfTrue="1">
      <formula>IF(WEEKDAY(G$5)=1,TRUE,FALSE)</formula>
    </cfRule>
  </conditionalFormatting>
  <conditionalFormatting sqref="G33:AJ33">
    <cfRule type="expression" dxfId="3410" priority="1694" stopIfTrue="1">
      <formula>IF(WEEKDAY(G$5)=1,TRUE,FALSE)</formula>
    </cfRule>
  </conditionalFormatting>
  <conditionalFormatting sqref="G33:I33">
    <cfRule type="expression" dxfId="3408" priority="1693" stopIfTrue="1">
      <formula>IF(WEEKDAY(G$5)=1,TRUE,FALSE)</formula>
    </cfRule>
  </conditionalFormatting>
  <conditionalFormatting sqref="G33:I33">
    <cfRule type="expression" dxfId="3406" priority="1692" stopIfTrue="1">
      <formula>IF(WEEKDAY(G$5)=1,TRUE,FALSE)</formula>
    </cfRule>
  </conditionalFormatting>
  <conditionalFormatting sqref="G33:I33">
    <cfRule type="expression" dxfId="3404" priority="1691" stopIfTrue="1">
      <formula>IF(WEEKDAY(G$5)=1,TRUE,FALSE)</formula>
    </cfRule>
  </conditionalFormatting>
  <conditionalFormatting sqref="G33:AJ33">
    <cfRule type="expression" dxfId="3402" priority="1690" stopIfTrue="1">
      <formula>IF(WEEKDAY(G$5)=1,TRUE,FALSE)</formula>
    </cfRule>
  </conditionalFormatting>
  <conditionalFormatting sqref="G33:AJ33">
    <cfRule type="expression" dxfId="3400" priority="1689" stopIfTrue="1">
      <formula>IF(WEEKDAY(G$5)=1,TRUE,FALSE)</formula>
    </cfRule>
  </conditionalFormatting>
  <conditionalFormatting sqref="G33:AJ33">
    <cfRule type="expression" dxfId="3398" priority="1688" stopIfTrue="1">
      <formula>IF(WEEKDAY(G$5)=1,TRUE,FALSE)</formula>
    </cfRule>
  </conditionalFormatting>
  <conditionalFormatting sqref="K33:P33">
    <cfRule type="expression" dxfId="3396" priority="1687" stopIfTrue="1">
      <formula>IF(WEEKDAY(K$5)=1,TRUE,FALSE)</formula>
    </cfRule>
  </conditionalFormatting>
  <conditionalFormatting sqref="R33:W33">
    <cfRule type="expression" dxfId="3394" priority="1686" stopIfTrue="1">
      <formula>IF(WEEKDAY(R$5)=1,TRUE,FALSE)</formula>
    </cfRule>
  </conditionalFormatting>
  <conditionalFormatting sqref="Y33:AD33">
    <cfRule type="expression" dxfId="3392" priority="1685" stopIfTrue="1">
      <formula>IF(WEEKDAY(Y$5)=1,TRUE,FALSE)</formula>
    </cfRule>
  </conditionalFormatting>
  <conditionalFormatting sqref="G33:I33">
    <cfRule type="expression" dxfId="3390" priority="1684" stopIfTrue="1">
      <formula>IF(WEEKDAY(G$5)=1,TRUE,FALSE)</formula>
    </cfRule>
  </conditionalFormatting>
  <conditionalFormatting sqref="AF33:AJ33">
    <cfRule type="expression" dxfId="3388" priority="1683" stopIfTrue="1">
      <formula>IF(WEEKDAY(AF$5)=1,TRUE,FALSE)</formula>
    </cfRule>
  </conditionalFormatting>
  <conditionalFormatting sqref="G33:AJ33">
    <cfRule type="expression" dxfId="3386" priority="1682" stopIfTrue="1">
      <formula>IF(WEEKDAY(G$5)=1,TRUE,FALSE)</formula>
    </cfRule>
  </conditionalFormatting>
  <conditionalFormatting sqref="G33:AJ33">
    <cfRule type="expression" dxfId="3384" priority="1681" stopIfTrue="1">
      <formula>IF(WEEKDAY(G$5)=1,TRUE,FALSE)</formula>
    </cfRule>
  </conditionalFormatting>
  <conditionalFormatting sqref="G33:AJ33">
    <cfRule type="expression" dxfId="3382" priority="1680" stopIfTrue="1">
      <formula>IF(WEEKDAY(G$5)=1,TRUE,FALSE)</formula>
    </cfRule>
  </conditionalFormatting>
  <conditionalFormatting sqref="G33:AJ33">
    <cfRule type="expression" dxfId="3380" priority="1679" stopIfTrue="1">
      <formula>IF(WEEKDAY(G$5)=1,TRUE,FALSE)</formula>
    </cfRule>
  </conditionalFormatting>
  <conditionalFormatting sqref="G33:AJ33">
    <cfRule type="expression" dxfId="3378" priority="1678" stopIfTrue="1">
      <formula>IF(WEEKDAY(G$5)=1,TRUE,FALSE)</formula>
    </cfRule>
  </conditionalFormatting>
  <conditionalFormatting sqref="G35:AJ35">
    <cfRule type="expression" dxfId="3376" priority="1677" stopIfTrue="1">
      <formula>IF(WEEKDAY(G$5)=1,TRUE,FALSE)</formula>
    </cfRule>
  </conditionalFormatting>
  <conditionalFormatting sqref="G35:I35">
    <cfRule type="expression" dxfId="3374" priority="1676" stopIfTrue="1">
      <formula>IF(WEEKDAY(G$5)=1,TRUE,FALSE)</formula>
    </cfRule>
  </conditionalFormatting>
  <conditionalFormatting sqref="G35:AJ35">
    <cfRule type="expression" dxfId="3372" priority="1675" stopIfTrue="1">
      <formula>IF(WEEKDAY(G$5)=1,TRUE,FALSE)</formula>
    </cfRule>
  </conditionalFormatting>
  <conditionalFormatting sqref="G35:AJ35">
    <cfRule type="expression" dxfId="3370" priority="1674" stopIfTrue="1">
      <formula>IF(WEEKDAY(G$5)=1,TRUE,FALSE)</formula>
    </cfRule>
  </conditionalFormatting>
  <conditionalFormatting sqref="G35:AJ35">
    <cfRule type="expression" dxfId="3368" priority="1673" stopIfTrue="1">
      <formula>IF(WEEKDAY(G$5)=1,TRUE,FALSE)</formula>
    </cfRule>
  </conditionalFormatting>
  <conditionalFormatting sqref="K35:P35">
    <cfRule type="expression" dxfId="3366" priority="1672" stopIfTrue="1">
      <formula>IF(WEEKDAY(K$5)=1,TRUE,FALSE)</formula>
    </cfRule>
  </conditionalFormatting>
  <conditionalFormatting sqref="R35:W35">
    <cfRule type="expression" dxfId="3364" priority="1671" stopIfTrue="1">
      <formula>IF(WEEKDAY(R$5)=1,TRUE,FALSE)</formula>
    </cfRule>
  </conditionalFormatting>
  <conditionalFormatting sqref="Y35:AD35">
    <cfRule type="expression" dxfId="3362" priority="1670" stopIfTrue="1">
      <formula>IF(WEEKDAY(Y$5)=1,TRUE,FALSE)</formula>
    </cfRule>
  </conditionalFormatting>
  <conditionalFormatting sqref="G35:I35">
    <cfRule type="expression" dxfId="3360" priority="1669" stopIfTrue="1">
      <formula>IF(WEEKDAY(G$5)=1,TRUE,FALSE)</formula>
    </cfRule>
  </conditionalFormatting>
  <conditionalFormatting sqref="AF35:AJ35">
    <cfRule type="expression" dxfId="3358" priority="1668" stopIfTrue="1">
      <formula>IF(WEEKDAY(AF$5)=1,TRUE,FALSE)</formula>
    </cfRule>
  </conditionalFormatting>
  <conditionalFormatting sqref="G35:AJ35">
    <cfRule type="expression" dxfId="3356" priority="1667" stopIfTrue="1">
      <formula>IF(WEEKDAY(G$5)=1,TRUE,FALSE)</formula>
    </cfRule>
  </conditionalFormatting>
  <conditionalFormatting sqref="G35:AJ35">
    <cfRule type="expression" dxfId="3354" priority="1666" stopIfTrue="1">
      <formula>IF(WEEKDAY(G$5)=1,TRUE,FALSE)</formula>
    </cfRule>
  </conditionalFormatting>
  <conditionalFormatting sqref="G35:AJ35">
    <cfRule type="expression" dxfId="3352" priority="1665" stopIfTrue="1">
      <formula>IF(WEEKDAY(G$5)=1,TRUE,FALSE)</formula>
    </cfRule>
  </conditionalFormatting>
  <conditionalFormatting sqref="G35:AJ35">
    <cfRule type="expression" dxfId="3350" priority="1664" stopIfTrue="1">
      <formula>IF(WEEKDAY(G$5)=1,TRUE,FALSE)</formula>
    </cfRule>
  </conditionalFormatting>
  <conditionalFormatting sqref="G35:I35">
    <cfRule type="expression" dxfId="3348" priority="1663" stopIfTrue="1">
      <formula>IF(WEEKDAY(G$5)=1,TRUE,FALSE)</formula>
    </cfRule>
  </conditionalFormatting>
  <conditionalFormatting sqref="G35:I35">
    <cfRule type="expression" dxfId="3346" priority="1662" stopIfTrue="1">
      <formula>IF(WEEKDAY(G$5)=1,TRUE,FALSE)</formula>
    </cfRule>
  </conditionalFormatting>
  <conditionalFormatting sqref="G35:I35">
    <cfRule type="expression" dxfId="3344" priority="1661" stopIfTrue="1">
      <formula>IF(WEEKDAY(G$5)=1,TRUE,FALSE)</formula>
    </cfRule>
  </conditionalFormatting>
  <conditionalFormatting sqref="G35:AJ35">
    <cfRule type="expression" dxfId="3342" priority="1660" stopIfTrue="1">
      <formula>IF(WEEKDAY(G$5)=1,TRUE,FALSE)</formula>
    </cfRule>
  </conditionalFormatting>
  <conditionalFormatting sqref="G35:AJ35">
    <cfRule type="expression" dxfId="3340" priority="1659" stopIfTrue="1">
      <formula>IF(WEEKDAY(G$5)=1,TRUE,FALSE)</formula>
    </cfRule>
  </conditionalFormatting>
  <conditionalFormatting sqref="G35:AJ35">
    <cfRule type="expression" dxfId="3338" priority="1658" stopIfTrue="1">
      <formula>IF(WEEKDAY(G$5)=1,TRUE,FALSE)</formula>
    </cfRule>
  </conditionalFormatting>
  <conditionalFormatting sqref="K35:P35">
    <cfRule type="expression" dxfId="3336" priority="1657" stopIfTrue="1">
      <formula>IF(WEEKDAY(K$5)=1,TRUE,FALSE)</formula>
    </cfRule>
  </conditionalFormatting>
  <conditionalFormatting sqref="R35:W35">
    <cfRule type="expression" dxfId="3334" priority="1656" stopIfTrue="1">
      <formula>IF(WEEKDAY(R$5)=1,TRUE,FALSE)</formula>
    </cfRule>
  </conditionalFormatting>
  <conditionalFormatting sqref="Y35:AD35">
    <cfRule type="expression" dxfId="3332" priority="1655" stopIfTrue="1">
      <formula>IF(WEEKDAY(Y$5)=1,TRUE,FALSE)</formula>
    </cfRule>
  </conditionalFormatting>
  <conditionalFormatting sqref="G35:I35">
    <cfRule type="expression" dxfId="3330" priority="1654" stopIfTrue="1">
      <formula>IF(WEEKDAY(G$5)=1,TRUE,FALSE)</formula>
    </cfRule>
  </conditionalFormatting>
  <conditionalFormatting sqref="AF35:AJ35">
    <cfRule type="expression" dxfId="3328" priority="1653" stopIfTrue="1">
      <formula>IF(WEEKDAY(AF$5)=1,TRUE,FALSE)</formula>
    </cfRule>
  </conditionalFormatting>
  <conditionalFormatting sqref="G35:AJ35">
    <cfRule type="expression" dxfId="3326" priority="1652" stopIfTrue="1">
      <formula>IF(WEEKDAY(G$5)=1,TRUE,FALSE)</formula>
    </cfRule>
  </conditionalFormatting>
  <conditionalFormatting sqref="G35:AJ35">
    <cfRule type="expression" dxfId="3324" priority="1651" stopIfTrue="1">
      <formula>IF(WEEKDAY(G$5)=1,TRUE,FALSE)</formula>
    </cfRule>
  </conditionalFormatting>
  <conditionalFormatting sqref="G35:AJ35">
    <cfRule type="expression" dxfId="3322" priority="1650" stopIfTrue="1">
      <formula>IF(WEEKDAY(G$5)=1,TRUE,FALSE)</formula>
    </cfRule>
  </conditionalFormatting>
  <conditionalFormatting sqref="G35:AJ35">
    <cfRule type="expression" dxfId="3320" priority="1649" stopIfTrue="1">
      <formula>IF(WEEKDAY(G$5)=1,TRUE,FALSE)</formula>
    </cfRule>
  </conditionalFormatting>
  <conditionalFormatting sqref="G35:AJ35">
    <cfRule type="expression" dxfId="3318" priority="1648" stopIfTrue="1">
      <formula>IF(WEEKDAY(G$5)=1,TRUE,FALSE)</formula>
    </cfRule>
  </conditionalFormatting>
  <conditionalFormatting sqref="G37:AJ37">
    <cfRule type="expression" dxfId="3316" priority="1647" stopIfTrue="1">
      <formula>IF(WEEKDAY(G$5)=1,TRUE,FALSE)</formula>
    </cfRule>
  </conditionalFormatting>
  <conditionalFormatting sqref="G37:I37">
    <cfRule type="expression" dxfId="3314" priority="1646" stopIfTrue="1">
      <formula>IF(WEEKDAY(G$5)=1,TRUE,FALSE)</formula>
    </cfRule>
  </conditionalFormatting>
  <conditionalFormatting sqref="G37:AJ37">
    <cfRule type="expression" dxfId="3312" priority="1645" stopIfTrue="1">
      <formula>IF(WEEKDAY(G$5)=1,TRUE,FALSE)</formula>
    </cfRule>
  </conditionalFormatting>
  <conditionalFormatting sqref="G37:AJ37">
    <cfRule type="expression" dxfId="3310" priority="1644" stopIfTrue="1">
      <formula>IF(WEEKDAY(G$5)=1,TRUE,FALSE)</formula>
    </cfRule>
  </conditionalFormatting>
  <conditionalFormatting sqref="G37:AJ37">
    <cfRule type="expression" dxfId="3308" priority="1643" stopIfTrue="1">
      <formula>IF(WEEKDAY(G$5)=1,TRUE,FALSE)</formula>
    </cfRule>
  </conditionalFormatting>
  <conditionalFormatting sqref="K37:P37">
    <cfRule type="expression" dxfId="3306" priority="1642" stopIfTrue="1">
      <formula>IF(WEEKDAY(K$5)=1,TRUE,FALSE)</formula>
    </cfRule>
  </conditionalFormatting>
  <conditionalFormatting sqref="R37:W37">
    <cfRule type="expression" dxfId="3304" priority="1641" stopIfTrue="1">
      <formula>IF(WEEKDAY(R$5)=1,TRUE,FALSE)</formula>
    </cfRule>
  </conditionalFormatting>
  <conditionalFormatting sqref="Y37:AD37">
    <cfRule type="expression" dxfId="3302" priority="1640" stopIfTrue="1">
      <formula>IF(WEEKDAY(Y$5)=1,TRUE,FALSE)</formula>
    </cfRule>
  </conditionalFormatting>
  <conditionalFormatting sqref="G37:I37">
    <cfRule type="expression" dxfId="3300" priority="1639" stopIfTrue="1">
      <formula>IF(WEEKDAY(G$5)=1,TRUE,FALSE)</formula>
    </cfRule>
  </conditionalFormatting>
  <conditionalFormatting sqref="AF37:AJ37">
    <cfRule type="expression" dxfId="3298" priority="1638" stopIfTrue="1">
      <formula>IF(WEEKDAY(AF$5)=1,TRUE,FALSE)</formula>
    </cfRule>
  </conditionalFormatting>
  <conditionalFormatting sqref="G37:AJ37">
    <cfRule type="expression" dxfId="3296" priority="1637" stopIfTrue="1">
      <formula>IF(WEEKDAY(G$5)=1,TRUE,FALSE)</formula>
    </cfRule>
  </conditionalFormatting>
  <conditionalFormatting sqref="G37:AJ37">
    <cfRule type="expression" dxfId="3294" priority="1636" stopIfTrue="1">
      <formula>IF(WEEKDAY(G$5)=1,TRUE,FALSE)</formula>
    </cfRule>
  </conditionalFormatting>
  <conditionalFormatting sqref="G37:AJ37">
    <cfRule type="expression" dxfId="3292" priority="1635" stopIfTrue="1">
      <formula>IF(WEEKDAY(G$5)=1,TRUE,FALSE)</formula>
    </cfRule>
  </conditionalFormatting>
  <conditionalFormatting sqref="G37:AJ37">
    <cfRule type="expression" dxfId="3290" priority="1634" stopIfTrue="1">
      <formula>IF(WEEKDAY(G$5)=1,TRUE,FALSE)</formula>
    </cfRule>
  </conditionalFormatting>
  <conditionalFormatting sqref="G37:I37">
    <cfRule type="expression" dxfId="3288" priority="1633" stopIfTrue="1">
      <formula>IF(WEEKDAY(G$5)=1,TRUE,FALSE)</formula>
    </cfRule>
  </conditionalFormatting>
  <conditionalFormatting sqref="G37:I37">
    <cfRule type="expression" dxfId="3286" priority="1632" stopIfTrue="1">
      <formula>IF(WEEKDAY(G$5)=1,TRUE,FALSE)</formula>
    </cfRule>
  </conditionalFormatting>
  <conditionalFormatting sqref="G37:I37">
    <cfRule type="expression" dxfId="3284" priority="1631" stopIfTrue="1">
      <formula>IF(WEEKDAY(G$5)=1,TRUE,FALSE)</formula>
    </cfRule>
  </conditionalFormatting>
  <conditionalFormatting sqref="G37:AJ37">
    <cfRule type="expression" dxfId="3282" priority="1630" stopIfTrue="1">
      <formula>IF(WEEKDAY(G$5)=1,TRUE,FALSE)</formula>
    </cfRule>
  </conditionalFormatting>
  <conditionalFormatting sqref="G37:AJ37">
    <cfRule type="expression" dxfId="3280" priority="1629" stopIfTrue="1">
      <formula>IF(WEEKDAY(G$5)=1,TRUE,FALSE)</formula>
    </cfRule>
  </conditionalFormatting>
  <conditionalFormatting sqref="G37:AJ37">
    <cfRule type="expression" dxfId="3278" priority="1628" stopIfTrue="1">
      <formula>IF(WEEKDAY(G$5)=1,TRUE,FALSE)</formula>
    </cfRule>
  </conditionalFormatting>
  <conditionalFormatting sqref="K37:P37">
    <cfRule type="expression" dxfId="3276" priority="1627" stopIfTrue="1">
      <formula>IF(WEEKDAY(K$5)=1,TRUE,FALSE)</formula>
    </cfRule>
  </conditionalFormatting>
  <conditionalFormatting sqref="R37:W37">
    <cfRule type="expression" dxfId="3274" priority="1626" stopIfTrue="1">
      <formula>IF(WEEKDAY(R$5)=1,TRUE,FALSE)</formula>
    </cfRule>
  </conditionalFormatting>
  <conditionalFormatting sqref="Y37:AD37">
    <cfRule type="expression" dxfId="3272" priority="1625" stopIfTrue="1">
      <formula>IF(WEEKDAY(Y$5)=1,TRUE,FALSE)</formula>
    </cfRule>
  </conditionalFormatting>
  <conditionalFormatting sqref="G37:I37">
    <cfRule type="expression" dxfId="3270" priority="1624" stopIfTrue="1">
      <formula>IF(WEEKDAY(G$5)=1,TRUE,FALSE)</formula>
    </cfRule>
  </conditionalFormatting>
  <conditionalFormatting sqref="AF37:AJ37">
    <cfRule type="expression" dxfId="3268" priority="1623" stopIfTrue="1">
      <formula>IF(WEEKDAY(AF$5)=1,TRUE,FALSE)</formula>
    </cfRule>
  </conditionalFormatting>
  <conditionalFormatting sqref="G37:AJ37">
    <cfRule type="expression" dxfId="3266" priority="1622" stopIfTrue="1">
      <formula>IF(WEEKDAY(G$5)=1,TRUE,FALSE)</formula>
    </cfRule>
  </conditionalFormatting>
  <conditionalFormatting sqref="G37:AJ37">
    <cfRule type="expression" dxfId="3264" priority="1621" stopIfTrue="1">
      <formula>IF(WEEKDAY(G$5)=1,TRUE,FALSE)</formula>
    </cfRule>
  </conditionalFormatting>
  <conditionalFormatting sqref="G37:AJ37">
    <cfRule type="expression" dxfId="3262" priority="1620" stopIfTrue="1">
      <formula>IF(WEEKDAY(G$5)=1,TRUE,FALSE)</formula>
    </cfRule>
  </conditionalFormatting>
  <conditionalFormatting sqref="G37:AJ37">
    <cfRule type="expression" dxfId="3260" priority="1619" stopIfTrue="1">
      <formula>IF(WEEKDAY(G$5)=1,TRUE,FALSE)</formula>
    </cfRule>
  </conditionalFormatting>
  <conditionalFormatting sqref="G37:AJ37">
    <cfRule type="expression" dxfId="3258" priority="1618" stopIfTrue="1">
      <formula>IF(WEEKDAY(G$5)=1,TRUE,FALSE)</formula>
    </cfRule>
  </conditionalFormatting>
  <conditionalFormatting sqref="G39:AJ39">
    <cfRule type="expression" dxfId="3256" priority="1617" stopIfTrue="1">
      <formula>IF(WEEKDAY(G$5)=1,TRUE,FALSE)</formula>
    </cfRule>
  </conditionalFormatting>
  <conditionalFormatting sqref="G39:I39">
    <cfRule type="expression" dxfId="3254" priority="1616" stopIfTrue="1">
      <formula>IF(WEEKDAY(G$5)=1,TRUE,FALSE)</formula>
    </cfRule>
  </conditionalFormatting>
  <conditionalFormatting sqref="G39:AJ39">
    <cfRule type="expression" dxfId="3252" priority="1615" stopIfTrue="1">
      <formula>IF(WEEKDAY(G$5)=1,TRUE,FALSE)</formula>
    </cfRule>
  </conditionalFormatting>
  <conditionalFormatting sqref="G39:AJ39">
    <cfRule type="expression" dxfId="3250" priority="1614" stopIfTrue="1">
      <formula>IF(WEEKDAY(G$5)=1,TRUE,FALSE)</formula>
    </cfRule>
  </conditionalFormatting>
  <conditionalFormatting sqref="G39:AJ39">
    <cfRule type="expression" dxfId="3248" priority="1613" stopIfTrue="1">
      <formula>IF(WEEKDAY(G$5)=1,TRUE,FALSE)</formula>
    </cfRule>
  </conditionalFormatting>
  <conditionalFormatting sqref="K39:P39">
    <cfRule type="expression" dxfId="3246" priority="1612" stopIfTrue="1">
      <formula>IF(WEEKDAY(K$5)=1,TRUE,FALSE)</formula>
    </cfRule>
  </conditionalFormatting>
  <conditionalFormatting sqref="R39:W39">
    <cfRule type="expression" dxfId="3244" priority="1611" stopIfTrue="1">
      <formula>IF(WEEKDAY(R$5)=1,TRUE,FALSE)</formula>
    </cfRule>
  </conditionalFormatting>
  <conditionalFormatting sqref="Y39:AD39">
    <cfRule type="expression" dxfId="3242" priority="1610" stopIfTrue="1">
      <formula>IF(WEEKDAY(Y$5)=1,TRUE,FALSE)</formula>
    </cfRule>
  </conditionalFormatting>
  <conditionalFormatting sqref="G39:I39">
    <cfRule type="expression" dxfId="3240" priority="1609" stopIfTrue="1">
      <formula>IF(WEEKDAY(G$5)=1,TRUE,FALSE)</formula>
    </cfRule>
  </conditionalFormatting>
  <conditionalFormatting sqref="AF39:AJ39">
    <cfRule type="expression" dxfId="3238" priority="1608" stopIfTrue="1">
      <formula>IF(WEEKDAY(AF$5)=1,TRUE,FALSE)</formula>
    </cfRule>
  </conditionalFormatting>
  <conditionalFormatting sqref="G39:AJ39">
    <cfRule type="expression" dxfId="3236" priority="1607" stopIfTrue="1">
      <formula>IF(WEEKDAY(G$5)=1,TRUE,FALSE)</formula>
    </cfRule>
  </conditionalFormatting>
  <conditionalFormatting sqref="G39:AJ39">
    <cfRule type="expression" dxfId="3234" priority="1606" stopIfTrue="1">
      <formula>IF(WEEKDAY(G$5)=1,TRUE,FALSE)</formula>
    </cfRule>
  </conditionalFormatting>
  <conditionalFormatting sqref="G39:AJ39">
    <cfRule type="expression" dxfId="3232" priority="1605" stopIfTrue="1">
      <formula>IF(WEEKDAY(G$5)=1,TRUE,FALSE)</formula>
    </cfRule>
  </conditionalFormatting>
  <conditionalFormatting sqref="G39:AJ39">
    <cfRule type="expression" dxfId="3230" priority="1604" stopIfTrue="1">
      <formula>IF(WEEKDAY(G$5)=1,TRUE,FALSE)</formula>
    </cfRule>
  </conditionalFormatting>
  <conditionalFormatting sqref="G39:I39">
    <cfRule type="expression" dxfId="3228" priority="1603" stopIfTrue="1">
      <formula>IF(WEEKDAY(G$5)=1,TRUE,FALSE)</formula>
    </cfRule>
  </conditionalFormatting>
  <conditionalFormatting sqref="G39:I39">
    <cfRule type="expression" dxfId="3226" priority="1602" stopIfTrue="1">
      <formula>IF(WEEKDAY(G$5)=1,TRUE,FALSE)</formula>
    </cfRule>
  </conditionalFormatting>
  <conditionalFormatting sqref="G39:I39">
    <cfRule type="expression" dxfId="3224" priority="1601" stopIfTrue="1">
      <formula>IF(WEEKDAY(G$5)=1,TRUE,FALSE)</formula>
    </cfRule>
  </conditionalFormatting>
  <conditionalFormatting sqref="G39:AJ39">
    <cfRule type="expression" dxfId="3222" priority="1600" stopIfTrue="1">
      <formula>IF(WEEKDAY(G$5)=1,TRUE,FALSE)</formula>
    </cfRule>
  </conditionalFormatting>
  <conditionalFormatting sqref="G39:AJ39">
    <cfRule type="expression" dxfId="3220" priority="1599" stopIfTrue="1">
      <formula>IF(WEEKDAY(G$5)=1,TRUE,FALSE)</formula>
    </cfRule>
  </conditionalFormatting>
  <conditionalFormatting sqref="G39:AJ39">
    <cfRule type="expression" dxfId="3218" priority="1598" stopIfTrue="1">
      <formula>IF(WEEKDAY(G$5)=1,TRUE,FALSE)</formula>
    </cfRule>
  </conditionalFormatting>
  <conditionalFormatting sqref="K39:P39">
    <cfRule type="expression" dxfId="3216" priority="1597" stopIfTrue="1">
      <formula>IF(WEEKDAY(K$5)=1,TRUE,FALSE)</formula>
    </cfRule>
  </conditionalFormatting>
  <conditionalFormatting sqref="R39:W39">
    <cfRule type="expression" dxfId="3214" priority="1596" stopIfTrue="1">
      <formula>IF(WEEKDAY(R$5)=1,TRUE,FALSE)</formula>
    </cfRule>
  </conditionalFormatting>
  <conditionalFormatting sqref="Y39:AD39">
    <cfRule type="expression" dxfId="3212" priority="1595" stopIfTrue="1">
      <formula>IF(WEEKDAY(Y$5)=1,TRUE,FALSE)</formula>
    </cfRule>
  </conditionalFormatting>
  <conditionalFormatting sqref="G39:I39">
    <cfRule type="expression" dxfId="3210" priority="1594" stopIfTrue="1">
      <formula>IF(WEEKDAY(G$5)=1,TRUE,FALSE)</formula>
    </cfRule>
  </conditionalFormatting>
  <conditionalFormatting sqref="AF39:AJ39">
    <cfRule type="expression" dxfId="3208" priority="1593" stopIfTrue="1">
      <formula>IF(WEEKDAY(AF$5)=1,TRUE,FALSE)</formula>
    </cfRule>
  </conditionalFormatting>
  <conditionalFormatting sqref="G39:AJ39">
    <cfRule type="expression" dxfId="3206" priority="1592" stopIfTrue="1">
      <formula>IF(WEEKDAY(G$5)=1,TRUE,FALSE)</formula>
    </cfRule>
  </conditionalFormatting>
  <conditionalFormatting sqref="G39:AJ39">
    <cfRule type="expression" dxfId="3204" priority="1591" stopIfTrue="1">
      <formula>IF(WEEKDAY(G$5)=1,TRUE,FALSE)</formula>
    </cfRule>
  </conditionalFormatting>
  <conditionalFormatting sqref="G39:AJ39">
    <cfRule type="expression" dxfId="3202" priority="1590" stopIfTrue="1">
      <formula>IF(WEEKDAY(G$5)=1,TRUE,FALSE)</formula>
    </cfRule>
  </conditionalFormatting>
  <conditionalFormatting sqref="G39:AJ39">
    <cfRule type="expression" dxfId="3200" priority="1589" stopIfTrue="1">
      <formula>IF(WEEKDAY(G$5)=1,TRUE,FALSE)</formula>
    </cfRule>
  </conditionalFormatting>
  <conditionalFormatting sqref="G39:AJ39">
    <cfRule type="expression" dxfId="3198" priority="1588" stopIfTrue="1">
      <formula>IF(WEEKDAY(G$5)=1,TRUE,FALSE)</formula>
    </cfRule>
  </conditionalFormatting>
  <conditionalFormatting sqref="G70:AJ70">
    <cfRule type="expression" dxfId="3196" priority="1587" stopIfTrue="1">
      <formula>IF(WEEKDAY(G$5)=1,TRUE,FALSE)</formula>
    </cfRule>
  </conditionalFormatting>
  <conditionalFormatting sqref="G70:I70">
    <cfRule type="expression" dxfId="3194" priority="1586" stopIfTrue="1">
      <formula>IF(WEEKDAY(G$5)=1,TRUE,FALSE)</formula>
    </cfRule>
  </conditionalFormatting>
  <conditionalFormatting sqref="G70:AJ70">
    <cfRule type="expression" dxfId="3192" priority="1585" stopIfTrue="1">
      <formula>IF(WEEKDAY(G$5)=1,TRUE,FALSE)</formula>
    </cfRule>
  </conditionalFormatting>
  <conditionalFormatting sqref="G70:AJ70">
    <cfRule type="expression" dxfId="3190" priority="1584" stopIfTrue="1">
      <formula>IF(WEEKDAY(G$5)=1,TRUE,FALSE)</formula>
    </cfRule>
  </conditionalFormatting>
  <conditionalFormatting sqref="G70:AJ70">
    <cfRule type="expression" dxfId="3188" priority="1583" stopIfTrue="1">
      <formula>IF(WEEKDAY(G$5)=1,TRUE,FALSE)</formula>
    </cfRule>
  </conditionalFormatting>
  <conditionalFormatting sqref="K70:P70">
    <cfRule type="expression" dxfId="3186" priority="1582" stopIfTrue="1">
      <formula>IF(WEEKDAY(K$5)=1,TRUE,FALSE)</formula>
    </cfRule>
  </conditionalFormatting>
  <conditionalFormatting sqref="R70:W70">
    <cfRule type="expression" dxfId="3184" priority="1581" stopIfTrue="1">
      <formula>IF(WEEKDAY(R$5)=1,TRUE,FALSE)</formula>
    </cfRule>
  </conditionalFormatting>
  <conditionalFormatting sqref="Y70:AD70">
    <cfRule type="expression" dxfId="3182" priority="1580" stopIfTrue="1">
      <formula>IF(WEEKDAY(Y$5)=1,TRUE,FALSE)</formula>
    </cfRule>
  </conditionalFormatting>
  <conditionalFormatting sqref="G70:I70">
    <cfRule type="expression" dxfId="3180" priority="1579" stopIfTrue="1">
      <formula>IF(WEEKDAY(G$5)=1,TRUE,FALSE)</formula>
    </cfRule>
  </conditionalFormatting>
  <conditionalFormatting sqref="AF70:AJ70">
    <cfRule type="expression" dxfId="3178" priority="1578" stopIfTrue="1">
      <formula>IF(WEEKDAY(AF$5)=1,TRUE,FALSE)</formula>
    </cfRule>
  </conditionalFormatting>
  <conditionalFormatting sqref="G70:AJ70">
    <cfRule type="expression" dxfId="3176" priority="1577" stopIfTrue="1">
      <formula>IF(WEEKDAY(G$5)=1,TRUE,FALSE)</formula>
    </cfRule>
  </conditionalFormatting>
  <conditionalFormatting sqref="G70:AJ70">
    <cfRule type="expression" dxfId="3174" priority="1576" stopIfTrue="1">
      <formula>IF(WEEKDAY(G$5)=1,TRUE,FALSE)</formula>
    </cfRule>
  </conditionalFormatting>
  <conditionalFormatting sqref="G70:AJ70">
    <cfRule type="expression" dxfId="3172" priority="1575" stopIfTrue="1">
      <formula>IF(WEEKDAY(G$5)=1,TRUE,FALSE)</formula>
    </cfRule>
  </conditionalFormatting>
  <conditionalFormatting sqref="G70:AJ70">
    <cfRule type="expression" dxfId="3170" priority="1574" stopIfTrue="1">
      <formula>IF(WEEKDAY(G$5)=1,TRUE,FALSE)</formula>
    </cfRule>
  </conditionalFormatting>
  <conditionalFormatting sqref="G70:I70">
    <cfRule type="expression" dxfId="3168" priority="1573" stopIfTrue="1">
      <formula>IF(WEEKDAY(G$5)=1,TRUE,FALSE)</formula>
    </cfRule>
  </conditionalFormatting>
  <conditionalFormatting sqref="G70:I70">
    <cfRule type="expression" dxfId="3166" priority="1572" stopIfTrue="1">
      <formula>IF(WEEKDAY(G$5)=1,TRUE,FALSE)</formula>
    </cfRule>
  </conditionalFormatting>
  <conditionalFormatting sqref="G70:I70">
    <cfRule type="expression" dxfId="3164" priority="1571" stopIfTrue="1">
      <formula>IF(WEEKDAY(G$5)=1,TRUE,FALSE)</formula>
    </cfRule>
  </conditionalFormatting>
  <conditionalFormatting sqref="G70:AJ70">
    <cfRule type="expression" dxfId="3162" priority="1570" stopIfTrue="1">
      <formula>IF(WEEKDAY(G$5)=1,TRUE,FALSE)</formula>
    </cfRule>
  </conditionalFormatting>
  <conditionalFormatting sqref="G70:AJ70">
    <cfRule type="expression" dxfId="3160" priority="1569" stopIfTrue="1">
      <formula>IF(WEEKDAY(G$5)=1,TRUE,FALSE)</formula>
    </cfRule>
  </conditionalFormatting>
  <conditionalFormatting sqref="G70:AJ70">
    <cfRule type="expression" dxfId="3158" priority="1568" stopIfTrue="1">
      <formula>IF(WEEKDAY(G$5)=1,TRUE,FALSE)</formula>
    </cfRule>
  </conditionalFormatting>
  <conditionalFormatting sqref="K70:P70">
    <cfRule type="expression" dxfId="3156" priority="1567" stopIfTrue="1">
      <formula>IF(WEEKDAY(K$5)=1,TRUE,FALSE)</formula>
    </cfRule>
  </conditionalFormatting>
  <conditionalFormatting sqref="R70:W70">
    <cfRule type="expression" dxfId="3154" priority="1566" stopIfTrue="1">
      <formula>IF(WEEKDAY(R$5)=1,TRUE,FALSE)</formula>
    </cfRule>
  </conditionalFormatting>
  <conditionalFormatting sqref="Y70:AD70">
    <cfRule type="expression" dxfId="3152" priority="1565" stopIfTrue="1">
      <formula>IF(WEEKDAY(Y$5)=1,TRUE,FALSE)</formula>
    </cfRule>
  </conditionalFormatting>
  <conditionalFormatting sqref="G70:I70">
    <cfRule type="expression" dxfId="3150" priority="1564" stopIfTrue="1">
      <formula>IF(WEEKDAY(G$5)=1,TRUE,FALSE)</formula>
    </cfRule>
  </conditionalFormatting>
  <conditionalFormatting sqref="AF70:AJ70">
    <cfRule type="expression" dxfId="3148" priority="1563" stopIfTrue="1">
      <formula>IF(WEEKDAY(AF$5)=1,TRUE,FALSE)</formula>
    </cfRule>
  </conditionalFormatting>
  <conditionalFormatting sqref="G70:AJ70">
    <cfRule type="expression" dxfId="3146" priority="1562" stopIfTrue="1">
      <formula>IF(WEEKDAY(G$5)=1,TRUE,FALSE)</formula>
    </cfRule>
  </conditionalFormatting>
  <conditionalFormatting sqref="G70:AJ70">
    <cfRule type="expression" dxfId="3144" priority="1561" stopIfTrue="1">
      <formula>IF(WEEKDAY(G$5)=1,TRUE,FALSE)</formula>
    </cfRule>
  </conditionalFormatting>
  <conditionalFormatting sqref="G70:AJ70">
    <cfRule type="expression" dxfId="3142" priority="1560" stopIfTrue="1">
      <formula>IF(WEEKDAY(G$5)=1,TRUE,FALSE)</formula>
    </cfRule>
  </conditionalFormatting>
  <conditionalFormatting sqref="G70:AJ70">
    <cfRule type="expression" dxfId="3140" priority="1559" stopIfTrue="1">
      <formula>IF(WEEKDAY(G$5)=1,TRUE,FALSE)</formula>
    </cfRule>
  </conditionalFormatting>
  <conditionalFormatting sqref="G70:AJ70">
    <cfRule type="expression" dxfId="3138" priority="1558" stopIfTrue="1">
      <formula>IF(WEEKDAY(G$5)=1,TRUE,FALSE)</formula>
    </cfRule>
  </conditionalFormatting>
  <conditionalFormatting sqref="G72:AJ72">
    <cfRule type="expression" dxfId="3136" priority="1557" stopIfTrue="1">
      <formula>IF(WEEKDAY(G$5)=1,TRUE,FALSE)</formula>
    </cfRule>
  </conditionalFormatting>
  <conditionalFormatting sqref="G72:I72">
    <cfRule type="expression" dxfId="3134" priority="1556" stopIfTrue="1">
      <formula>IF(WEEKDAY(G$5)=1,TRUE,FALSE)</formula>
    </cfRule>
  </conditionalFormatting>
  <conditionalFormatting sqref="G72:AJ72">
    <cfRule type="expression" dxfId="3132" priority="1555" stopIfTrue="1">
      <formula>IF(WEEKDAY(G$5)=1,TRUE,FALSE)</formula>
    </cfRule>
  </conditionalFormatting>
  <conditionalFormatting sqref="G72:AJ72">
    <cfRule type="expression" dxfId="3130" priority="1554" stopIfTrue="1">
      <formula>IF(WEEKDAY(G$5)=1,TRUE,FALSE)</formula>
    </cfRule>
  </conditionalFormatting>
  <conditionalFormatting sqref="G72:AJ72">
    <cfRule type="expression" dxfId="3128" priority="1553" stopIfTrue="1">
      <formula>IF(WEEKDAY(G$5)=1,TRUE,FALSE)</formula>
    </cfRule>
  </conditionalFormatting>
  <conditionalFormatting sqref="K72:P72">
    <cfRule type="expression" dxfId="3126" priority="1552" stopIfTrue="1">
      <formula>IF(WEEKDAY(K$5)=1,TRUE,FALSE)</formula>
    </cfRule>
  </conditionalFormatting>
  <conditionalFormatting sqref="R72:W72">
    <cfRule type="expression" dxfId="3124" priority="1551" stopIfTrue="1">
      <formula>IF(WEEKDAY(R$5)=1,TRUE,FALSE)</formula>
    </cfRule>
  </conditionalFormatting>
  <conditionalFormatting sqref="Y72:AD72">
    <cfRule type="expression" dxfId="3122" priority="1550" stopIfTrue="1">
      <formula>IF(WEEKDAY(Y$5)=1,TRUE,FALSE)</formula>
    </cfRule>
  </conditionalFormatting>
  <conditionalFormatting sqref="G72:I72">
    <cfRule type="expression" dxfId="3120" priority="1549" stopIfTrue="1">
      <formula>IF(WEEKDAY(G$5)=1,TRUE,FALSE)</formula>
    </cfRule>
  </conditionalFormatting>
  <conditionalFormatting sqref="AF72:AJ72">
    <cfRule type="expression" dxfId="3118" priority="1548" stopIfTrue="1">
      <formula>IF(WEEKDAY(AF$5)=1,TRUE,FALSE)</formula>
    </cfRule>
  </conditionalFormatting>
  <conditionalFormatting sqref="G72:AJ72">
    <cfRule type="expression" dxfId="3116" priority="1547" stopIfTrue="1">
      <formula>IF(WEEKDAY(G$5)=1,TRUE,FALSE)</formula>
    </cfRule>
  </conditionalFormatting>
  <conditionalFormatting sqref="G72:AJ72">
    <cfRule type="expression" dxfId="3114" priority="1546" stopIfTrue="1">
      <formula>IF(WEEKDAY(G$5)=1,TRUE,FALSE)</formula>
    </cfRule>
  </conditionalFormatting>
  <conditionalFormatting sqref="G72:AJ72">
    <cfRule type="expression" dxfId="3112" priority="1545" stopIfTrue="1">
      <formula>IF(WEEKDAY(G$5)=1,TRUE,FALSE)</formula>
    </cfRule>
  </conditionalFormatting>
  <conditionalFormatting sqref="G72:AJ72">
    <cfRule type="expression" dxfId="3110" priority="1544" stopIfTrue="1">
      <formula>IF(WEEKDAY(G$5)=1,TRUE,FALSE)</formula>
    </cfRule>
  </conditionalFormatting>
  <conditionalFormatting sqref="G72:I72">
    <cfRule type="expression" dxfId="3108" priority="1543" stopIfTrue="1">
      <formula>IF(WEEKDAY(G$5)=1,TRUE,FALSE)</formula>
    </cfRule>
  </conditionalFormatting>
  <conditionalFormatting sqref="G72:I72">
    <cfRule type="expression" dxfId="3106" priority="1542" stopIfTrue="1">
      <formula>IF(WEEKDAY(G$5)=1,TRUE,FALSE)</formula>
    </cfRule>
  </conditionalFormatting>
  <conditionalFormatting sqref="G72:I72">
    <cfRule type="expression" dxfId="3104" priority="1541" stopIfTrue="1">
      <formula>IF(WEEKDAY(G$5)=1,TRUE,FALSE)</formula>
    </cfRule>
  </conditionalFormatting>
  <conditionalFormatting sqref="G72:AJ72">
    <cfRule type="expression" dxfId="3102" priority="1540" stopIfTrue="1">
      <formula>IF(WEEKDAY(G$5)=1,TRUE,FALSE)</formula>
    </cfRule>
  </conditionalFormatting>
  <conditionalFormatting sqref="G72:AJ72">
    <cfRule type="expression" dxfId="3100" priority="1539" stopIfTrue="1">
      <formula>IF(WEEKDAY(G$5)=1,TRUE,FALSE)</formula>
    </cfRule>
  </conditionalFormatting>
  <conditionalFormatting sqref="G72:AJ72">
    <cfRule type="expression" dxfId="3098" priority="1538" stopIfTrue="1">
      <formula>IF(WEEKDAY(G$5)=1,TRUE,FALSE)</formula>
    </cfRule>
  </conditionalFormatting>
  <conditionalFormatting sqref="K72:P72">
    <cfRule type="expression" dxfId="3096" priority="1537" stopIfTrue="1">
      <formula>IF(WEEKDAY(K$5)=1,TRUE,FALSE)</formula>
    </cfRule>
  </conditionalFormatting>
  <conditionalFormatting sqref="R72:W72">
    <cfRule type="expression" dxfId="3094" priority="1536" stopIfTrue="1">
      <formula>IF(WEEKDAY(R$5)=1,TRUE,FALSE)</formula>
    </cfRule>
  </conditionalFormatting>
  <conditionalFormatting sqref="Y72:AD72">
    <cfRule type="expression" dxfId="3092" priority="1535" stopIfTrue="1">
      <formula>IF(WEEKDAY(Y$5)=1,TRUE,FALSE)</formula>
    </cfRule>
  </conditionalFormatting>
  <conditionalFormatting sqref="G72:I72">
    <cfRule type="expression" dxfId="3090" priority="1534" stopIfTrue="1">
      <formula>IF(WEEKDAY(G$5)=1,TRUE,FALSE)</formula>
    </cfRule>
  </conditionalFormatting>
  <conditionalFormatting sqref="AF72:AJ72">
    <cfRule type="expression" dxfId="3088" priority="1533" stopIfTrue="1">
      <formula>IF(WEEKDAY(AF$5)=1,TRUE,FALSE)</formula>
    </cfRule>
  </conditionalFormatting>
  <conditionalFormatting sqref="G72:AJ72">
    <cfRule type="expression" dxfId="3086" priority="1532" stopIfTrue="1">
      <formula>IF(WEEKDAY(G$5)=1,TRUE,FALSE)</formula>
    </cfRule>
  </conditionalFormatting>
  <conditionalFormatting sqref="G72:AJ72">
    <cfRule type="expression" dxfId="3084" priority="1531" stopIfTrue="1">
      <formula>IF(WEEKDAY(G$5)=1,TRUE,FALSE)</formula>
    </cfRule>
  </conditionalFormatting>
  <conditionalFormatting sqref="G72:AJ72">
    <cfRule type="expression" dxfId="3082" priority="1530" stopIfTrue="1">
      <formula>IF(WEEKDAY(G$5)=1,TRUE,FALSE)</formula>
    </cfRule>
  </conditionalFormatting>
  <conditionalFormatting sqref="G72:AJ72">
    <cfRule type="expression" dxfId="3080" priority="1529" stopIfTrue="1">
      <formula>IF(WEEKDAY(G$5)=1,TRUE,FALSE)</formula>
    </cfRule>
  </conditionalFormatting>
  <conditionalFormatting sqref="G72:AJ72">
    <cfRule type="expression" dxfId="3078" priority="1528" stopIfTrue="1">
      <formula>IF(WEEKDAY(G$5)=1,TRUE,FALSE)</formula>
    </cfRule>
  </conditionalFormatting>
  <conditionalFormatting sqref="G74:AJ74">
    <cfRule type="expression" dxfId="3076" priority="1527" stopIfTrue="1">
      <formula>IF(WEEKDAY(G$5)=1,TRUE,FALSE)</formula>
    </cfRule>
  </conditionalFormatting>
  <conditionalFormatting sqref="G74:I74">
    <cfRule type="expression" dxfId="3074" priority="1526" stopIfTrue="1">
      <formula>IF(WEEKDAY(G$5)=1,TRUE,FALSE)</formula>
    </cfRule>
  </conditionalFormatting>
  <conditionalFormatting sqref="G74:AJ74">
    <cfRule type="expression" dxfId="3072" priority="1525" stopIfTrue="1">
      <formula>IF(WEEKDAY(G$5)=1,TRUE,FALSE)</formula>
    </cfRule>
  </conditionalFormatting>
  <conditionalFormatting sqref="G74:AJ74">
    <cfRule type="expression" dxfId="3070" priority="1524" stopIfTrue="1">
      <formula>IF(WEEKDAY(G$5)=1,TRUE,FALSE)</formula>
    </cfRule>
  </conditionalFormatting>
  <conditionalFormatting sqref="G74:AJ74">
    <cfRule type="expression" dxfId="3068" priority="1523" stopIfTrue="1">
      <formula>IF(WEEKDAY(G$5)=1,TRUE,FALSE)</formula>
    </cfRule>
  </conditionalFormatting>
  <conditionalFormatting sqref="K74:P74">
    <cfRule type="expression" dxfId="3066" priority="1522" stopIfTrue="1">
      <formula>IF(WEEKDAY(K$5)=1,TRUE,FALSE)</formula>
    </cfRule>
  </conditionalFormatting>
  <conditionalFormatting sqref="R74:W74">
    <cfRule type="expression" dxfId="3064" priority="1521" stopIfTrue="1">
      <formula>IF(WEEKDAY(R$5)=1,TRUE,FALSE)</formula>
    </cfRule>
  </conditionalFormatting>
  <conditionalFormatting sqref="Y74:AD74">
    <cfRule type="expression" dxfId="3062" priority="1520" stopIfTrue="1">
      <formula>IF(WEEKDAY(Y$5)=1,TRUE,FALSE)</formula>
    </cfRule>
  </conditionalFormatting>
  <conditionalFormatting sqref="G74:I74">
    <cfRule type="expression" dxfId="3060" priority="1519" stopIfTrue="1">
      <formula>IF(WEEKDAY(G$5)=1,TRUE,FALSE)</formula>
    </cfRule>
  </conditionalFormatting>
  <conditionalFormatting sqref="AF74:AJ74">
    <cfRule type="expression" dxfId="3058" priority="1518" stopIfTrue="1">
      <formula>IF(WEEKDAY(AF$5)=1,TRUE,FALSE)</formula>
    </cfRule>
  </conditionalFormatting>
  <conditionalFormatting sqref="G74:AJ74">
    <cfRule type="expression" dxfId="3056" priority="1517" stopIfTrue="1">
      <formula>IF(WEEKDAY(G$5)=1,TRUE,FALSE)</formula>
    </cfRule>
  </conditionalFormatting>
  <conditionalFormatting sqref="G74:AJ74">
    <cfRule type="expression" dxfId="3054" priority="1516" stopIfTrue="1">
      <formula>IF(WEEKDAY(G$5)=1,TRUE,FALSE)</formula>
    </cfRule>
  </conditionalFormatting>
  <conditionalFormatting sqref="G74:AJ74">
    <cfRule type="expression" dxfId="3052" priority="1515" stopIfTrue="1">
      <formula>IF(WEEKDAY(G$5)=1,TRUE,FALSE)</formula>
    </cfRule>
  </conditionalFormatting>
  <conditionalFormatting sqref="G74:AJ74">
    <cfRule type="expression" dxfId="3050" priority="1514" stopIfTrue="1">
      <formula>IF(WEEKDAY(G$5)=1,TRUE,FALSE)</formula>
    </cfRule>
  </conditionalFormatting>
  <conditionalFormatting sqref="G74:I74">
    <cfRule type="expression" dxfId="3048" priority="1513" stopIfTrue="1">
      <formula>IF(WEEKDAY(G$5)=1,TRUE,FALSE)</formula>
    </cfRule>
  </conditionalFormatting>
  <conditionalFormatting sqref="G74:I74">
    <cfRule type="expression" dxfId="3046" priority="1512" stopIfTrue="1">
      <formula>IF(WEEKDAY(G$5)=1,TRUE,FALSE)</formula>
    </cfRule>
  </conditionalFormatting>
  <conditionalFormatting sqref="G74:I74">
    <cfRule type="expression" dxfId="3044" priority="1511" stopIfTrue="1">
      <formula>IF(WEEKDAY(G$5)=1,TRUE,FALSE)</formula>
    </cfRule>
  </conditionalFormatting>
  <conditionalFormatting sqref="G74:AJ74">
    <cfRule type="expression" dxfId="3042" priority="1510" stopIfTrue="1">
      <formula>IF(WEEKDAY(G$5)=1,TRUE,FALSE)</formula>
    </cfRule>
  </conditionalFormatting>
  <conditionalFormatting sqref="G74:AJ74">
    <cfRule type="expression" dxfId="3040" priority="1509" stopIfTrue="1">
      <formula>IF(WEEKDAY(G$5)=1,TRUE,FALSE)</formula>
    </cfRule>
  </conditionalFormatting>
  <conditionalFormatting sqref="G74:AJ74">
    <cfRule type="expression" dxfId="3038" priority="1508" stopIfTrue="1">
      <formula>IF(WEEKDAY(G$5)=1,TRUE,FALSE)</formula>
    </cfRule>
  </conditionalFormatting>
  <conditionalFormatting sqref="K74:P74">
    <cfRule type="expression" dxfId="3036" priority="1507" stopIfTrue="1">
      <formula>IF(WEEKDAY(K$5)=1,TRUE,FALSE)</formula>
    </cfRule>
  </conditionalFormatting>
  <conditionalFormatting sqref="R74:W74">
    <cfRule type="expression" dxfId="3034" priority="1506" stopIfTrue="1">
      <formula>IF(WEEKDAY(R$5)=1,TRUE,FALSE)</formula>
    </cfRule>
  </conditionalFormatting>
  <conditionalFormatting sqref="Y74:AD74">
    <cfRule type="expression" dxfId="3032" priority="1505" stopIfTrue="1">
      <formula>IF(WEEKDAY(Y$5)=1,TRUE,FALSE)</formula>
    </cfRule>
  </conditionalFormatting>
  <conditionalFormatting sqref="G74:I74">
    <cfRule type="expression" dxfId="3030" priority="1504" stopIfTrue="1">
      <formula>IF(WEEKDAY(G$5)=1,TRUE,FALSE)</formula>
    </cfRule>
  </conditionalFormatting>
  <conditionalFormatting sqref="AF74:AJ74">
    <cfRule type="expression" dxfId="3028" priority="1503" stopIfTrue="1">
      <formula>IF(WEEKDAY(AF$5)=1,TRUE,FALSE)</formula>
    </cfRule>
  </conditionalFormatting>
  <conditionalFormatting sqref="G74:AJ74">
    <cfRule type="expression" dxfId="3026" priority="1502" stopIfTrue="1">
      <formula>IF(WEEKDAY(G$5)=1,TRUE,FALSE)</formula>
    </cfRule>
  </conditionalFormatting>
  <conditionalFormatting sqref="G74:AJ74">
    <cfRule type="expression" dxfId="3024" priority="1501" stopIfTrue="1">
      <formula>IF(WEEKDAY(G$5)=1,TRUE,FALSE)</formula>
    </cfRule>
  </conditionalFormatting>
  <conditionalFormatting sqref="G74:AJ74">
    <cfRule type="expression" dxfId="3022" priority="1500" stopIfTrue="1">
      <formula>IF(WEEKDAY(G$5)=1,TRUE,FALSE)</formula>
    </cfRule>
  </conditionalFormatting>
  <conditionalFormatting sqref="G74:AJ74">
    <cfRule type="expression" dxfId="3020" priority="1499" stopIfTrue="1">
      <formula>IF(WEEKDAY(G$5)=1,TRUE,FALSE)</formula>
    </cfRule>
  </conditionalFormatting>
  <conditionalFormatting sqref="G74:AJ74">
    <cfRule type="expression" dxfId="3018" priority="1498" stopIfTrue="1">
      <formula>IF(WEEKDAY(G$5)=1,TRUE,FALSE)</formula>
    </cfRule>
  </conditionalFormatting>
  <conditionalFormatting sqref="G76:AJ76">
    <cfRule type="expression" dxfId="3016" priority="1497" stopIfTrue="1">
      <formula>IF(WEEKDAY(G$5)=1,TRUE,FALSE)</formula>
    </cfRule>
  </conditionalFormatting>
  <conditionalFormatting sqref="G76:I76">
    <cfRule type="expression" dxfId="3014" priority="1496" stopIfTrue="1">
      <formula>IF(WEEKDAY(G$5)=1,TRUE,FALSE)</formula>
    </cfRule>
  </conditionalFormatting>
  <conditionalFormatting sqref="G76:AJ76">
    <cfRule type="expression" dxfId="3012" priority="1495" stopIfTrue="1">
      <formula>IF(WEEKDAY(G$5)=1,TRUE,FALSE)</formula>
    </cfRule>
  </conditionalFormatting>
  <conditionalFormatting sqref="G76:AJ76">
    <cfRule type="expression" dxfId="3010" priority="1494" stopIfTrue="1">
      <formula>IF(WEEKDAY(G$5)=1,TRUE,FALSE)</formula>
    </cfRule>
  </conditionalFormatting>
  <conditionalFormatting sqref="G76:AJ76">
    <cfRule type="expression" dxfId="3008" priority="1493" stopIfTrue="1">
      <formula>IF(WEEKDAY(G$5)=1,TRUE,FALSE)</formula>
    </cfRule>
  </conditionalFormatting>
  <conditionalFormatting sqref="K76:P76">
    <cfRule type="expression" dxfId="3006" priority="1492" stopIfTrue="1">
      <formula>IF(WEEKDAY(K$5)=1,TRUE,FALSE)</formula>
    </cfRule>
  </conditionalFormatting>
  <conditionalFormatting sqref="R76:W76">
    <cfRule type="expression" dxfId="3004" priority="1491" stopIfTrue="1">
      <formula>IF(WEEKDAY(R$5)=1,TRUE,FALSE)</formula>
    </cfRule>
  </conditionalFormatting>
  <conditionalFormatting sqref="Y76:AD76">
    <cfRule type="expression" dxfId="3002" priority="1490" stopIfTrue="1">
      <formula>IF(WEEKDAY(Y$5)=1,TRUE,FALSE)</formula>
    </cfRule>
  </conditionalFormatting>
  <conditionalFormatting sqref="G76:I76">
    <cfRule type="expression" dxfId="3000" priority="1489" stopIfTrue="1">
      <formula>IF(WEEKDAY(G$5)=1,TRUE,FALSE)</formula>
    </cfRule>
  </conditionalFormatting>
  <conditionalFormatting sqref="AF76:AJ76">
    <cfRule type="expression" dxfId="2998" priority="1488" stopIfTrue="1">
      <formula>IF(WEEKDAY(AF$5)=1,TRUE,FALSE)</formula>
    </cfRule>
  </conditionalFormatting>
  <conditionalFormatting sqref="G76:AJ76">
    <cfRule type="expression" dxfId="2996" priority="1487" stopIfTrue="1">
      <formula>IF(WEEKDAY(G$5)=1,TRUE,FALSE)</formula>
    </cfRule>
  </conditionalFormatting>
  <conditionalFormatting sqref="G76:AJ76">
    <cfRule type="expression" dxfId="2994" priority="1486" stopIfTrue="1">
      <formula>IF(WEEKDAY(G$5)=1,TRUE,FALSE)</formula>
    </cfRule>
  </conditionalFormatting>
  <conditionalFormatting sqref="G76:AJ76">
    <cfRule type="expression" dxfId="2992" priority="1485" stopIfTrue="1">
      <formula>IF(WEEKDAY(G$5)=1,TRUE,FALSE)</formula>
    </cfRule>
  </conditionalFormatting>
  <conditionalFormatting sqref="G76:AJ76">
    <cfRule type="expression" dxfId="2990" priority="1484" stopIfTrue="1">
      <formula>IF(WEEKDAY(G$5)=1,TRUE,FALSE)</formula>
    </cfRule>
  </conditionalFormatting>
  <conditionalFormatting sqref="G76:I76">
    <cfRule type="expression" dxfId="2988" priority="1483" stopIfTrue="1">
      <formula>IF(WEEKDAY(G$5)=1,TRUE,FALSE)</formula>
    </cfRule>
  </conditionalFormatting>
  <conditionalFormatting sqref="G76:I76">
    <cfRule type="expression" dxfId="2986" priority="1482" stopIfTrue="1">
      <formula>IF(WEEKDAY(G$5)=1,TRUE,FALSE)</formula>
    </cfRule>
  </conditionalFormatting>
  <conditionalFormatting sqref="G76:I76">
    <cfRule type="expression" dxfId="2984" priority="1481" stopIfTrue="1">
      <formula>IF(WEEKDAY(G$5)=1,TRUE,FALSE)</formula>
    </cfRule>
  </conditionalFormatting>
  <conditionalFormatting sqref="G76:AJ76">
    <cfRule type="expression" dxfId="2982" priority="1480" stopIfTrue="1">
      <formula>IF(WEEKDAY(G$5)=1,TRUE,FALSE)</formula>
    </cfRule>
  </conditionalFormatting>
  <conditionalFormatting sqref="G76:AJ76">
    <cfRule type="expression" dxfId="2980" priority="1479" stopIfTrue="1">
      <formula>IF(WEEKDAY(G$5)=1,TRUE,FALSE)</formula>
    </cfRule>
  </conditionalFormatting>
  <conditionalFormatting sqref="G76:AJ76">
    <cfRule type="expression" dxfId="2978" priority="1478" stopIfTrue="1">
      <formula>IF(WEEKDAY(G$5)=1,TRUE,FALSE)</formula>
    </cfRule>
  </conditionalFormatting>
  <conditionalFormatting sqref="K76:P76">
    <cfRule type="expression" dxfId="2976" priority="1477" stopIfTrue="1">
      <formula>IF(WEEKDAY(K$5)=1,TRUE,FALSE)</formula>
    </cfRule>
  </conditionalFormatting>
  <conditionalFormatting sqref="R76:W76">
    <cfRule type="expression" dxfId="2974" priority="1476" stopIfTrue="1">
      <formula>IF(WEEKDAY(R$5)=1,TRUE,FALSE)</formula>
    </cfRule>
  </conditionalFormatting>
  <conditionalFormatting sqref="Y76:AD76">
    <cfRule type="expression" dxfId="2972" priority="1475" stopIfTrue="1">
      <formula>IF(WEEKDAY(Y$5)=1,TRUE,FALSE)</formula>
    </cfRule>
  </conditionalFormatting>
  <conditionalFormatting sqref="G76:I76">
    <cfRule type="expression" dxfId="2970" priority="1474" stopIfTrue="1">
      <formula>IF(WEEKDAY(G$5)=1,TRUE,FALSE)</formula>
    </cfRule>
  </conditionalFormatting>
  <conditionalFormatting sqref="AF76:AJ76">
    <cfRule type="expression" dxfId="2968" priority="1473" stopIfTrue="1">
      <formula>IF(WEEKDAY(AF$5)=1,TRUE,FALSE)</formula>
    </cfRule>
  </conditionalFormatting>
  <conditionalFormatting sqref="G76:AJ76">
    <cfRule type="expression" dxfId="2966" priority="1472" stopIfTrue="1">
      <formula>IF(WEEKDAY(G$5)=1,TRUE,FALSE)</formula>
    </cfRule>
  </conditionalFormatting>
  <conditionalFormatting sqref="G76:AJ76">
    <cfRule type="expression" dxfId="2964" priority="1471" stopIfTrue="1">
      <formula>IF(WEEKDAY(G$5)=1,TRUE,FALSE)</formula>
    </cfRule>
  </conditionalFormatting>
  <conditionalFormatting sqref="G76:AJ76">
    <cfRule type="expression" dxfId="2962" priority="1470" stopIfTrue="1">
      <formula>IF(WEEKDAY(G$5)=1,TRUE,FALSE)</formula>
    </cfRule>
  </conditionalFormatting>
  <conditionalFormatting sqref="G76:AJ76">
    <cfRule type="expression" dxfId="2960" priority="1469" stopIfTrue="1">
      <formula>IF(WEEKDAY(G$5)=1,TRUE,FALSE)</formula>
    </cfRule>
  </conditionalFormatting>
  <conditionalFormatting sqref="G76:AJ76">
    <cfRule type="expression" dxfId="2958" priority="1468" stopIfTrue="1">
      <formula>IF(WEEKDAY(G$5)=1,TRUE,FALSE)</formula>
    </cfRule>
  </conditionalFormatting>
  <conditionalFormatting sqref="G78:AJ78">
    <cfRule type="expression" dxfId="2956" priority="1467" stopIfTrue="1">
      <formula>IF(WEEKDAY(G$5)=1,TRUE,FALSE)</formula>
    </cfRule>
  </conditionalFormatting>
  <conditionalFormatting sqref="G78:I78">
    <cfRule type="expression" dxfId="2954" priority="1466" stopIfTrue="1">
      <formula>IF(WEEKDAY(G$5)=1,TRUE,FALSE)</formula>
    </cfRule>
  </conditionalFormatting>
  <conditionalFormatting sqref="G78:AJ78">
    <cfRule type="expression" dxfId="2952" priority="1465" stopIfTrue="1">
      <formula>IF(WEEKDAY(G$5)=1,TRUE,FALSE)</formula>
    </cfRule>
  </conditionalFormatting>
  <conditionalFormatting sqref="G78:AJ78">
    <cfRule type="expression" dxfId="2950" priority="1464" stopIfTrue="1">
      <formula>IF(WEEKDAY(G$5)=1,TRUE,FALSE)</formula>
    </cfRule>
  </conditionalFormatting>
  <conditionalFormatting sqref="G78:AJ78">
    <cfRule type="expression" dxfId="2948" priority="1463" stopIfTrue="1">
      <formula>IF(WEEKDAY(G$5)=1,TRUE,FALSE)</formula>
    </cfRule>
  </conditionalFormatting>
  <conditionalFormatting sqref="K78:P78">
    <cfRule type="expression" dxfId="2946" priority="1462" stopIfTrue="1">
      <formula>IF(WEEKDAY(K$5)=1,TRUE,FALSE)</formula>
    </cfRule>
  </conditionalFormatting>
  <conditionalFormatting sqref="R78:W78">
    <cfRule type="expression" dxfId="2944" priority="1461" stopIfTrue="1">
      <formula>IF(WEEKDAY(R$5)=1,TRUE,FALSE)</formula>
    </cfRule>
  </conditionalFormatting>
  <conditionalFormatting sqref="Y78:AD78">
    <cfRule type="expression" dxfId="2942" priority="1460" stopIfTrue="1">
      <formula>IF(WEEKDAY(Y$5)=1,TRUE,FALSE)</formula>
    </cfRule>
  </conditionalFormatting>
  <conditionalFormatting sqref="G78:I78">
    <cfRule type="expression" dxfId="2940" priority="1459" stopIfTrue="1">
      <formula>IF(WEEKDAY(G$5)=1,TRUE,FALSE)</formula>
    </cfRule>
  </conditionalFormatting>
  <conditionalFormatting sqref="AF78:AJ78">
    <cfRule type="expression" dxfId="2938" priority="1458" stopIfTrue="1">
      <formula>IF(WEEKDAY(AF$5)=1,TRUE,FALSE)</formula>
    </cfRule>
  </conditionalFormatting>
  <conditionalFormatting sqref="G78:AJ78">
    <cfRule type="expression" dxfId="2936" priority="1457" stopIfTrue="1">
      <formula>IF(WEEKDAY(G$5)=1,TRUE,FALSE)</formula>
    </cfRule>
  </conditionalFormatting>
  <conditionalFormatting sqref="G78:AJ78">
    <cfRule type="expression" dxfId="2934" priority="1456" stopIfTrue="1">
      <formula>IF(WEEKDAY(G$5)=1,TRUE,FALSE)</formula>
    </cfRule>
  </conditionalFormatting>
  <conditionalFormatting sqref="G78:AJ78">
    <cfRule type="expression" dxfId="2932" priority="1455" stopIfTrue="1">
      <formula>IF(WEEKDAY(G$5)=1,TRUE,FALSE)</formula>
    </cfRule>
  </conditionalFormatting>
  <conditionalFormatting sqref="G78:AJ78">
    <cfRule type="expression" dxfId="2930" priority="1454" stopIfTrue="1">
      <formula>IF(WEEKDAY(G$5)=1,TRUE,FALSE)</formula>
    </cfRule>
  </conditionalFormatting>
  <conditionalFormatting sqref="G78:I78">
    <cfRule type="expression" dxfId="2928" priority="1453" stopIfTrue="1">
      <formula>IF(WEEKDAY(G$5)=1,TRUE,FALSE)</formula>
    </cfRule>
  </conditionalFormatting>
  <conditionalFormatting sqref="G78:I78">
    <cfRule type="expression" dxfId="2926" priority="1452" stopIfTrue="1">
      <formula>IF(WEEKDAY(G$5)=1,TRUE,FALSE)</formula>
    </cfRule>
  </conditionalFormatting>
  <conditionalFormatting sqref="G78:I78">
    <cfRule type="expression" dxfId="2924" priority="1451" stopIfTrue="1">
      <formula>IF(WEEKDAY(G$5)=1,TRUE,FALSE)</formula>
    </cfRule>
  </conditionalFormatting>
  <conditionalFormatting sqref="G78:AJ78">
    <cfRule type="expression" dxfId="2922" priority="1450" stopIfTrue="1">
      <formula>IF(WEEKDAY(G$5)=1,TRUE,FALSE)</formula>
    </cfRule>
  </conditionalFormatting>
  <conditionalFormatting sqref="G78:AJ78">
    <cfRule type="expression" dxfId="2920" priority="1449" stopIfTrue="1">
      <formula>IF(WEEKDAY(G$5)=1,TRUE,FALSE)</formula>
    </cfRule>
  </conditionalFormatting>
  <conditionalFormatting sqref="G78:AJ78">
    <cfRule type="expression" dxfId="2918" priority="1448" stopIfTrue="1">
      <formula>IF(WEEKDAY(G$5)=1,TRUE,FALSE)</formula>
    </cfRule>
  </conditionalFormatting>
  <conditionalFormatting sqref="K78:P78">
    <cfRule type="expression" dxfId="2916" priority="1447" stopIfTrue="1">
      <formula>IF(WEEKDAY(K$5)=1,TRUE,FALSE)</formula>
    </cfRule>
  </conditionalFormatting>
  <conditionalFormatting sqref="R78:W78">
    <cfRule type="expression" dxfId="2914" priority="1446" stopIfTrue="1">
      <formula>IF(WEEKDAY(R$5)=1,TRUE,FALSE)</formula>
    </cfRule>
  </conditionalFormatting>
  <conditionalFormatting sqref="Y78:AD78">
    <cfRule type="expression" dxfId="2912" priority="1445" stopIfTrue="1">
      <formula>IF(WEEKDAY(Y$5)=1,TRUE,FALSE)</formula>
    </cfRule>
  </conditionalFormatting>
  <conditionalFormatting sqref="G78:I78">
    <cfRule type="expression" dxfId="2910" priority="1444" stopIfTrue="1">
      <formula>IF(WEEKDAY(G$5)=1,TRUE,FALSE)</formula>
    </cfRule>
  </conditionalFormatting>
  <conditionalFormatting sqref="AF78:AJ78">
    <cfRule type="expression" dxfId="2908" priority="1443" stopIfTrue="1">
      <formula>IF(WEEKDAY(AF$5)=1,TRUE,FALSE)</formula>
    </cfRule>
  </conditionalFormatting>
  <conditionalFormatting sqref="G78:AJ78">
    <cfRule type="expression" dxfId="2906" priority="1442" stopIfTrue="1">
      <formula>IF(WEEKDAY(G$5)=1,TRUE,FALSE)</formula>
    </cfRule>
  </conditionalFormatting>
  <conditionalFormatting sqref="G78:AJ78">
    <cfRule type="expression" dxfId="2904" priority="1441" stopIfTrue="1">
      <formula>IF(WEEKDAY(G$5)=1,TRUE,FALSE)</formula>
    </cfRule>
  </conditionalFormatting>
  <conditionalFormatting sqref="G78:AJ78">
    <cfRule type="expression" dxfId="2902" priority="1440" stopIfTrue="1">
      <formula>IF(WEEKDAY(G$5)=1,TRUE,FALSE)</formula>
    </cfRule>
  </conditionalFormatting>
  <conditionalFormatting sqref="G78:AJ78">
    <cfRule type="expression" dxfId="2900" priority="1439" stopIfTrue="1">
      <formula>IF(WEEKDAY(G$5)=1,TRUE,FALSE)</formula>
    </cfRule>
  </conditionalFormatting>
  <conditionalFormatting sqref="G78:AJ78">
    <cfRule type="expression" dxfId="2898" priority="1438" stopIfTrue="1">
      <formula>IF(WEEKDAY(G$5)=1,TRUE,FALSE)</formula>
    </cfRule>
  </conditionalFormatting>
  <conditionalFormatting sqref="G80:AJ80">
    <cfRule type="expression" dxfId="2896" priority="1437" stopIfTrue="1">
      <formula>IF(WEEKDAY(G$5)=1,TRUE,FALSE)</formula>
    </cfRule>
  </conditionalFormatting>
  <conditionalFormatting sqref="G80:I80">
    <cfRule type="expression" dxfId="2894" priority="1436" stopIfTrue="1">
      <formula>IF(WEEKDAY(G$5)=1,TRUE,FALSE)</formula>
    </cfRule>
  </conditionalFormatting>
  <conditionalFormatting sqref="G80:AJ80">
    <cfRule type="expression" dxfId="2892" priority="1435" stopIfTrue="1">
      <formula>IF(WEEKDAY(G$5)=1,TRUE,FALSE)</formula>
    </cfRule>
  </conditionalFormatting>
  <conditionalFormatting sqref="G80:AJ80">
    <cfRule type="expression" dxfId="2890" priority="1434" stopIfTrue="1">
      <formula>IF(WEEKDAY(G$5)=1,TRUE,FALSE)</formula>
    </cfRule>
  </conditionalFormatting>
  <conditionalFormatting sqref="G80:AJ80">
    <cfRule type="expression" dxfId="2888" priority="1433" stopIfTrue="1">
      <formula>IF(WEEKDAY(G$5)=1,TRUE,FALSE)</formula>
    </cfRule>
  </conditionalFormatting>
  <conditionalFormatting sqref="K80:P80">
    <cfRule type="expression" dxfId="2886" priority="1432" stopIfTrue="1">
      <formula>IF(WEEKDAY(K$5)=1,TRUE,FALSE)</formula>
    </cfRule>
  </conditionalFormatting>
  <conditionalFormatting sqref="R80:W80">
    <cfRule type="expression" dxfId="2884" priority="1431" stopIfTrue="1">
      <formula>IF(WEEKDAY(R$5)=1,TRUE,FALSE)</formula>
    </cfRule>
  </conditionalFormatting>
  <conditionalFormatting sqref="Y80:AD80">
    <cfRule type="expression" dxfId="2882" priority="1430" stopIfTrue="1">
      <formula>IF(WEEKDAY(Y$5)=1,TRUE,FALSE)</formula>
    </cfRule>
  </conditionalFormatting>
  <conditionalFormatting sqref="G80:I80">
    <cfRule type="expression" dxfId="2880" priority="1429" stopIfTrue="1">
      <formula>IF(WEEKDAY(G$5)=1,TRUE,FALSE)</formula>
    </cfRule>
  </conditionalFormatting>
  <conditionalFormatting sqref="AF80:AJ80">
    <cfRule type="expression" dxfId="2878" priority="1428" stopIfTrue="1">
      <formula>IF(WEEKDAY(AF$5)=1,TRUE,FALSE)</formula>
    </cfRule>
  </conditionalFormatting>
  <conditionalFormatting sqref="G80:AJ80">
    <cfRule type="expression" dxfId="2876" priority="1427" stopIfTrue="1">
      <formula>IF(WEEKDAY(G$5)=1,TRUE,FALSE)</formula>
    </cfRule>
  </conditionalFormatting>
  <conditionalFormatting sqref="G80:AJ80">
    <cfRule type="expression" dxfId="2874" priority="1426" stopIfTrue="1">
      <formula>IF(WEEKDAY(G$5)=1,TRUE,FALSE)</formula>
    </cfRule>
  </conditionalFormatting>
  <conditionalFormatting sqref="G80:AJ80">
    <cfRule type="expression" dxfId="2872" priority="1425" stopIfTrue="1">
      <formula>IF(WEEKDAY(G$5)=1,TRUE,FALSE)</formula>
    </cfRule>
  </conditionalFormatting>
  <conditionalFormatting sqref="G80:AJ80">
    <cfRule type="expression" dxfId="2870" priority="1424" stopIfTrue="1">
      <formula>IF(WEEKDAY(G$5)=1,TRUE,FALSE)</formula>
    </cfRule>
  </conditionalFormatting>
  <conditionalFormatting sqref="G80:I80">
    <cfRule type="expression" dxfId="2868" priority="1423" stopIfTrue="1">
      <formula>IF(WEEKDAY(G$5)=1,TRUE,FALSE)</formula>
    </cfRule>
  </conditionalFormatting>
  <conditionalFormatting sqref="G80:I80">
    <cfRule type="expression" dxfId="2866" priority="1422" stopIfTrue="1">
      <formula>IF(WEEKDAY(G$5)=1,TRUE,FALSE)</formula>
    </cfRule>
  </conditionalFormatting>
  <conditionalFormatting sqref="G80:I80">
    <cfRule type="expression" dxfId="2864" priority="1421" stopIfTrue="1">
      <formula>IF(WEEKDAY(G$5)=1,TRUE,FALSE)</formula>
    </cfRule>
  </conditionalFormatting>
  <conditionalFormatting sqref="G80:AJ80">
    <cfRule type="expression" dxfId="2862" priority="1420" stopIfTrue="1">
      <formula>IF(WEEKDAY(G$5)=1,TRUE,FALSE)</formula>
    </cfRule>
  </conditionalFormatting>
  <conditionalFormatting sqref="G80:AJ80">
    <cfRule type="expression" dxfId="2860" priority="1419" stopIfTrue="1">
      <formula>IF(WEEKDAY(G$5)=1,TRUE,FALSE)</formula>
    </cfRule>
  </conditionalFormatting>
  <conditionalFormatting sqref="G80:AJ80">
    <cfRule type="expression" dxfId="2858" priority="1418" stopIfTrue="1">
      <formula>IF(WEEKDAY(G$5)=1,TRUE,FALSE)</formula>
    </cfRule>
  </conditionalFormatting>
  <conditionalFormatting sqref="K80:P80">
    <cfRule type="expression" dxfId="2856" priority="1417" stopIfTrue="1">
      <formula>IF(WEEKDAY(K$5)=1,TRUE,FALSE)</formula>
    </cfRule>
  </conditionalFormatting>
  <conditionalFormatting sqref="R80:W80">
    <cfRule type="expression" dxfId="2854" priority="1416" stopIfTrue="1">
      <formula>IF(WEEKDAY(R$5)=1,TRUE,FALSE)</formula>
    </cfRule>
  </conditionalFormatting>
  <conditionalFormatting sqref="Y80:AD80">
    <cfRule type="expression" dxfId="2852" priority="1415" stopIfTrue="1">
      <formula>IF(WEEKDAY(Y$5)=1,TRUE,FALSE)</formula>
    </cfRule>
  </conditionalFormatting>
  <conditionalFormatting sqref="G80:I80">
    <cfRule type="expression" dxfId="2850" priority="1414" stopIfTrue="1">
      <formula>IF(WEEKDAY(G$5)=1,TRUE,FALSE)</formula>
    </cfRule>
  </conditionalFormatting>
  <conditionalFormatting sqref="AF80:AJ80">
    <cfRule type="expression" dxfId="2848" priority="1413" stopIfTrue="1">
      <formula>IF(WEEKDAY(AF$5)=1,TRUE,FALSE)</formula>
    </cfRule>
  </conditionalFormatting>
  <conditionalFormatting sqref="G80:AJ80">
    <cfRule type="expression" dxfId="2846" priority="1412" stopIfTrue="1">
      <formula>IF(WEEKDAY(G$5)=1,TRUE,FALSE)</formula>
    </cfRule>
  </conditionalFormatting>
  <conditionalFormatting sqref="G80:AJ80">
    <cfRule type="expression" dxfId="2844" priority="1411" stopIfTrue="1">
      <formula>IF(WEEKDAY(G$5)=1,TRUE,FALSE)</formula>
    </cfRule>
  </conditionalFormatting>
  <conditionalFormatting sqref="G80:AJ80">
    <cfRule type="expression" dxfId="2842" priority="1410" stopIfTrue="1">
      <formula>IF(WEEKDAY(G$5)=1,TRUE,FALSE)</formula>
    </cfRule>
  </conditionalFormatting>
  <conditionalFormatting sqref="G80:AJ80">
    <cfRule type="expression" dxfId="2840" priority="1409" stopIfTrue="1">
      <formula>IF(WEEKDAY(G$5)=1,TRUE,FALSE)</formula>
    </cfRule>
  </conditionalFormatting>
  <conditionalFormatting sqref="G80:AJ80">
    <cfRule type="expression" dxfId="2838" priority="1408" stopIfTrue="1">
      <formula>IF(WEEKDAY(G$5)=1,TRUE,FALSE)</formula>
    </cfRule>
  </conditionalFormatting>
  <conditionalFormatting sqref="G82:AJ82">
    <cfRule type="expression" dxfId="2836" priority="1407" stopIfTrue="1">
      <formula>IF(WEEKDAY(G$5)=1,TRUE,FALSE)</formula>
    </cfRule>
  </conditionalFormatting>
  <conditionalFormatting sqref="G82:I82">
    <cfRule type="expression" dxfId="2834" priority="1406" stopIfTrue="1">
      <formula>IF(WEEKDAY(G$5)=1,TRUE,FALSE)</formula>
    </cfRule>
  </conditionalFormatting>
  <conditionalFormatting sqref="G82:AJ82">
    <cfRule type="expression" dxfId="2832" priority="1405" stopIfTrue="1">
      <formula>IF(WEEKDAY(G$5)=1,TRUE,FALSE)</formula>
    </cfRule>
  </conditionalFormatting>
  <conditionalFormatting sqref="G82:AJ82">
    <cfRule type="expression" dxfId="2830" priority="1404" stopIfTrue="1">
      <formula>IF(WEEKDAY(G$5)=1,TRUE,FALSE)</formula>
    </cfRule>
  </conditionalFormatting>
  <conditionalFormatting sqref="G82:AJ82">
    <cfRule type="expression" dxfId="2828" priority="1403" stopIfTrue="1">
      <formula>IF(WEEKDAY(G$5)=1,TRUE,FALSE)</formula>
    </cfRule>
  </conditionalFormatting>
  <conditionalFormatting sqref="K82:P82">
    <cfRule type="expression" dxfId="2826" priority="1402" stopIfTrue="1">
      <formula>IF(WEEKDAY(K$5)=1,TRUE,FALSE)</formula>
    </cfRule>
  </conditionalFormatting>
  <conditionalFormatting sqref="R82:W82">
    <cfRule type="expression" dxfId="2824" priority="1401" stopIfTrue="1">
      <formula>IF(WEEKDAY(R$5)=1,TRUE,FALSE)</formula>
    </cfRule>
  </conditionalFormatting>
  <conditionalFormatting sqref="Y82:AD82">
    <cfRule type="expression" dxfId="2822" priority="1400" stopIfTrue="1">
      <formula>IF(WEEKDAY(Y$5)=1,TRUE,FALSE)</formula>
    </cfRule>
  </conditionalFormatting>
  <conditionalFormatting sqref="G82:I82">
    <cfRule type="expression" dxfId="2820" priority="1399" stopIfTrue="1">
      <formula>IF(WEEKDAY(G$5)=1,TRUE,FALSE)</formula>
    </cfRule>
  </conditionalFormatting>
  <conditionalFormatting sqref="AF82:AJ82">
    <cfRule type="expression" dxfId="2818" priority="1398" stopIfTrue="1">
      <formula>IF(WEEKDAY(AF$5)=1,TRUE,FALSE)</formula>
    </cfRule>
  </conditionalFormatting>
  <conditionalFormatting sqref="G82:AJ82">
    <cfRule type="expression" dxfId="2816" priority="1397" stopIfTrue="1">
      <formula>IF(WEEKDAY(G$5)=1,TRUE,FALSE)</formula>
    </cfRule>
  </conditionalFormatting>
  <conditionalFormatting sqref="G82:AJ82">
    <cfRule type="expression" dxfId="2814" priority="1396" stopIfTrue="1">
      <formula>IF(WEEKDAY(G$5)=1,TRUE,FALSE)</formula>
    </cfRule>
  </conditionalFormatting>
  <conditionalFormatting sqref="G82:AJ82">
    <cfRule type="expression" dxfId="2812" priority="1395" stopIfTrue="1">
      <formula>IF(WEEKDAY(G$5)=1,TRUE,FALSE)</formula>
    </cfRule>
  </conditionalFormatting>
  <conditionalFormatting sqref="G82:AJ82">
    <cfRule type="expression" dxfId="2810" priority="1394" stopIfTrue="1">
      <formula>IF(WEEKDAY(G$5)=1,TRUE,FALSE)</formula>
    </cfRule>
  </conditionalFormatting>
  <conditionalFormatting sqref="G82:I82">
    <cfRule type="expression" dxfId="2808" priority="1393" stopIfTrue="1">
      <formula>IF(WEEKDAY(G$5)=1,TRUE,FALSE)</formula>
    </cfRule>
  </conditionalFormatting>
  <conditionalFormatting sqref="G82:I82">
    <cfRule type="expression" dxfId="2806" priority="1392" stopIfTrue="1">
      <formula>IF(WEEKDAY(G$5)=1,TRUE,FALSE)</formula>
    </cfRule>
  </conditionalFormatting>
  <conditionalFormatting sqref="G82:I82">
    <cfRule type="expression" dxfId="2804" priority="1391" stopIfTrue="1">
      <formula>IF(WEEKDAY(G$5)=1,TRUE,FALSE)</formula>
    </cfRule>
  </conditionalFormatting>
  <conditionalFormatting sqref="G82:AJ82">
    <cfRule type="expression" dxfId="2802" priority="1390" stopIfTrue="1">
      <formula>IF(WEEKDAY(G$5)=1,TRUE,FALSE)</formula>
    </cfRule>
  </conditionalFormatting>
  <conditionalFormatting sqref="G82:AJ82">
    <cfRule type="expression" dxfId="2800" priority="1389" stopIfTrue="1">
      <formula>IF(WEEKDAY(G$5)=1,TRUE,FALSE)</formula>
    </cfRule>
  </conditionalFormatting>
  <conditionalFormatting sqref="G82:AJ82">
    <cfRule type="expression" dxfId="2798" priority="1388" stopIfTrue="1">
      <formula>IF(WEEKDAY(G$5)=1,TRUE,FALSE)</formula>
    </cfRule>
  </conditionalFormatting>
  <conditionalFormatting sqref="K82:P82">
    <cfRule type="expression" dxfId="2796" priority="1387" stopIfTrue="1">
      <formula>IF(WEEKDAY(K$5)=1,TRUE,FALSE)</formula>
    </cfRule>
  </conditionalFormatting>
  <conditionalFormatting sqref="R82:W82">
    <cfRule type="expression" dxfId="2794" priority="1386" stopIfTrue="1">
      <formula>IF(WEEKDAY(R$5)=1,TRUE,FALSE)</formula>
    </cfRule>
  </conditionalFormatting>
  <conditionalFormatting sqref="Y82:AD82">
    <cfRule type="expression" dxfId="2792" priority="1385" stopIfTrue="1">
      <formula>IF(WEEKDAY(Y$5)=1,TRUE,FALSE)</formula>
    </cfRule>
  </conditionalFormatting>
  <conditionalFormatting sqref="G82:I82">
    <cfRule type="expression" dxfId="2790" priority="1384" stopIfTrue="1">
      <formula>IF(WEEKDAY(G$5)=1,TRUE,FALSE)</formula>
    </cfRule>
  </conditionalFormatting>
  <conditionalFormatting sqref="AF82:AJ82">
    <cfRule type="expression" dxfId="2788" priority="1383" stopIfTrue="1">
      <formula>IF(WEEKDAY(AF$5)=1,TRUE,FALSE)</formula>
    </cfRule>
  </conditionalFormatting>
  <conditionalFormatting sqref="G82:AJ82">
    <cfRule type="expression" dxfId="2786" priority="1382" stopIfTrue="1">
      <formula>IF(WEEKDAY(G$5)=1,TRUE,FALSE)</formula>
    </cfRule>
  </conditionalFormatting>
  <conditionalFormatting sqref="G82:AJ82">
    <cfRule type="expression" dxfId="2784" priority="1381" stopIfTrue="1">
      <formula>IF(WEEKDAY(G$5)=1,TRUE,FALSE)</formula>
    </cfRule>
  </conditionalFormatting>
  <conditionalFormatting sqref="G82:AJ82">
    <cfRule type="expression" dxfId="2782" priority="1380" stopIfTrue="1">
      <formula>IF(WEEKDAY(G$5)=1,TRUE,FALSE)</formula>
    </cfRule>
  </conditionalFormatting>
  <conditionalFormatting sqref="G82:AJ82">
    <cfRule type="expression" dxfId="2780" priority="1379" stopIfTrue="1">
      <formula>IF(WEEKDAY(G$5)=1,TRUE,FALSE)</formula>
    </cfRule>
  </conditionalFormatting>
  <conditionalFormatting sqref="G82:AJ82">
    <cfRule type="expression" dxfId="2778" priority="1378" stopIfTrue="1">
      <formula>IF(WEEKDAY(G$5)=1,TRUE,FALSE)</formula>
    </cfRule>
  </conditionalFormatting>
  <conditionalFormatting sqref="G84:AJ84">
    <cfRule type="expression" dxfId="2776" priority="1377" stopIfTrue="1">
      <formula>IF(WEEKDAY(G$5)=1,TRUE,FALSE)</formula>
    </cfRule>
  </conditionalFormatting>
  <conditionalFormatting sqref="G84:I84">
    <cfRule type="expression" dxfId="2774" priority="1376" stopIfTrue="1">
      <formula>IF(WEEKDAY(G$5)=1,TRUE,FALSE)</formula>
    </cfRule>
  </conditionalFormatting>
  <conditionalFormatting sqref="G84:AJ84">
    <cfRule type="expression" dxfId="2772" priority="1375" stopIfTrue="1">
      <formula>IF(WEEKDAY(G$5)=1,TRUE,FALSE)</formula>
    </cfRule>
  </conditionalFormatting>
  <conditionalFormatting sqref="G84:AJ84">
    <cfRule type="expression" dxfId="2770" priority="1374" stopIfTrue="1">
      <formula>IF(WEEKDAY(G$5)=1,TRUE,FALSE)</formula>
    </cfRule>
  </conditionalFormatting>
  <conditionalFormatting sqref="G84:AJ84">
    <cfRule type="expression" dxfId="2768" priority="1373" stopIfTrue="1">
      <formula>IF(WEEKDAY(G$5)=1,TRUE,FALSE)</formula>
    </cfRule>
  </conditionalFormatting>
  <conditionalFormatting sqref="K84:P84">
    <cfRule type="expression" dxfId="2766" priority="1372" stopIfTrue="1">
      <formula>IF(WEEKDAY(K$5)=1,TRUE,FALSE)</formula>
    </cfRule>
  </conditionalFormatting>
  <conditionalFormatting sqref="R84:W84">
    <cfRule type="expression" dxfId="2764" priority="1371" stopIfTrue="1">
      <formula>IF(WEEKDAY(R$5)=1,TRUE,FALSE)</formula>
    </cfRule>
  </conditionalFormatting>
  <conditionalFormatting sqref="Y84:AD84">
    <cfRule type="expression" dxfId="2762" priority="1370" stopIfTrue="1">
      <formula>IF(WEEKDAY(Y$5)=1,TRUE,FALSE)</formula>
    </cfRule>
  </conditionalFormatting>
  <conditionalFormatting sqref="G84:I84">
    <cfRule type="expression" dxfId="2760" priority="1369" stopIfTrue="1">
      <formula>IF(WEEKDAY(G$5)=1,TRUE,FALSE)</formula>
    </cfRule>
  </conditionalFormatting>
  <conditionalFormatting sqref="AF84:AJ84">
    <cfRule type="expression" dxfId="2758" priority="1368" stopIfTrue="1">
      <formula>IF(WEEKDAY(AF$5)=1,TRUE,FALSE)</formula>
    </cfRule>
  </conditionalFormatting>
  <conditionalFormatting sqref="G84:AJ84">
    <cfRule type="expression" dxfId="2756" priority="1367" stopIfTrue="1">
      <formula>IF(WEEKDAY(G$5)=1,TRUE,FALSE)</formula>
    </cfRule>
  </conditionalFormatting>
  <conditionalFormatting sqref="G84:AJ84">
    <cfRule type="expression" dxfId="2754" priority="1366" stopIfTrue="1">
      <formula>IF(WEEKDAY(G$5)=1,TRUE,FALSE)</formula>
    </cfRule>
  </conditionalFormatting>
  <conditionalFormatting sqref="G84:AJ84">
    <cfRule type="expression" dxfId="2752" priority="1365" stopIfTrue="1">
      <formula>IF(WEEKDAY(G$5)=1,TRUE,FALSE)</formula>
    </cfRule>
  </conditionalFormatting>
  <conditionalFormatting sqref="G84:AJ84">
    <cfRule type="expression" dxfId="2750" priority="1364" stopIfTrue="1">
      <formula>IF(WEEKDAY(G$5)=1,TRUE,FALSE)</formula>
    </cfRule>
  </conditionalFormatting>
  <conditionalFormatting sqref="G84:I84">
    <cfRule type="expression" dxfId="2748" priority="1363" stopIfTrue="1">
      <formula>IF(WEEKDAY(G$5)=1,TRUE,FALSE)</formula>
    </cfRule>
  </conditionalFormatting>
  <conditionalFormatting sqref="G84:I84">
    <cfRule type="expression" dxfId="2746" priority="1362" stopIfTrue="1">
      <formula>IF(WEEKDAY(G$5)=1,TRUE,FALSE)</formula>
    </cfRule>
  </conditionalFormatting>
  <conditionalFormatting sqref="G84:I84">
    <cfRule type="expression" dxfId="2744" priority="1361" stopIfTrue="1">
      <formula>IF(WEEKDAY(G$5)=1,TRUE,FALSE)</formula>
    </cfRule>
  </conditionalFormatting>
  <conditionalFormatting sqref="G84:AJ84">
    <cfRule type="expression" dxfId="2742" priority="1360" stopIfTrue="1">
      <formula>IF(WEEKDAY(G$5)=1,TRUE,FALSE)</formula>
    </cfRule>
  </conditionalFormatting>
  <conditionalFormatting sqref="G84:AJ84">
    <cfRule type="expression" dxfId="2740" priority="1359" stopIfTrue="1">
      <formula>IF(WEEKDAY(G$5)=1,TRUE,FALSE)</formula>
    </cfRule>
  </conditionalFormatting>
  <conditionalFormatting sqref="G84:AJ84">
    <cfRule type="expression" dxfId="2738" priority="1358" stopIfTrue="1">
      <formula>IF(WEEKDAY(G$5)=1,TRUE,FALSE)</formula>
    </cfRule>
  </conditionalFormatting>
  <conditionalFormatting sqref="K84:P84">
    <cfRule type="expression" dxfId="2736" priority="1357" stopIfTrue="1">
      <formula>IF(WEEKDAY(K$5)=1,TRUE,FALSE)</formula>
    </cfRule>
  </conditionalFormatting>
  <conditionalFormatting sqref="R84:W84">
    <cfRule type="expression" dxfId="2734" priority="1356" stopIfTrue="1">
      <formula>IF(WEEKDAY(R$5)=1,TRUE,FALSE)</formula>
    </cfRule>
  </conditionalFormatting>
  <conditionalFormatting sqref="Y84:AD84">
    <cfRule type="expression" dxfId="2732" priority="1355" stopIfTrue="1">
      <formula>IF(WEEKDAY(Y$5)=1,TRUE,FALSE)</formula>
    </cfRule>
  </conditionalFormatting>
  <conditionalFormatting sqref="G84:I84">
    <cfRule type="expression" dxfId="2730" priority="1354" stopIfTrue="1">
      <formula>IF(WEEKDAY(G$5)=1,TRUE,FALSE)</formula>
    </cfRule>
  </conditionalFormatting>
  <conditionalFormatting sqref="AF84:AJ84">
    <cfRule type="expression" dxfId="2728" priority="1353" stopIfTrue="1">
      <formula>IF(WEEKDAY(AF$5)=1,TRUE,FALSE)</formula>
    </cfRule>
  </conditionalFormatting>
  <conditionalFormatting sqref="G84:AJ84">
    <cfRule type="expression" dxfId="2726" priority="1352" stopIfTrue="1">
      <formula>IF(WEEKDAY(G$5)=1,TRUE,FALSE)</formula>
    </cfRule>
  </conditionalFormatting>
  <conditionalFormatting sqref="G84:AJ84">
    <cfRule type="expression" dxfId="2724" priority="1351" stopIfTrue="1">
      <formula>IF(WEEKDAY(G$5)=1,TRUE,FALSE)</formula>
    </cfRule>
  </conditionalFormatting>
  <conditionalFormatting sqref="G84:AJ84">
    <cfRule type="expression" dxfId="2722" priority="1350" stopIfTrue="1">
      <formula>IF(WEEKDAY(G$5)=1,TRUE,FALSE)</formula>
    </cfRule>
  </conditionalFormatting>
  <conditionalFormatting sqref="G84:AJ84">
    <cfRule type="expression" dxfId="2720" priority="1349" stopIfTrue="1">
      <formula>IF(WEEKDAY(G$5)=1,TRUE,FALSE)</formula>
    </cfRule>
  </conditionalFormatting>
  <conditionalFormatting sqref="G84:AJ84">
    <cfRule type="expression" dxfId="2718" priority="1348" stopIfTrue="1">
      <formula>IF(WEEKDAY(G$5)=1,TRUE,FALSE)</formula>
    </cfRule>
  </conditionalFormatting>
  <conditionalFormatting sqref="F11:I11">
    <cfRule type="expression" dxfId="2716" priority="1347" stopIfTrue="1">
      <formula>IF(WEEKDAY(F$5)=1,TRUE,FALSE)</formula>
    </cfRule>
  </conditionalFormatting>
  <conditionalFormatting sqref="F11:AJ11">
    <cfRule type="expression" dxfId="2714" priority="1346" stopIfTrue="1">
      <formula>IF(WEEKDAY(F$5)=1,TRUE,FALSE)</formula>
    </cfRule>
  </conditionalFormatting>
  <conditionalFormatting sqref="F11:AJ11">
    <cfRule type="expression" dxfId="2712" priority="1345" stopIfTrue="1">
      <formula>IF(WEEKDAY(F$5)=1,TRUE,FALSE)</formula>
    </cfRule>
  </conditionalFormatting>
  <conditionalFormatting sqref="F11:AJ11">
    <cfRule type="expression" dxfId="2710" priority="1344" stopIfTrue="1">
      <formula>IF(WEEKDAY(F$5)=1,TRUE,FALSE)</formula>
    </cfRule>
  </conditionalFormatting>
  <conditionalFormatting sqref="K11:P11">
    <cfRule type="expression" dxfId="2708" priority="1343" stopIfTrue="1">
      <formula>IF(WEEKDAY(K$5)=1,TRUE,FALSE)</formula>
    </cfRule>
  </conditionalFormatting>
  <conditionalFormatting sqref="R11:W11">
    <cfRule type="expression" dxfId="2706" priority="1342" stopIfTrue="1">
      <formula>IF(WEEKDAY(R$5)=1,TRUE,FALSE)</formula>
    </cfRule>
  </conditionalFormatting>
  <conditionalFormatting sqref="Y11:AD11">
    <cfRule type="expression" dxfId="2704" priority="1341" stopIfTrue="1">
      <formula>IF(WEEKDAY(Y$5)=1,TRUE,FALSE)</formula>
    </cfRule>
  </conditionalFormatting>
  <conditionalFormatting sqref="F11:I11">
    <cfRule type="expression" dxfId="2702" priority="1340" stopIfTrue="1">
      <formula>IF(WEEKDAY(F$5)=1,TRUE,FALSE)</formula>
    </cfRule>
  </conditionalFormatting>
  <conditionalFormatting sqref="AF11:AJ11">
    <cfRule type="expression" dxfId="2700" priority="1339" stopIfTrue="1">
      <formula>IF(WEEKDAY(AF$5)=1,TRUE,FALSE)</formula>
    </cfRule>
  </conditionalFormatting>
  <conditionalFormatting sqref="F11:AJ11">
    <cfRule type="expression" dxfId="2698" priority="1338" stopIfTrue="1">
      <formula>IF(WEEKDAY(F$5)=1,TRUE,FALSE)</formula>
    </cfRule>
  </conditionalFormatting>
  <conditionalFormatting sqref="F11:AJ11">
    <cfRule type="expression" dxfId="2696" priority="1337" stopIfTrue="1">
      <formula>IF(WEEKDAY(F$5)=1,TRUE,FALSE)</formula>
    </cfRule>
  </conditionalFormatting>
  <conditionalFormatting sqref="F11:AJ11">
    <cfRule type="expression" dxfId="2694" priority="1336" stopIfTrue="1">
      <formula>IF(WEEKDAY(F$5)=1,TRUE,FALSE)</formula>
    </cfRule>
  </conditionalFormatting>
  <conditionalFormatting sqref="F11:AJ11">
    <cfRule type="expression" dxfId="2692" priority="1335" stopIfTrue="1">
      <formula>IF(WEEKDAY(F$5)=1,TRUE,FALSE)</formula>
    </cfRule>
  </conditionalFormatting>
  <conditionalFormatting sqref="F11:I11">
    <cfRule type="expression" dxfId="2690" priority="1334" stopIfTrue="1">
      <formula>IF(WEEKDAY(F$5)=1,TRUE,FALSE)</formula>
    </cfRule>
  </conditionalFormatting>
  <conditionalFormatting sqref="F11:I11">
    <cfRule type="expression" dxfId="2688" priority="1333" stopIfTrue="1">
      <formula>IF(WEEKDAY(F$5)=1,TRUE,FALSE)</formula>
    </cfRule>
  </conditionalFormatting>
  <conditionalFormatting sqref="F11:I11">
    <cfRule type="expression" dxfId="2686" priority="1332" stopIfTrue="1">
      <formula>IF(WEEKDAY(F$5)=1,TRUE,FALSE)</formula>
    </cfRule>
  </conditionalFormatting>
  <conditionalFormatting sqref="F11:AJ11">
    <cfRule type="expression" dxfId="2684" priority="1331" stopIfTrue="1">
      <formula>IF(WEEKDAY(F$5)=1,TRUE,FALSE)</formula>
    </cfRule>
  </conditionalFormatting>
  <conditionalFormatting sqref="F11:AJ11">
    <cfRule type="expression" dxfId="2682" priority="1330" stopIfTrue="1">
      <formula>IF(WEEKDAY(F$5)=1,TRUE,FALSE)</formula>
    </cfRule>
  </conditionalFormatting>
  <conditionalFormatting sqref="F11:AJ11">
    <cfRule type="expression" dxfId="2680" priority="1329" stopIfTrue="1">
      <formula>IF(WEEKDAY(F$5)=1,TRUE,FALSE)</formula>
    </cfRule>
  </conditionalFormatting>
  <conditionalFormatting sqref="K11:P11">
    <cfRule type="expression" dxfId="2678" priority="1328" stopIfTrue="1">
      <formula>IF(WEEKDAY(K$5)=1,TRUE,FALSE)</formula>
    </cfRule>
  </conditionalFormatting>
  <conditionalFormatting sqref="R11:W11">
    <cfRule type="expression" dxfId="2676" priority="1327" stopIfTrue="1">
      <formula>IF(WEEKDAY(R$5)=1,TRUE,FALSE)</formula>
    </cfRule>
  </conditionalFormatting>
  <conditionalFormatting sqref="Y11:AD11">
    <cfRule type="expression" dxfId="2674" priority="1326" stopIfTrue="1">
      <formula>IF(WEEKDAY(Y$5)=1,TRUE,FALSE)</formula>
    </cfRule>
  </conditionalFormatting>
  <conditionalFormatting sqref="F11:I11">
    <cfRule type="expression" dxfId="2672" priority="1325" stopIfTrue="1">
      <formula>IF(WEEKDAY(F$5)=1,TRUE,FALSE)</formula>
    </cfRule>
  </conditionalFormatting>
  <conditionalFormatting sqref="AF11:AJ11">
    <cfRule type="expression" dxfId="2670" priority="1324" stopIfTrue="1">
      <formula>IF(WEEKDAY(AF$5)=1,TRUE,FALSE)</formula>
    </cfRule>
  </conditionalFormatting>
  <conditionalFormatting sqref="F11:AJ11">
    <cfRule type="expression" dxfId="2668" priority="1323" stopIfTrue="1">
      <formula>IF(WEEKDAY(F$5)=1,TRUE,FALSE)</formula>
    </cfRule>
  </conditionalFormatting>
  <conditionalFormatting sqref="F11:AJ11">
    <cfRule type="expression" dxfId="2666" priority="1322" stopIfTrue="1">
      <formula>IF(WEEKDAY(F$5)=1,TRUE,FALSE)</formula>
    </cfRule>
  </conditionalFormatting>
  <conditionalFormatting sqref="F11:AJ11">
    <cfRule type="expression" dxfId="2664" priority="1321" stopIfTrue="1">
      <formula>IF(WEEKDAY(F$5)=1,TRUE,FALSE)</formula>
    </cfRule>
  </conditionalFormatting>
  <conditionalFormatting sqref="F11:AJ11">
    <cfRule type="expression" dxfId="2662" priority="1320" stopIfTrue="1">
      <formula>IF(WEEKDAY(F$5)=1,TRUE,FALSE)</formula>
    </cfRule>
  </conditionalFormatting>
  <conditionalFormatting sqref="F11:AJ11">
    <cfRule type="expression" dxfId="2660" priority="1319" stopIfTrue="1">
      <formula>IF(WEEKDAY(F$5)=1,TRUE,FALSE)</formula>
    </cfRule>
  </conditionalFormatting>
  <conditionalFormatting sqref="F14:AJ14">
    <cfRule type="expression" dxfId="2658" priority="1318" stopIfTrue="1">
      <formula>IF(WEEKDAY(F$5)=1,TRUE,FALSE)</formula>
    </cfRule>
  </conditionalFormatting>
  <conditionalFormatting sqref="F14:I14">
    <cfRule type="expression" dxfId="2656" priority="1317" stopIfTrue="1">
      <formula>IF(WEEKDAY(F$5)=1,TRUE,FALSE)</formula>
    </cfRule>
  </conditionalFormatting>
  <conditionalFormatting sqref="F14:AJ14">
    <cfRule type="expression" dxfId="2654" priority="1316" stopIfTrue="1">
      <formula>IF(WEEKDAY(F$5)=1,TRUE,FALSE)</formula>
    </cfRule>
  </conditionalFormatting>
  <conditionalFormatting sqref="F14:AJ14">
    <cfRule type="expression" dxfId="2652" priority="1315" stopIfTrue="1">
      <formula>IF(WEEKDAY(F$5)=1,TRUE,FALSE)</formula>
    </cfRule>
  </conditionalFormatting>
  <conditionalFormatting sqref="F14:AJ14">
    <cfRule type="expression" dxfId="2650" priority="1314" stopIfTrue="1">
      <formula>IF(WEEKDAY(F$5)=1,TRUE,FALSE)</formula>
    </cfRule>
  </conditionalFormatting>
  <conditionalFormatting sqref="K14:P14">
    <cfRule type="expression" dxfId="2648" priority="1313" stopIfTrue="1">
      <formula>IF(WEEKDAY(K$5)=1,TRUE,FALSE)</formula>
    </cfRule>
  </conditionalFormatting>
  <conditionalFormatting sqref="R14:W14">
    <cfRule type="expression" dxfId="2646" priority="1312" stopIfTrue="1">
      <formula>IF(WEEKDAY(R$5)=1,TRUE,FALSE)</formula>
    </cfRule>
  </conditionalFormatting>
  <conditionalFormatting sqref="Y14:AD14">
    <cfRule type="expression" dxfId="2644" priority="1311" stopIfTrue="1">
      <formula>IF(WEEKDAY(Y$5)=1,TRUE,FALSE)</formula>
    </cfRule>
  </conditionalFormatting>
  <conditionalFormatting sqref="F14:I14">
    <cfRule type="expression" dxfId="2642" priority="1310" stopIfTrue="1">
      <formula>IF(WEEKDAY(F$5)=1,TRUE,FALSE)</formula>
    </cfRule>
  </conditionalFormatting>
  <conditionalFormatting sqref="AF14:AJ14">
    <cfRule type="expression" dxfId="2640" priority="1309" stopIfTrue="1">
      <formula>IF(WEEKDAY(AF$5)=1,TRUE,FALSE)</formula>
    </cfRule>
  </conditionalFormatting>
  <conditionalFormatting sqref="F14:AJ14">
    <cfRule type="expression" dxfId="2638" priority="1308" stopIfTrue="1">
      <formula>IF(WEEKDAY(F$5)=1,TRUE,FALSE)</formula>
    </cfRule>
  </conditionalFormatting>
  <conditionalFormatting sqref="F14:AJ14">
    <cfRule type="expression" dxfId="2636" priority="1307" stopIfTrue="1">
      <formula>IF(WEEKDAY(F$5)=1,TRUE,FALSE)</formula>
    </cfRule>
  </conditionalFormatting>
  <conditionalFormatting sqref="F14:AJ14">
    <cfRule type="expression" dxfId="2634" priority="1306" stopIfTrue="1">
      <formula>IF(WEEKDAY(F$5)=1,TRUE,FALSE)</formula>
    </cfRule>
  </conditionalFormatting>
  <conditionalFormatting sqref="F14:AJ14">
    <cfRule type="expression" dxfId="2632" priority="1305" stopIfTrue="1">
      <formula>IF(WEEKDAY(F$5)=1,TRUE,FALSE)</formula>
    </cfRule>
  </conditionalFormatting>
  <conditionalFormatting sqref="F14:I14">
    <cfRule type="expression" dxfId="2630" priority="1304" stopIfTrue="1">
      <formula>IF(WEEKDAY(F$5)=1,TRUE,FALSE)</formula>
    </cfRule>
  </conditionalFormatting>
  <conditionalFormatting sqref="F14:I14">
    <cfRule type="expression" dxfId="2628" priority="1303" stopIfTrue="1">
      <formula>IF(WEEKDAY(F$5)=1,TRUE,FALSE)</formula>
    </cfRule>
  </conditionalFormatting>
  <conditionalFormatting sqref="F14:I14">
    <cfRule type="expression" dxfId="2626" priority="1302" stopIfTrue="1">
      <formula>IF(WEEKDAY(F$5)=1,TRUE,FALSE)</formula>
    </cfRule>
  </conditionalFormatting>
  <conditionalFormatting sqref="F14:AJ14">
    <cfRule type="expression" dxfId="2624" priority="1301" stopIfTrue="1">
      <formula>IF(WEEKDAY(F$5)=1,TRUE,FALSE)</formula>
    </cfRule>
  </conditionalFormatting>
  <conditionalFormatting sqref="F14:AJ14">
    <cfRule type="expression" dxfId="2622" priority="1300" stopIfTrue="1">
      <formula>IF(WEEKDAY(F$5)=1,TRUE,FALSE)</formula>
    </cfRule>
  </conditionalFormatting>
  <conditionalFormatting sqref="F14:AJ14">
    <cfRule type="expression" dxfId="2620" priority="1299" stopIfTrue="1">
      <formula>IF(WEEKDAY(F$5)=1,TRUE,FALSE)</formula>
    </cfRule>
  </conditionalFormatting>
  <conditionalFormatting sqref="K14:P14">
    <cfRule type="expression" dxfId="2618" priority="1298" stopIfTrue="1">
      <formula>IF(WEEKDAY(K$5)=1,TRUE,FALSE)</formula>
    </cfRule>
  </conditionalFormatting>
  <conditionalFormatting sqref="R14:W14">
    <cfRule type="expression" dxfId="2616" priority="1297" stopIfTrue="1">
      <formula>IF(WEEKDAY(R$5)=1,TRUE,FALSE)</formula>
    </cfRule>
  </conditionalFormatting>
  <conditionalFormatting sqref="Y14:AD14">
    <cfRule type="expression" dxfId="2614" priority="1296" stopIfTrue="1">
      <formula>IF(WEEKDAY(Y$5)=1,TRUE,FALSE)</formula>
    </cfRule>
  </conditionalFormatting>
  <conditionalFormatting sqref="F14:I14">
    <cfRule type="expression" dxfId="2612" priority="1295" stopIfTrue="1">
      <formula>IF(WEEKDAY(F$5)=1,TRUE,FALSE)</formula>
    </cfRule>
  </conditionalFormatting>
  <conditionalFormatting sqref="AF14:AJ14">
    <cfRule type="expression" dxfId="2610" priority="1294" stopIfTrue="1">
      <formula>IF(WEEKDAY(AF$5)=1,TRUE,FALSE)</formula>
    </cfRule>
  </conditionalFormatting>
  <conditionalFormatting sqref="F14:AJ14">
    <cfRule type="expression" dxfId="2608" priority="1293" stopIfTrue="1">
      <formula>IF(WEEKDAY(F$5)=1,TRUE,FALSE)</formula>
    </cfRule>
  </conditionalFormatting>
  <conditionalFormatting sqref="F14:AJ14">
    <cfRule type="expression" dxfId="2606" priority="1292" stopIfTrue="1">
      <formula>IF(WEEKDAY(F$5)=1,TRUE,FALSE)</formula>
    </cfRule>
  </conditionalFormatting>
  <conditionalFormatting sqref="F14:AJ14">
    <cfRule type="expression" dxfId="2604" priority="1291" stopIfTrue="1">
      <formula>IF(WEEKDAY(F$5)=1,TRUE,FALSE)</formula>
    </cfRule>
  </conditionalFormatting>
  <conditionalFormatting sqref="F14:AJ14">
    <cfRule type="expression" dxfId="2602" priority="1290" stopIfTrue="1">
      <formula>IF(WEEKDAY(F$5)=1,TRUE,FALSE)</formula>
    </cfRule>
  </conditionalFormatting>
  <conditionalFormatting sqref="F14:AJ14">
    <cfRule type="expression" dxfId="2600" priority="1289" stopIfTrue="1">
      <formula>IF(WEEKDAY(F$5)=1,TRUE,FALSE)</formula>
    </cfRule>
  </conditionalFormatting>
  <conditionalFormatting sqref="F16:AJ16">
    <cfRule type="expression" dxfId="2598" priority="1288" stopIfTrue="1">
      <formula>IF(WEEKDAY(F$5)=1,TRUE,FALSE)</formula>
    </cfRule>
  </conditionalFormatting>
  <conditionalFormatting sqref="F16:I16">
    <cfRule type="expression" dxfId="2596" priority="1287" stopIfTrue="1">
      <formula>IF(WEEKDAY(F$5)=1,TRUE,FALSE)</formula>
    </cfRule>
  </conditionalFormatting>
  <conditionalFormatting sqref="F16:AJ16">
    <cfRule type="expression" dxfId="2594" priority="1286" stopIfTrue="1">
      <formula>IF(WEEKDAY(F$5)=1,TRUE,FALSE)</formula>
    </cfRule>
  </conditionalFormatting>
  <conditionalFormatting sqref="F16:AJ16">
    <cfRule type="expression" dxfId="2592" priority="1285" stopIfTrue="1">
      <formula>IF(WEEKDAY(F$5)=1,TRUE,FALSE)</formula>
    </cfRule>
  </conditionalFormatting>
  <conditionalFormatting sqref="F16:AJ16">
    <cfRule type="expression" dxfId="2590" priority="1284" stopIfTrue="1">
      <formula>IF(WEEKDAY(F$5)=1,TRUE,FALSE)</formula>
    </cfRule>
  </conditionalFormatting>
  <conditionalFormatting sqref="K16:P16">
    <cfRule type="expression" dxfId="2588" priority="1283" stopIfTrue="1">
      <formula>IF(WEEKDAY(K$5)=1,TRUE,FALSE)</formula>
    </cfRule>
  </conditionalFormatting>
  <conditionalFormatting sqref="R16:W16">
    <cfRule type="expression" dxfId="2586" priority="1282" stopIfTrue="1">
      <formula>IF(WEEKDAY(R$5)=1,TRUE,FALSE)</formula>
    </cfRule>
  </conditionalFormatting>
  <conditionalFormatting sqref="Y16:AD16">
    <cfRule type="expression" dxfId="2584" priority="1281" stopIfTrue="1">
      <formula>IF(WEEKDAY(Y$5)=1,TRUE,FALSE)</formula>
    </cfRule>
  </conditionalFormatting>
  <conditionalFormatting sqref="F16:I16">
    <cfRule type="expression" dxfId="2582" priority="1280" stopIfTrue="1">
      <formula>IF(WEEKDAY(F$5)=1,TRUE,FALSE)</formula>
    </cfRule>
  </conditionalFormatting>
  <conditionalFormatting sqref="AF16:AJ16">
    <cfRule type="expression" dxfId="2580" priority="1279" stopIfTrue="1">
      <formula>IF(WEEKDAY(AF$5)=1,TRUE,FALSE)</formula>
    </cfRule>
  </conditionalFormatting>
  <conditionalFormatting sqref="F16:AJ16">
    <cfRule type="expression" dxfId="2578" priority="1278" stopIfTrue="1">
      <formula>IF(WEEKDAY(F$5)=1,TRUE,FALSE)</formula>
    </cfRule>
  </conditionalFormatting>
  <conditionalFormatting sqref="F16:AJ16">
    <cfRule type="expression" dxfId="2576" priority="1277" stopIfTrue="1">
      <formula>IF(WEEKDAY(F$5)=1,TRUE,FALSE)</formula>
    </cfRule>
  </conditionalFormatting>
  <conditionalFormatting sqref="F16:AJ16">
    <cfRule type="expression" dxfId="2574" priority="1276" stopIfTrue="1">
      <formula>IF(WEEKDAY(F$5)=1,TRUE,FALSE)</formula>
    </cfRule>
  </conditionalFormatting>
  <conditionalFormatting sqref="F16:AJ16">
    <cfRule type="expression" dxfId="2572" priority="1275" stopIfTrue="1">
      <formula>IF(WEEKDAY(F$5)=1,TRUE,FALSE)</formula>
    </cfRule>
  </conditionalFormatting>
  <conditionalFormatting sqref="F16:I16">
    <cfRule type="expression" dxfId="2570" priority="1274" stopIfTrue="1">
      <formula>IF(WEEKDAY(F$5)=1,TRUE,FALSE)</formula>
    </cfRule>
  </conditionalFormatting>
  <conditionalFormatting sqref="F16:I16">
    <cfRule type="expression" dxfId="2568" priority="1273" stopIfTrue="1">
      <formula>IF(WEEKDAY(F$5)=1,TRUE,FALSE)</formula>
    </cfRule>
  </conditionalFormatting>
  <conditionalFormatting sqref="F16:I16">
    <cfRule type="expression" dxfId="2566" priority="1272" stopIfTrue="1">
      <formula>IF(WEEKDAY(F$5)=1,TRUE,FALSE)</formula>
    </cfRule>
  </conditionalFormatting>
  <conditionalFormatting sqref="F16:AJ16">
    <cfRule type="expression" dxfId="2564" priority="1271" stopIfTrue="1">
      <formula>IF(WEEKDAY(F$5)=1,TRUE,FALSE)</formula>
    </cfRule>
  </conditionalFormatting>
  <conditionalFormatting sqref="F16:AJ16">
    <cfRule type="expression" dxfId="2562" priority="1270" stopIfTrue="1">
      <formula>IF(WEEKDAY(F$5)=1,TRUE,FALSE)</formula>
    </cfRule>
  </conditionalFormatting>
  <conditionalFormatting sqref="F16:AJ16">
    <cfRule type="expression" dxfId="2560" priority="1269" stopIfTrue="1">
      <formula>IF(WEEKDAY(F$5)=1,TRUE,FALSE)</formula>
    </cfRule>
  </conditionalFormatting>
  <conditionalFormatting sqref="K16:P16">
    <cfRule type="expression" dxfId="2558" priority="1268" stopIfTrue="1">
      <formula>IF(WEEKDAY(K$5)=1,TRUE,FALSE)</formula>
    </cfRule>
  </conditionalFormatting>
  <conditionalFormatting sqref="R16:W16">
    <cfRule type="expression" dxfId="2556" priority="1267" stopIfTrue="1">
      <formula>IF(WEEKDAY(R$5)=1,TRUE,FALSE)</formula>
    </cfRule>
  </conditionalFormatting>
  <conditionalFormatting sqref="Y16:AD16">
    <cfRule type="expression" dxfId="2554" priority="1266" stopIfTrue="1">
      <formula>IF(WEEKDAY(Y$5)=1,TRUE,FALSE)</formula>
    </cfRule>
  </conditionalFormatting>
  <conditionalFormatting sqref="F16:I16">
    <cfRule type="expression" dxfId="2552" priority="1265" stopIfTrue="1">
      <formula>IF(WEEKDAY(F$5)=1,TRUE,FALSE)</formula>
    </cfRule>
  </conditionalFormatting>
  <conditionalFormatting sqref="AF16:AJ16">
    <cfRule type="expression" dxfId="2550" priority="1264" stopIfTrue="1">
      <formula>IF(WEEKDAY(AF$5)=1,TRUE,FALSE)</formula>
    </cfRule>
  </conditionalFormatting>
  <conditionalFormatting sqref="F16:AJ16">
    <cfRule type="expression" dxfId="2548" priority="1263" stopIfTrue="1">
      <formula>IF(WEEKDAY(F$5)=1,TRUE,FALSE)</formula>
    </cfRule>
  </conditionalFormatting>
  <conditionalFormatting sqref="F16:AJ16">
    <cfRule type="expression" dxfId="2546" priority="1262" stopIfTrue="1">
      <formula>IF(WEEKDAY(F$5)=1,TRUE,FALSE)</formula>
    </cfRule>
  </conditionalFormatting>
  <conditionalFormatting sqref="F16:AJ16">
    <cfRule type="expression" dxfId="2544" priority="1261" stopIfTrue="1">
      <formula>IF(WEEKDAY(F$5)=1,TRUE,FALSE)</formula>
    </cfRule>
  </conditionalFormatting>
  <conditionalFormatting sqref="F16:AJ16">
    <cfRule type="expression" dxfId="2542" priority="1260" stopIfTrue="1">
      <formula>IF(WEEKDAY(F$5)=1,TRUE,FALSE)</formula>
    </cfRule>
  </conditionalFormatting>
  <conditionalFormatting sqref="F16:AJ16">
    <cfRule type="expression" dxfId="2540" priority="1259" stopIfTrue="1">
      <formula>IF(WEEKDAY(F$5)=1,TRUE,FALSE)</formula>
    </cfRule>
  </conditionalFormatting>
  <conditionalFormatting sqref="F18:AJ18">
    <cfRule type="expression" dxfId="2538" priority="1258" stopIfTrue="1">
      <formula>IF(WEEKDAY(F$5)=1,TRUE,FALSE)</formula>
    </cfRule>
  </conditionalFormatting>
  <conditionalFormatting sqref="F18:I18">
    <cfRule type="expression" dxfId="2536" priority="1257" stopIfTrue="1">
      <formula>IF(WEEKDAY(F$5)=1,TRUE,FALSE)</formula>
    </cfRule>
  </conditionalFormatting>
  <conditionalFormatting sqref="F18:AJ18">
    <cfRule type="expression" dxfId="2534" priority="1256" stopIfTrue="1">
      <formula>IF(WEEKDAY(F$5)=1,TRUE,FALSE)</formula>
    </cfRule>
  </conditionalFormatting>
  <conditionalFormatting sqref="F18:AJ18">
    <cfRule type="expression" dxfId="2532" priority="1255" stopIfTrue="1">
      <formula>IF(WEEKDAY(F$5)=1,TRUE,FALSE)</formula>
    </cfRule>
  </conditionalFormatting>
  <conditionalFormatting sqref="F18:AJ18">
    <cfRule type="expression" dxfId="2530" priority="1254" stopIfTrue="1">
      <formula>IF(WEEKDAY(F$5)=1,TRUE,FALSE)</formula>
    </cfRule>
  </conditionalFormatting>
  <conditionalFormatting sqref="K18:P18">
    <cfRule type="expression" dxfId="2528" priority="1253" stopIfTrue="1">
      <formula>IF(WEEKDAY(K$5)=1,TRUE,FALSE)</formula>
    </cfRule>
  </conditionalFormatting>
  <conditionalFormatting sqref="R18:W18">
    <cfRule type="expression" dxfId="2526" priority="1252" stopIfTrue="1">
      <formula>IF(WEEKDAY(R$5)=1,TRUE,FALSE)</formula>
    </cfRule>
  </conditionalFormatting>
  <conditionalFormatting sqref="Y18:AD18">
    <cfRule type="expression" dxfId="2524" priority="1251" stopIfTrue="1">
      <formula>IF(WEEKDAY(Y$5)=1,TRUE,FALSE)</formula>
    </cfRule>
  </conditionalFormatting>
  <conditionalFormatting sqref="F18:I18">
    <cfRule type="expression" dxfId="2522" priority="1250" stopIfTrue="1">
      <formula>IF(WEEKDAY(F$5)=1,TRUE,FALSE)</formula>
    </cfRule>
  </conditionalFormatting>
  <conditionalFormatting sqref="AF18:AJ18">
    <cfRule type="expression" dxfId="2520" priority="1249" stopIfTrue="1">
      <formula>IF(WEEKDAY(AF$5)=1,TRUE,FALSE)</formula>
    </cfRule>
  </conditionalFormatting>
  <conditionalFormatting sqref="F18:AJ18">
    <cfRule type="expression" dxfId="2518" priority="1248" stopIfTrue="1">
      <formula>IF(WEEKDAY(F$5)=1,TRUE,FALSE)</formula>
    </cfRule>
  </conditionalFormatting>
  <conditionalFormatting sqref="F18:AJ18">
    <cfRule type="expression" dxfId="2516" priority="1247" stopIfTrue="1">
      <formula>IF(WEEKDAY(F$5)=1,TRUE,FALSE)</formula>
    </cfRule>
  </conditionalFormatting>
  <conditionalFormatting sqref="F18:AJ18">
    <cfRule type="expression" dxfId="2514" priority="1246" stopIfTrue="1">
      <formula>IF(WEEKDAY(F$5)=1,TRUE,FALSE)</formula>
    </cfRule>
  </conditionalFormatting>
  <conditionalFormatting sqref="F18:AJ18">
    <cfRule type="expression" dxfId="2512" priority="1245" stopIfTrue="1">
      <formula>IF(WEEKDAY(F$5)=1,TRUE,FALSE)</formula>
    </cfRule>
  </conditionalFormatting>
  <conditionalFormatting sqref="F18:I18">
    <cfRule type="expression" dxfId="2510" priority="1244" stopIfTrue="1">
      <formula>IF(WEEKDAY(F$5)=1,TRUE,FALSE)</formula>
    </cfRule>
  </conditionalFormatting>
  <conditionalFormatting sqref="F18:I18">
    <cfRule type="expression" dxfId="2508" priority="1243" stopIfTrue="1">
      <formula>IF(WEEKDAY(F$5)=1,TRUE,FALSE)</formula>
    </cfRule>
  </conditionalFormatting>
  <conditionalFormatting sqref="F18:I18">
    <cfRule type="expression" dxfId="2506" priority="1242" stopIfTrue="1">
      <formula>IF(WEEKDAY(F$5)=1,TRUE,FALSE)</formula>
    </cfRule>
  </conditionalFormatting>
  <conditionalFormatting sqref="F18:AJ18">
    <cfRule type="expression" dxfId="2504" priority="1241" stopIfTrue="1">
      <formula>IF(WEEKDAY(F$5)=1,TRUE,FALSE)</formula>
    </cfRule>
  </conditionalFormatting>
  <conditionalFormatting sqref="F18:AJ18">
    <cfRule type="expression" dxfId="2502" priority="1240" stopIfTrue="1">
      <formula>IF(WEEKDAY(F$5)=1,TRUE,FALSE)</formula>
    </cfRule>
  </conditionalFormatting>
  <conditionalFormatting sqref="F18:AJ18">
    <cfRule type="expression" dxfId="2500" priority="1239" stopIfTrue="1">
      <formula>IF(WEEKDAY(F$5)=1,TRUE,FALSE)</formula>
    </cfRule>
  </conditionalFormatting>
  <conditionalFormatting sqref="K18:P18">
    <cfRule type="expression" dxfId="2498" priority="1238" stopIfTrue="1">
      <formula>IF(WEEKDAY(K$5)=1,TRUE,FALSE)</formula>
    </cfRule>
  </conditionalFormatting>
  <conditionalFormatting sqref="R18:W18">
    <cfRule type="expression" dxfId="2496" priority="1237" stopIfTrue="1">
      <formula>IF(WEEKDAY(R$5)=1,TRUE,FALSE)</formula>
    </cfRule>
  </conditionalFormatting>
  <conditionalFormatting sqref="Y18:AD18">
    <cfRule type="expression" dxfId="2494" priority="1236" stopIfTrue="1">
      <formula>IF(WEEKDAY(Y$5)=1,TRUE,FALSE)</formula>
    </cfRule>
  </conditionalFormatting>
  <conditionalFormatting sqref="F18:I18">
    <cfRule type="expression" dxfId="2492" priority="1235" stopIfTrue="1">
      <formula>IF(WEEKDAY(F$5)=1,TRUE,FALSE)</formula>
    </cfRule>
  </conditionalFormatting>
  <conditionalFormatting sqref="AF18:AJ18">
    <cfRule type="expression" dxfId="2490" priority="1234" stopIfTrue="1">
      <formula>IF(WEEKDAY(AF$5)=1,TRUE,FALSE)</formula>
    </cfRule>
  </conditionalFormatting>
  <conditionalFormatting sqref="F18:AJ18">
    <cfRule type="expression" dxfId="2488" priority="1233" stopIfTrue="1">
      <formula>IF(WEEKDAY(F$5)=1,TRUE,FALSE)</formula>
    </cfRule>
  </conditionalFormatting>
  <conditionalFormatting sqref="F18:AJ18">
    <cfRule type="expression" dxfId="2486" priority="1232" stopIfTrue="1">
      <formula>IF(WEEKDAY(F$5)=1,TRUE,FALSE)</formula>
    </cfRule>
  </conditionalFormatting>
  <conditionalFormatting sqref="F18:AJ18">
    <cfRule type="expression" dxfId="2484" priority="1231" stopIfTrue="1">
      <formula>IF(WEEKDAY(F$5)=1,TRUE,FALSE)</formula>
    </cfRule>
  </conditionalFormatting>
  <conditionalFormatting sqref="F18:AJ18">
    <cfRule type="expression" dxfId="2482" priority="1230" stopIfTrue="1">
      <formula>IF(WEEKDAY(F$5)=1,TRUE,FALSE)</formula>
    </cfRule>
  </conditionalFormatting>
  <conditionalFormatting sqref="F18:AJ18">
    <cfRule type="expression" dxfId="2480" priority="1229" stopIfTrue="1">
      <formula>IF(WEEKDAY(F$5)=1,TRUE,FALSE)</formula>
    </cfRule>
  </conditionalFormatting>
  <conditionalFormatting sqref="F20:AJ20">
    <cfRule type="expression" dxfId="2478" priority="1228" stopIfTrue="1">
      <formula>IF(WEEKDAY(F$5)=1,TRUE,FALSE)</formula>
    </cfRule>
  </conditionalFormatting>
  <conditionalFormatting sqref="F20:I20">
    <cfRule type="expression" dxfId="2476" priority="1227" stopIfTrue="1">
      <formula>IF(WEEKDAY(F$5)=1,TRUE,FALSE)</formula>
    </cfRule>
  </conditionalFormatting>
  <conditionalFormatting sqref="F20:AJ20">
    <cfRule type="expression" dxfId="2474" priority="1226" stopIfTrue="1">
      <formula>IF(WEEKDAY(F$5)=1,TRUE,FALSE)</formula>
    </cfRule>
  </conditionalFormatting>
  <conditionalFormatting sqref="F20:AJ20">
    <cfRule type="expression" dxfId="2472" priority="1225" stopIfTrue="1">
      <formula>IF(WEEKDAY(F$5)=1,TRUE,FALSE)</formula>
    </cfRule>
  </conditionalFormatting>
  <conditionalFormatting sqref="F20:AJ20">
    <cfRule type="expression" dxfId="2470" priority="1224" stopIfTrue="1">
      <formula>IF(WEEKDAY(F$5)=1,TRUE,FALSE)</formula>
    </cfRule>
  </conditionalFormatting>
  <conditionalFormatting sqref="K20:P20">
    <cfRule type="expression" dxfId="2468" priority="1223" stopIfTrue="1">
      <formula>IF(WEEKDAY(K$5)=1,TRUE,FALSE)</formula>
    </cfRule>
  </conditionalFormatting>
  <conditionalFormatting sqref="R20:W20">
    <cfRule type="expression" dxfId="2466" priority="1222" stopIfTrue="1">
      <formula>IF(WEEKDAY(R$5)=1,TRUE,FALSE)</formula>
    </cfRule>
  </conditionalFormatting>
  <conditionalFormatting sqref="Y20:AD20">
    <cfRule type="expression" dxfId="2464" priority="1221" stopIfTrue="1">
      <formula>IF(WEEKDAY(Y$5)=1,TRUE,FALSE)</formula>
    </cfRule>
  </conditionalFormatting>
  <conditionalFormatting sqref="F20:I20">
    <cfRule type="expression" dxfId="2462" priority="1220" stopIfTrue="1">
      <formula>IF(WEEKDAY(F$5)=1,TRUE,FALSE)</formula>
    </cfRule>
  </conditionalFormatting>
  <conditionalFormatting sqref="AF20:AJ20">
    <cfRule type="expression" dxfId="2460" priority="1219" stopIfTrue="1">
      <formula>IF(WEEKDAY(AF$5)=1,TRUE,FALSE)</formula>
    </cfRule>
  </conditionalFormatting>
  <conditionalFormatting sqref="F20:AJ20">
    <cfRule type="expression" dxfId="2458" priority="1218" stopIfTrue="1">
      <formula>IF(WEEKDAY(F$5)=1,TRUE,FALSE)</formula>
    </cfRule>
  </conditionalFormatting>
  <conditionalFormatting sqref="F20:AJ20">
    <cfRule type="expression" dxfId="2456" priority="1217" stopIfTrue="1">
      <formula>IF(WEEKDAY(F$5)=1,TRUE,FALSE)</formula>
    </cfRule>
  </conditionalFormatting>
  <conditionalFormatting sqref="F20:AJ20">
    <cfRule type="expression" dxfId="2454" priority="1216" stopIfTrue="1">
      <formula>IF(WEEKDAY(F$5)=1,TRUE,FALSE)</formula>
    </cfRule>
  </conditionalFormatting>
  <conditionalFormatting sqref="F20:AJ20">
    <cfRule type="expression" dxfId="2452" priority="1215" stopIfTrue="1">
      <formula>IF(WEEKDAY(F$5)=1,TRUE,FALSE)</formula>
    </cfRule>
  </conditionalFormatting>
  <conditionalFormatting sqref="F20:I20">
    <cfRule type="expression" dxfId="2450" priority="1214" stopIfTrue="1">
      <formula>IF(WEEKDAY(F$5)=1,TRUE,FALSE)</formula>
    </cfRule>
  </conditionalFormatting>
  <conditionalFormatting sqref="F20:I20">
    <cfRule type="expression" dxfId="2448" priority="1213" stopIfTrue="1">
      <formula>IF(WEEKDAY(F$5)=1,TRUE,FALSE)</formula>
    </cfRule>
  </conditionalFormatting>
  <conditionalFormatting sqref="F20:I20">
    <cfRule type="expression" dxfId="2446" priority="1212" stopIfTrue="1">
      <formula>IF(WEEKDAY(F$5)=1,TRUE,FALSE)</formula>
    </cfRule>
  </conditionalFormatting>
  <conditionalFormatting sqref="F20:AJ20">
    <cfRule type="expression" dxfId="2444" priority="1211" stopIfTrue="1">
      <formula>IF(WEEKDAY(F$5)=1,TRUE,FALSE)</formula>
    </cfRule>
  </conditionalFormatting>
  <conditionalFormatting sqref="F20:AJ20">
    <cfRule type="expression" dxfId="2442" priority="1210" stopIfTrue="1">
      <formula>IF(WEEKDAY(F$5)=1,TRUE,FALSE)</formula>
    </cfRule>
  </conditionalFormatting>
  <conditionalFormatting sqref="F20:AJ20">
    <cfRule type="expression" dxfId="2440" priority="1209" stopIfTrue="1">
      <formula>IF(WEEKDAY(F$5)=1,TRUE,FALSE)</formula>
    </cfRule>
  </conditionalFormatting>
  <conditionalFormatting sqref="K20:P20">
    <cfRule type="expression" dxfId="2438" priority="1208" stopIfTrue="1">
      <formula>IF(WEEKDAY(K$5)=1,TRUE,FALSE)</formula>
    </cfRule>
  </conditionalFormatting>
  <conditionalFormatting sqref="R20:W20">
    <cfRule type="expression" dxfId="2436" priority="1207" stopIfTrue="1">
      <formula>IF(WEEKDAY(R$5)=1,TRUE,FALSE)</formula>
    </cfRule>
  </conditionalFormatting>
  <conditionalFormatting sqref="Y20:AD20">
    <cfRule type="expression" dxfId="2434" priority="1206" stopIfTrue="1">
      <formula>IF(WEEKDAY(Y$5)=1,TRUE,FALSE)</formula>
    </cfRule>
  </conditionalFormatting>
  <conditionalFormatting sqref="F20:I20">
    <cfRule type="expression" dxfId="2432" priority="1205" stopIfTrue="1">
      <formula>IF(WEEKDAY(F$5)=1,TRUE,FALSE)</formula>
    </cfRule>
  </conditionalFormatting>
  <conditionalFormatting sqref="AF20:AJ20">
    <cfRule type="expression" dxfId="2430" priority="1204" stopIfTrue="1">
      <formula>IF(WEEKDAY(AF$5)=1,TRUE,FALSE)</formula>
    </cfRule>
  </conditionalFormatting>
  <conditionalFormatting sqref="F20:AJ20">
    <cfRule type="expression" dxfId="2428" priority="1203" stopIfTrue="1">
      <formula>IF(WEEKDAY(F$5)=1,TRUE,FALSE)</formula>
    </cfRule>
  </conditionalFormatting>
  <conditionalFormatting sqref="F20:AJ20">
    <cfRule type="expression" dxfId="2426" priority="1202" stopIfTrue="1">
      <formula>IF(WEEKDAY(F$5)=1,TRUE,FALSE)</formula>
    </cfRule>
  </conditionalFormatting>
  <conditionalFormatting sqref="F20:AJ20">
    <cfRule type="expression" dxfId="2424" priority="1201" stopIfTrue="1">
      <formula>IF(WEEKDAY(F$5)=1,TRUE,FALSE)</formula>
    </cfRule>
  </conditionalFormatting>
  <conditionalFormatting sqref="F20:AJ20">
    <cfRule type="expression" dxfId="2422" priority="1200" stopIfTrue="1">
      <formula>IF(WEEKDAY(F$5)=1,TRUE,FALSE)</formula>
    </cfRule>
  </conditionalFormatting>
  <conditionalFormatting sqref="F20:AJ20">
    <cfRule type="expression" dxfId="2420" priority="1199" stopIfTrue="1">
      <formula>IF(WEEKDAY(F$5)=1,TRUE,FALSE)</formula>
    </cfRule>
  </conditionalFormatting>
  <conditionalFormatting sqref="F22:AJ22">
    <cfRule type="expression" dxfId="2418" priority="1198" stopIfTrue="1">
      <formula>IF(WEEKDAY(F$5)=1,TRUE,FALSE)</formula>
    </cfRule>
  </conditionalFormatting>
  <conditionalFormatting sqref="F22:I22">
    <cfRule type="expression" dxfId="2416" priority="1197" stopIfTrue="1">
      <formula>IF(WEEKDAY(F$5)=1,TRUE,FALSE)</formula>
    </cfRule>
  </conditionalFormatting>
  <conditionalFormatting sqref="F22:AJ22">
    <cfRule type="expression" dxfId="2414" priority="1196" stopIfTrue="1">
      <formula>IF(WEEKDAY(F$5)=1,TRUE,FALSE)</formula>
    </cfRule>
  </conditionalFormatting>
  <conditionalFormatting sqref="F22:AJ22">
    <cfRule type="expression" dxfId="2412" priority="1195" stopIfTrue="1">
      <formula>IF(WEEKDAY(F$5)=1,TRUE,FALSE)</formula>
    </cfRule>
  </conditionalFormatting>
  <conditionalFormatting sqref="F22:AJ22">
    <cfRule type="expression" dxfId="2410" priority="1194" stopIfTrue="1">
      <formula>IF(WEEKDAY(F$5)=1,TRUE,FALSE)</formula>
    </cfRule>
  </conditionalFormatting>
  <conditionalFormatting sqref="K22:P22">
    <cfRule type="expression" dxfId="2408" priority="1193" stopIfTrue="1">
      <formula>IF(WEEKDAY(K$5)=1,TRUE,FALSE)</formula>
    </cfRule>
  </conditionalFormatting>
  <conditionalFormatting sqref="R22:W22">
    <cfRule type="expression" dxfId="2406" priority="1192" stopIfTrue="1">
      <formula>IF(WEEKDAY(R$5)=1,TRUE,FALSE)</formula>
    </cfRule>
  </conditionalFormatting>
  <conditionalFormatting sqref="Y22:AD22">
    <cfRule type="expression" dxfId="2404" priority="1191" stopIfTrue="1">
      <formula>IF(WEEKDAY(Y$5)=1,TRUE,FALSE)</formula>
    </cfRule>
  </conditionalFormatting>
  <conditionalFormatting sqref="F22:I22">
    <cfRule type="expression" dxfId="2402" priority="1190" stopIfTrue="1">
      <formula>IF(WEEKDAY(F$5)=1,TRUE,FALSE)</formula>
    </cfRule>
  </conditionalFormatting>
  <conditionalFormatting sqref="AF22:AJ22">
    <cfRule type="expression" dxfId="2400" priority="1189" stopIfTrue="1">
      <formula>IF(WEEKDAY(AF$5)=1,TRUE,FALSE)</formula>
    </cfRule>
  </conditionalFormatting>
  <conditionalFormatting sqref="F22:AJ22">
    <cfRule type="expression" dxfId="2398" priority="1188" stopIfTrue="1">
      <formula>IF(WEEKDAY(F$5)=1,TRUE,FALSE)</formula>
    </cfRule>
  </conditionalFormatting>
  <conditionalFormatting sqref="F22:AJ22">
    <cfRule type="expression" dxfId="2396" priority="1187" stopIfTrue="1">
      <formula>IF(WEEKDAY(F$5)=1,TRUE,FALSE)</formula>
    </cfRule>
  </conditionalFormatting>
  <conditionalFormatting sqref="F22:AJ22">
    <cfRule type="expression" dxfId="2394" priority="1186" stopIfTrue="1">
      <formula>IF(WEEKDAY(F$5)=1,TRUE,FALSE)</formula>
    </cfRule>
  </conditionalFormatting>
  <conditionalFormatting sqref="F22:AJ22">
    <cfRule type="expression" dxfId="2392" priority="1185" stopIfTrue="1">
      <formula>IF(WEEKDAY(F$5)=1,TRUE,FALSE)</formula>
    </cfRule>
  </conditionalFormatting>
  <conditionalFormatting sqref="F22:I22">
    <cfRule type="expression" dxfId="2390" priority="1184" stopIfTrue="1">
      <formula>IF(WEEKDAY(F$5)=1,TRUE,FALSE)</formula>
    </cfRule>
  </conditionalFormatting>
  <conditionalFormatting sqref="F22:I22">
    <cfRule type="expression" dxfId="2388" priority="1183" stopIfTrue="1">
      <formula>IF(WEEKDAY(F$5)=1,TRUE,FALSE)</formula>
    </cfRule>
  </conditionalFormatting>
  <conditionalFormatting sqref="F22:I22">
    <cfRule type="expression" dxfId="2386" priority="1182" stopIfTrue="1">
      <formula>IF(WEEKDAY(F$5)=1,TRUE,FALSE)</formula>
    </cfRule>
  </conditionalFormatting>
  <conditionalFormatting sqref="F22:AJ22">
    <cfRule type="expression" dxfId="2384" priority="1181" stopIfTrue="1">
      <formula>IF(WEEKDAY(F$5)=1,TRUE,FALSE)</formula>
    </cfRule>
  </conditionalFormatting>
  <conditionalFormatting sqref="F22:AJ22">
    <cfRule type="expression" dxfId="2382" priority="1180" stopIfTrue="1">
      <formula>IF(WEEKDAY(F$5)=1,TRUE,FALSE)</formula>
    </cfRule>
  </conditionalFormatting>
  <conditionalFormatting sqref="F22:AJ22">
    <cfRule type="expression" dxfId="2380" priority="1179" stopIfTrue="1">
      <formula>IF(WEEKDAY(F$5)=1,TRUE,FALSE)</formula>
    </cfRule>
  </conditionalFormatting>
  <conditionalFormatting sqref="K22:P22">
    <cfRule type="expression" dxfId="2378" priority="1178" stopIfTrue="1">
      <formula>IF(WEEKDAY(K$5)=1,TRUE,FALSE)</formula>
    </cfRule>
  </conditionalFormatting>
  <conditionalFormatting sqref="R22:W22">
    <cfRule type="expression" dxfId="2376" priority="1177" stopIfTrue="1">
      <formula>IF(WEEKDAY(R$5)=1,TRUE,FALSE)</formula>
    </cfRule>
  </conditionalFormatting>
  <conditionalFormatting sqref="Y22:AD22">
    <cfRule type="expression" dxfId="2374" priority="1176" stopIfTrue="1">
      <formula>IF(WEEKDAY(Y$5)=1,TRUE,FALSE)</formula>
    </cfRule>
  </conditionalFormatting>
  <conditionalFormatting sqref="F22:I22">
    <cfRule type="expression" dxfId="2372" priority="1175" stopIfTrue="1">
      <formula>IF(WEEKDAY(F$5)=1,TRUE,FALSE)</formula>
    </cfRule>
  </conditionalFormatting>
  <conditionalFormatting sqref="AF22:AJ22">
    <cfRule type="expression" dxfId="2370" priority="1174" stopIfTrue="1">
      <formula>IF(WEEKDAY(AF$5)=1,TRUE,FALSE)</formula>
    </cfRule>
  </conditionalFormatting>
  <conditionalFormatting sqref="F22:AJ22">
    <cfRule type="expression" dxfId="2368" priority="1173" stopIfTrue="1">
      <formula>IF(WEEKDAY(F$5)=1,TRUE,FALSE)</formula>
    </cfRule>
  </conditionalFormatting>
  <conditionalFormatting sqref="F22:AJ22">
    <cfRule type="expression" dxfId="2366" priority="1172" stopIfTrue="1">
      <formula>IF(WEEKDAY(F$5)=1,TRUE,FALSE)</formula>
    </cfRule>
  </conditionalFormatting>
  <conditionalFormatting sqref="F22:AJ22">
    <cfRule type="expression" dxfId="2364" priority="1171" stopIfTrue="1">
      <formula>IF(WEEKDAY(F$5)=1,TRUE,FALSE)</formula>
    </cfRule>
  </conditionalFormatting>
  <conditionalFormatting sqref="F22:AJ22">
    <cfRule type="expression" dxfId="2362" priority="1170" stopIfTrue="1">
      <formula>IF(WEEKDAY(F$5)=1,TRUE,FALSE)</formula>
    </cfRule>
  </conditionalFormatting>
  <conditionalFormatting sqref="F22:AJ22">
    <cfRule type="expression" dxfId="2360" priority="1169" stopIfTrue="1">
      <formula>IF(WEEKDAY(F$5)=1,TRUE,FALSE)</formula>
    </cfRule>
  </conditionalFormatting>
  <conditionalFormatting sqref="F24:AJ24">
    <cfRule type="expression" dxfId="2358" priority="1168" stopIfTrue="1">
      <formula>IF(WEEKDAY(F$5)=1,TRUE,FALSE)</formula>
    </cfRule>
  </conditionalFormatting>
  <conditionalFormatting sqref="F24:I24">
    <cfRule type="expression" dxfId="2356" priority="1167" stopIfTrue="1">
      <formula>IF(WEEKDAY(F$5)=1,TRUE,FALSE)</formula>
    </cfRule>
  </conditionalFormatting>
  <conditionalFormatting sqref="F24:AJ24">
    <cfRule type="expression" dxfId="2354" priority="1166" stopIfTrue="1">
      <formula>IF(WEEKDAY(F$5)=1,TRUE,FALSE)</formula>
    </cfRule>
  </conditionalFormatting>
  <conditionalFormatting sqref="F24:AJ24">
    <cfRule type="expression" dxfId="2352" priority="1165" stopIfTrue="1">
      <formula>IF(WEEKDAY(F$5)=1,TRUE,FALSE)</formula>
    </cfRule>
  </conditionalFormatting>
  <conditionalFormatting sqref="F24:AJ24">
    <cfRule type="expression" dxfId="2350" priority="1164" stopIfTrue="1">
      <formula>IF(WEEKDAY(F$5)=1,TRUE,FALSE)</formula>
    </cfRule>
  </conditionalFormatting>
  <conditionalFormatting sqref="K24:P24">
    <cfRule type="expression" dxfId="2348" priority="1163" stopIfTrue="1">
      <formula>IF(WEEKDAY(K$5)=1,TRUE,FALSE)</formula>
    </cfRule>
  </conditionalFormatting>
  <conditionalFormatting sqref="R24:W24">
    <cfRule type="expression" dxfId="2346" priority="1162" stopIfTrue="1">
      <formula>IF(WEEKDAY(R$5)=1,TRUE,FALSE)</formula>
    </cfRule>
  </conditionalFormatting>
  <conditionalFormatting sqref="Y24:AD24">
    <cfRule type="expression" dxfId="2344" priority="1161" stopIfTrue="1">
      <formula>IF(WEEKDAY(Y$5)=1,TRUE,FALSE)</formula>
    </cfRule>
  </conditionalFormatting>
  <conditionalFormatting sqref="F24:I24">
    <cfRule type="expression" dxfId="2342" priority="1160" stopIfTrue="1">
      <formula>IF(WEEKDAY(F$5)=1,TRUE,FALSE)</formula>
    </cfRule>
  </conditionalFormatting>
  <conditionalFormatting sqref="AF24:AJ24">
    <cfRule type="expression" dxfId="2340" priority="1159" stopIfTrue="1">
      <formula>IF(WEEKDAY(AF$5)=1,TRUE,FALSE)</formula>
    </cfRule>
  </conditionalFormatting>
  <conditionalFormatting sqref="F24:AJ24">
    <cfRule type="expression" dxfId="2338" priority="1158" stopIfTrue="1">
      <formula>IF(WEEKDAY(F$5)=1,TRUE,FALSE)</formula>
    </cfRule>
  </conditionalFormatting>
  <conditionalFormatting sqref="F24:AJ24">
    <cfRule type="expression" dxfId="2336" priority="1157" stopIfTrue="1">
      <formula>IF(WEEKDAY(F$5)=1,TRUE,FALSE)</formula>
    </cfRule>
  </conditionalFormatting>
  <conditionalFormatting sqref="F24:AJ24">
    <cfRule type="expression" dxfId="2334" priority="1156" stopIfTrue="1">
      <formula>IF(WEEKDAY(F$5)=1,TRUE,FALSE)</formula>
    </cfRule>
  </conditionalFormatting>
  <conditionalFormatting sqref="F24:AJ24">
    <cfRule type="expression" dxfId="2332" priority="1155" stopIfTrue="1">
      <formula>IF(WEEKDAY(F$5)=1,TRUE,FALSE)</formula>
    </cfRule>
  </conditionalFormatting>
  <conditionalFormatting sqref="F24:I24">
    <cfRule type="expression" dxfId="2330" priority="1154" stopIfTrue="1">
      <formula>IF(WEEKDAY(F$5)=1,TRUE,FALSE)</formula>
    </cfRule>
  </conditionalFormatting>
  <conditionalFormatting sqref="F24:I24">
    <cfRule type="expression" dxfId="2328" priority="1153" stopIfTrue="1">
      <formula>IF(WEEKDAY(F$5)=1,TRUE,FALSE)</formula>
    </cfRule>
  </conditionalFormatting>
  <conditionalFormatting sqref="F24:I24">
    <cfRule type="expression" dxfId="2326" priority="1152" stopIfTrue="1">
      <formula>IF(WEEKDAY(F$5)=1,TRUE,FALSE)</formula>
    </cfRule>
  </conditionalFormatting>
  <conditionalFormatting sqref="F24:AJ24">
    <cfRule type="expression" dxfId="2324" priority="1151" stopIfTrue="1">
      <formula>IF(WEEKDAY(F$5)=1,TRUE,FALSE)</formula>
    </cfRule>
  </conditionalFormatting>
  <conditionalFormatting sqref="F24:AJ24">
    <cfRule type="expression" dxfId="2322" priority="1150" stopIfTrue="1">
      <formula>IF(WEEKDAY(F$5)=1,TRUE,FALSE)</formula>
    </cfRule>
  </conditionalFormatting>
  <conditionalFormatting sqref="F24:AJ24">
    <cfRule type="expression" dxfId="2320" priority="1149" stopIfTrue="1">
      <formula>IF(WEEKDAY(F$5)=1,TRUE,FALSE)</formula>
    </cfRule>
  </conditionalFormatting>
  <conditionalFormatting sqref="K24:P24">
    <cfRule type="expression" dxfId="2318" priority="1148" stopIfTrue="1">
      <formula>IF(WEEKDAY(K$5)=1,TRUE,FALSE)</formula>
    </cfRule>
  </conditionalFormatting>
  <conditionalFormatting sqref="R24:W24">
    <cfRule type="expression" dxfId="2316" priority="1147" stopIfTrue="1">
      <formula>IF(WEEKDAY(R$5)=1,TRUE,FALSE)</formula>
    </cfRule>
  </conditionalFormatting>
  <conditionalFormatting sqref="Y24:AD24">
    <cfRule type="expression" dxfId="2314" priority="1146" stopIfTrue="1">
      <formula>IF(WEEKDAY(Y$5)=1,TRUE,FALSE)</formula>
    </cfRule>
  </conditionalFormatting>
  <conditionalFormatting sqref="F24:I24">
    <cfRule type="expression" dxfId="2312" priority="1145" stopIfTrue="1">
      <formula>IF(WEEKDAY(F$5)=1,TRUE,FALSE)</formula>
    </cfRule>
  </conditionalFormatting>
  <conditionalFormatting sqref="AF24:AJ24">
    <cfRule type="expression" dxfId="2310" priority="1144" stopIfTrue="1">
      <formula>IF(WEEKDAY(AF$5)=1,TRUE,FALSE)</formula>
    </cfRule>
  </conditionalFormatting>
  <conditionalFormatting sqref="F24:AJ24">
    <cfRule type="expression" dxfId="2308" priority="1143" stopIfTrue="1">
      <formula>IF(WEEKDAY(F$5)=1,TRUE,FALSE)</formula>
    </cfRule>
  </conditionalFormatting>
  <conditionalFormatting sqref="F24:AJ24">
    <cfRule type="expression" dxfId="2306" priority="1142" stopIfTrue="1">
      <formula>IF(WEEKDAY(F$5)=1,TRUE,FALSE)</formula>
    </cfRule>
  </conditionalFormatting>
  <conditionalFormatting sqref="F24:AJ24">
    <cfRule type="expression" dxfId="2304" priority="1141" stopIfTrue="1">
      <formula>IF(WEEKDAY(F$5)=1,TRUE,FALSE)</formula>
    </cfRule>
  </conditionalFormatting>
  <conditionalFormatting sqref="F24:AJ24">
    <cfRule type="expression" dxfId="2302" priority="1140" stopIfTrue="1">
      <formula>IF(WEEKDAY(F$5)=1,TRUE,FALSE)</formula>
    </cfRule>
  </conditionalFormatting>
  <conditionalFormatting sqref="F24:AJ24">
    <cfRule type="expression" dxfId="2300" priority="1139" stopIfTrue="1">
      <formula>IF(WEEKDAY(F$5)=1,TRUE,FALSE)</formula>
    </cfRule>
  </conditionalFormatting>
  <conditionalFormatting sqref="F26:AJ26">
    <cfRule type="expression" dxfId="2298" priority="1138" stopIfTrue="1">
      <formula>IF(WEEKDAY(F$5)=1,TRUE,FALSE)</formula>
    </cfRule>
  </conditionalFormatting>
  <conditionalFormatting sqref="F26:I26">
    <cfRule type="expression" dxfId="2296" priority="1137" stopIfTrue="1">
      <formula>IF(WEEKDAY(F$5)=1,TRUE,FALSE)</formula>
    </cfRule>
  </conditionalFormatting>
  <conditionalFormatting sqref="F26:AJ26">
    <cfRule type="expression" dxfId="2294" priority="1136" stopIfTrue="1">
      <formula>IF(WEEKDAY(F$5)=1,TRUE,FALSE)</formula>
    </cfRule>
  </conditionalFormatting>
  <conditionalFormatting sqref="F26:AJ26">
    <cfRule type="expression" dxfId="2292" priority="1135" stopIfTrue="1">
      <formula>IF(WEEKDAY(F$5)=1,TRUE,FALSE)</formula>
    </cfRule>
  </conditionalFormatting>
  <conditionalFormatting sqref="F26:AJ26">
    <cfRule type="expression" dxfId="2290" priority="1134" stopIfTrue="1">
      <formula>IF(WEEKDAY(F$5)=1,TRUE,FALSE)</formula>
    </cfRule>
  </conditionalFormatting>
  <conditionalFormatting sqref="K26:P26">
    <cfRule type="expression" dxfId="2288" priority="1133" stopIfTrue="1">
      <formula>IF(WEEKDAY(K$5)=1,TRUE,FALSE)</formula>
    </cfRule>
  </conditionalFormatting>
  <conditionalFormatting sqref="R26:W26">
    <cfRule type="expression" dxfId="2286" priority="1132" stopIfTrue="1">
      <formula>IF(WEEKDAY(R$5)=1,TRUE,FALSE)</formula>
    </cfRule>
  </conditionalFormatting>
  <conditionalFormatting sqref="Y26:AD26">
    <cfRule type="expression" dxfId="2284" priority="1131" stopIfTrue="1">
      <formula>IF(WEEKDAY(Y$5)=1,TRUE,FALSE)</formula>
    </cfRule>
  </conditionalFormatting>
  <conditionalFormatting sqref="F26:I26">
    <cfRule type="expression" dxfId="2282" priority="1130" stopIfTrue="1">
      <formula>IF(WEEKDAY(F$5)=1,TRUE,FALSE)</formula>
    </cfRule>
  </conditionalFormatting>
  <conditionalFormatting sqref="AF26:AJ26">
    <cfRule type="expression" dxfId="2280" priority="1129" stopIfTrue="1">
      <formula>IF(WEEKDAY(AF$5)=1,TRUE,FALSE)</formula>
    </cfRule>
  </conditionalFormatting>
  <conditionalFormatting sqref="F26:AJ26">
    <cfRule type="expression" dxfId="2278" priority="1128" stopIfTrue="1">
      <formula>IF(WEEKDAY(F$5)=1,TRUE,FALSE)</formula>
    </cfRule>
  </conditionalFormatting>
  <conditionalFormatting sqref="F26:AJ26">
    <cfRule type="expression" dxfId="2276" priority="1127" stopIfTrue="1">
      <formula>IF(WEEKDAY(F$5)=1,TRUE,FALSE)</formula>
    </cfRule>
  </conditionalFormatting>
  <conditionalFormatting sqref="F26:AJ26">
    <cfRule type="expression" dxfId="2274" priority="1126" stopIfTrue="1">
      <formula>IF(WEEKDAY(F$5)=1,TRUE,FALSE)</formula>
    </cfRule>
  </conditionalFormatting>
  <conditionalFormatting sqref="F26:AJ26">
    <cfRule type="expression" dxfId="2272" priority="1125" stopIfTrue="1">
      <formula>IF(WEEKDAY(F$5)=1,TRUE,FALSE)</formula>
    </cfRule>
  </conditionalFormatting>
  <conditionalFormatting sqref="F26:I26">
    <cfRule type="expression" dxfId="2270" priority="1124" stopIfTrue="1">
      <formula>IF(WEEKDAY(F$5)=1,TRUE,FALSE)</formula>
    </cfRule>
  </conditionalFormatting>
  <conditionalFormatting sqref="F26:I26">
    <cfRule type="expression" dxfId="2268" priority="1123" stopIfTrue="1">
      <formula>IF(WEEKDAY(F$5)=1,TRUE,FALSE)</formula>
    </cfRule>
  </conditionalFormatting>
  <conditionalFormatting sqref="F26:I26">
    <cfRule type="expression" dxfId="2266" priority="1122" stopIfTrue="1">
      <formula>IF(WEEKDAY(F$5)=1,TRUE,FALSE)</formula>
    </cfRule>
  </conditionalFormatting>
  <conditionalFormatting sqref="F26:AJ26">
    <cfRule type="expression" dxfId="2264" priority="1121" stopIfTrue="1">
      <formula>IF(WEEKDAY(F$5)=1,TRUE,FALSE)</formula>
    </cfRule>
  </conditionalFormatting>
  <conditionalFormatting sqref="F26:AJ26">
    <cfRule type="expression" dxfId="2262" priority="1120" stopIfTrue="1">
      <formula>IF(WEEKDAY(F$5)=1,TRUE,FALSE)</formula>
    </cfRule>
  </conditionalFormatting>
  <conditionalFormatting sqref="F26:AJ26">
    <cfRule type="expression" dxfId="2260" priority="1119" stopIfTrue="1">
      <formula>IF(WEEKDAY(F$5)=1,TRUE,FALSE)</formula>
    </cfRule>
  </conditionalFormatting>
  <conditionalFormatting sqref="K26:P26">
    <cfRule type="expression" dxfId="2258" priority="1118" stopIfTrue="1">
      <formula>IF(WEEKDAY(K$5)=1,TRUE,FALSE)</formula>
    </cfRule>
  </conditionalFormatting>
  <conditionalFormatting sqref="R26:W26">
    <cfRule type="expression" dxfId="2256" priority="1117" stopIfTrue="1">
      <formula>IF(WEEKDAY(R$5)=1,TRUE,FALSE)</formula>
    </cfRule>
  </conditionalFormatting>
  <conditionalFormatting sqref="Y26:AD26">
    <cfRule type="expression" dxfId="2254" priority="1116" stopIfTrue="1">
      <formula>IF(WEEKDAY(Y$5)=1,TRUE,FALSE)</formula>
    </cfRule>
  </conditionalFormatting>
  <conditionalFormatting sqref="F26:I26">
    <cfRule type="expression" dxfId="2252" priority="1115" stopIfTrue="1">
      <formula>IF(WEEKDAY(F$5)=1,TRUE,FALSE)</formula>
    </cfRule>
  </conditionalFormatting>
  <conditionalFormatting sqref="AF26:AJ26">
    <cfRule type="expression" dxfId="2250" priority="1114" stopIfTrue="1">
      <formula>IF(WEEKDAY(AF$5)=1,TRUE,FALSE)</formula>
    </cfRule>
  </conditionalFormatting>
  <conditionalFormatting sqref="F26:AJ26">
    <cfRule type="expression" dxfId="2248" priority="1113" stopIfTrue="1">
      <formula>IF(WEEKDAY(F$5)=1,TRUE,FALSE)</formula>
    </cfRule>
  </conditionalFormatting>
  <conditionalFormatting sqref="F26:AJ26">
    <cfRule type="expression" dxfId="2246" priority="1112" stopIfTrue="1">
      <formula>IF(WEEKDAY(F$5)=1,TRUE,FALSE)</formula>
    </cfRule>
  </conditionalFormatting>
  <conditionalFormatting sqref="F26:AJ26">
    <cfRule type="expression" dxfId="2244" priority="1111" stopIfTrue="1">
      <formula>IF(WEEKDAY(F$5)=1,TRUE,FALSE)</formula>
    </cfRule>
  </conditionalFormatting>
  <conditionalFormatting sqref="F26:AJ26">
    <cfRule type="expression" dxfId="2242" priority="1110" stopIfTrue="1">
      <formula>IF(WEEKDAY(F$5)=1,TRUE,FALSE)</formula>
    </cfRule>
  </conditionalFormatting>
  <conditionalFormatting sqref="F26:AJ26">
    <cfRule type="expression" dxfId="2240" priority="1109" stopIfTrue="1">
      <formula>IF(WEEKDAY(F$5)=1,TRUE,FALSE)</formula>
    </cfRule>
  </conditionalFormatting>
  <conditionalFormatting sqref="F28:AJ28">
    <cfRule type="expression" dxfId="2238" priority="1108" stopIfTrue="1">
      <formula>IF(WEEKDAY(F$5)=1,TRUE,FALSE)</formula>
    </cfRule>
  </conditionalFormatting>
  <conditionalFormatting sqref="F28:I28">
    <cfRule type="expression" dxfId="2236" priority="1107" stopIfTrue="1">
      <formula>IF(WEEKDAY(F$5)=1,TRUE,FALSE)</formula>
    </cfRule>
  </conditionalFormatting>
  <conditionalFormatting sqref="F28:AJ28">
    <cfRule type="expression" dxfId="2234" priority="1106" stopIfTrue="1">
      <formula>IF(WEEKDAY(F$5)=1,TRUE,FALSE)</formula>
    </cfRule>
  </conditionalFormatting>
  <conditionalFormatting sqref="F28:AJ28">
    <cfRule type="expression" dxfId="2232" priority="1105" stopIfTrue="1">
      <formula>IF(WEEKDAY(F$5)=1,TRUE,FALSE)</formula>
    </cfRule>
  </conditionalFormatting>
  <conditionalFormatting sqref="F28:AJ28">
    <cfRule type="expression" dxfId="2230" priority="1104" stopIfTrue="1">
      <formula>IF(WEEKDAY(F$5)=1,TRUE,FALSE)</formula>
    </cfRule>
  </conditionalFormatting>
  <conditionalFormatting sqref="K28:P28">
    <cfRule type="expression" dxfId="2228" priority="1103" stopIfTrue="1">
      <formula>IF(WEEKDAY(K$5)=1,TRUE,FALSE)</formula>
    </cfRule>
  </conditionalFormatting>
  <conditionalFormatting sqref="R28:W28">
    <cfRule type="expression" dxfId="2226" priority="1102" stopIfTrue="1">
      <formula>IF(WEEKDAY(R$5)=1,TRUE,FALSE)</formula>
    </cfRule>
  </conditionalFormatting>
  <conditionalFormatting sqref="Y28:AD28">
    <cfRule type="expression" dxfId="2224" priority="1101" stopIfTrue="1">
      <formula>IF(WEEKDAY(Y$5)=1,TRUE,FALSE)</formula>
    </cfRule>
  </conditionalFormatting>
  <conditionalFormatting sqref="F28:I28">
    <cfRule type="expression" dxfId="2222" priority="1100" stopIfTrue="1">
      <formula>IF(WEEKDAY(F$5)=1,TRUE,FALSE)</formula>
    </cfRule>
  </conditionalFormatting>
  <conditionalFormatting sqref="AF28:AJ28">
    <cfRule type="expression" dxfId="2220" priority="1099" stopIfTrue="1">
      <formula>IF(WEEKDAY(AF$5)=1,TRUE,FALSE)</formula>
    </cfRule>
  </conditionalFormatting>
  <conditionalFormatting sqref="F28:AJ28">
    <cfRule type="expression" dxfId="2218" priority="1098" stopIfTrue="1">
      <formula>IF(WEEKDAY(F$5)=1,TRUE,FALSE)</formula>
    </cfRule>
  </conditionalFormatting>
  <conditionalFormatting sqref="F28:AJ28">
    <cfRule type="expression" dxfId="2216" priority="1097" stopIfTrue="1">
      <formula>IF(WEEKDAY(F$5)=1,TRUE,FALSE)</formula>
    </cfRule>
  </conditionalFormatting>
  <conditionalFormatting sqref="F28:AJ28">
    <cfRule type="expression" dxfId="2214" priority="1096" stopIfTrue="1">
      <formula>IF(WEEKDAY(F$5)=1,TRUE,FALSE)</formula>
    </cfRule>
  </conditionalFormatting>
  <conditionalFormatting sqref="F28:AJ28">
    <cfRule type="expression" dxfId="2212" priority="1095" stopIfTrue="1">
      <formula>IF(WEEKDAY(F$5)=1,TRUE,FALSE)</formula>
    </cfRule>
  </conditionalFormatting>
  <conditionalFormatting sqref="F28:I28">
    <cfRule type="expression" dxfId="2210" priority="1094" stopIfTrue="1">
      <formula>IF(WEEKDAY(F$5)=1,TRUE,FALSE)</formula>
    </cfRule>
  </conditionalFormatting>
  <conditionalFormatting sqref="F28:I28">
    <cfRule type="expression" dxfId="2208" priority="1093" stopIfTrue="1">
      <formula>IF(WEEKDAY(F$5)=1,TRUE,FALSE)</formula>
    </cfRule>
  </conditionalFormatting>
  <conditionalFormatting sqref="F28:I28">
    <cfRule type="expression" dxfId="2206" priority="1092" stopIfTrue="1">
      <formula>IF(WEEKDAY(F$5)=1,TRUE,FALSE)</formula>
    </cfRule>
  </conditionalFormatting>
  <conditionalFormatting sqref="F28:AJ28">
    <cfRule type="expression" dxfId="2204" priority="1091" stopIfTrue="1">
      <formula>IF(WEEKDAY(F$5)=1,TRUE,FALSE)</formula>
    </cfRule>
  </conditionalFormatting>
  <conditionalFormatting sqref="F28:AJ28">
    <cfRule type="expression" dxfId="2202" priority="1090" stopIfTrue="1">
      <formula>IF(WEEKDAY(F$5)=1,TRUE,FALSE)</formula>
    </cfRule>
  </conditionalFormatting>
  <conditionalFormatting sqref="F28:AJ28">
    <cfRule type="expression" dxfId="2200" priority="1089" stopIfTrue="1">
      <formula>IF(WEEKDAY(F$5)=1,TRUE,FALSE)</formula>
    </cfRule>
  </conditionalFormatting>
  <conditionalFormatting sqref="K28:P28">
    <cfRule type="expression" dxfId="2198" priority="1088" stopIfTrue="1">
      <formula>IF(WEEKDAY(K$5)=1,TRUE,FALSE)</formula>
    </cfRule>
  </conditionalFormatting>
  <conditionalFormatting sqref="R28:W28">
    <cfRule type="expression" dxfId="2196" priority="1087" stopIfTrue="1">
      <formula>IF(WEEKDAY(R$5)=1,TRUE,FALSE)</formula>
    </cfRule>
  </conditionalFormatting>
  <conditionalFormatting sqref="Y28:AD28">
    <cfRule type="expression" dxfId="2194" priority="1086" stopIfTrue="1">
      <formula>IF(WEEKDAY(Y$5)=1,TRUE,FALSE)</formula>
    </cfRule>
  </conditionalFormatting>
  <conditionalFormatting sqref="F28:I28">
    <cfRule type="expression" dxfId="2192" priority="1085" stopIfTrue="1">
      <formula>IF(WEEKDAY(F$5)=1,TRUE,FALSE)</formula>
    </cfRule>
  </conditionalFormatting>
  <conditionalFormatting sqref="AF28:AJ28">
    <cfRule type="expression" dxfId="2190" priority="1084" stopIfTrue="1">
      <formula>IF(WEEKDAY(AF$5)=1,TRUE,FALSE)</formula>
    </cfRule>
  </conditionalFormatting>
  <conditionalFormatting sqref="F28:AJ28">
    <cfRule type="expression" dxfId="2188" priority="1083" stopIfTrue="1">
      <formula>IF(WEEKDAY(F$5)=1,TRUE,FALSE)</formula>
    </cfRule>
  </conditionalFormatting>
  <conditionalFormatting sqref="F28:AJ28">
    <cfRule type="expression" dxfId="2186" priority="1082" stopIfTrue="1">
      <formula>IF(WEEKDAY(F$5)=1,TRUE,FALSE)</formula>
    </cfRule>
  </conditionalFormatting>
  <conditionalFormatting sqref="F28:AJ28">
    <cfRule type="expression" dxfId="2184" priority="1081" stopIfTrue="1">
      <formula>IF(WEEKDAY(F$5)=1,TRUE,FALSE)</formula>
    </cfRule>
  </conditionalFormatting>
  <conditionalFormatting sqref="F28:AJ28">
    <cfRule type="expression" dxfId="2182" priority="1080" stopIfTrue="1">
      <formula>IF(WEEKDAY(F$5)=1,TRUE,FALSE)</formula>
    </cfRule>
  </conditionalFormatting>
  <conditionalFormatting sqref="F28:AJ28">
    <cfRule type="expression" dxfId="2180" priority="1079" stopIfTrue="1">
      <formula>IF(WEEKDAY(F$5)=1,TRUE,FALSE)</formula>
    </cfRule>
  </conditionalFormatting>
  <conditionalFormatting sqref="F31:AJ31">
    <cfRule type="expression" dxfId="2178" priority="1078" stopIfTrue="1">
      <formula>IF(WEEKDAY(F$5)=1,TRUE,FALSE)</formula>
    </cfRule>
  </conditionalFormatting>
  <conditionalFormatting sqref="F31:I31">
    <cfRule type="expression" dxfId="2176" priority="1077" stopIfTrue="1">
      <formula>IF(WEEKDAY(F$5)=1,TRUE,FALSE)</formula>
    </cfRule>
  </conditionalFormatting>
  <conditionalFormatting sqref="F31:AJ31">
    <cfRule type="expression" dxfId="2174" priority="1076" stopIfTrue="1">
      <formula>IF(WEEKDAY(F$5)=1,TRUE,FALSE)</formula>
    </cfRule>
  </conditionalFormatting>
  <conditionalFormatting sqref="F31:AJ31">
    <cfRule type="expression" dxfId="2172" priority="1075" stopIfTrue="1">
      <formula>IF(WEEKDAY(F$5)=1,TRUE,FALSE)</formula>
    </cfRule>
  </conditionalFormatting>
  <conditionalFormatting sqref="F31:AJ31">
    <cfRule type="expression" dxfId="2170" priority="1074" stopIfTrue="1">
      <formula>IF(WEEKDAY(F$5)=1,TRUE,FALSE)</formula>
    </cfRule>
  </conditionalFormatting>
  <conditionalFormatting sqref="K31:P31">
    <cfRule type="expression" dxfId="2168" priority="1073" stopIfTrue="1">
      <formula>IF(WEEKDAY(K$5)=1,TRUE,FALSE)</formula>
    </cfRule>
  </conditionalFormatting>
  <conditionalFormatting sqref="R31:W31">
    <cfRule type="expression" dxfId="2166" priority="1072" stopIfTrue="1">
      <formula>IF(WEEKDAY(R$5)=1,TRUE,FALSE)</formula>
    </cfRule>
  </conditionalFormatting>
  <conditionalFormatting sqref="Y31:AD31">
    <cfRule type="expression" dxfId="2164" priority="1071" stopIfTrue="1">
      <formula>IF(WEEKDAY(Y$5)=1,TRUE,FALSE)</formula>
    </cfRule>
  </conditionalFormatting>
  <conditionalFormatting sqref="F31:I31">
    <cfRule type="expression" dxfId="2162" priority="1070" stopIfTrue="1">
      <formula>IF(WEEKDAY(F$5)=1,TRUE,FALSE)</formula>
    </cfRule>
  </conditionalFormatting>
  <conditionalFormatting sqref="AF31:AJ31">
    <cfRule type="expression" dxfId="2160" priority="1069" stopIfTrue="1">
      <formula>IF(WEEKDAY(AF$5)=1,TRUE,FALSE)</formula>
    </cfRule>
  </conditionalFormatting>
  <conditionalFormatting sqref="F31:AJ31">
    <cfRule type="expression" dxfId="2158" priority="1068" stopIfTrue="1">
      <formula>IF(WEEKDAY(F$5)=1,TRUE,FALSE)</formula>
    </cfRule>
  </conditionalFormatting>
  <conditionalFormatting sqref="F31:AJ31">
    <cfRule type="expression" dxfId="2156" priority="1067" stopIfTrue="1">
      <formula>IF(WEEKDAY(F$5)=1,TRUE,FALSE)</formula>
    </cfRule>
  </conditionalFormatting>
  <conditionalFormatting sqref="F31:AJ31">
    <cfRule type="expression" dxfId="2154" priority="1066" stopIfTrue="1">
      <formula>IF(WEEKDAY(F$5)=1,TRUE,FALSE)</formula>
    </cfRule>
  </conditionalFormatting>
  <conditionalFormatting sqref="F31:AJ31">
    <cfRule type="expression" dxfId="2152" priority="1065" stopIfTrue="1">
      <formula>IF(WEEKDAY(F$5)=1,TRUE,FALSE)</formula>
    </cfRule>
  </conditionalFormatting>
  <conditionalFormatting sqref="F31:I31">
    <cfRule type="expression" dxfId="2150" priority="1064" stopIfTrue="1">
      <formula>IF(WEEKDAY(F$5)=1,TRUE,FALSE)</formula>
    </cfRule>
  </conditionalFormatting>
  <conditionalFormatting sqref="F31:I31">
    <cfRule type="expression" dxfId="2148" priority="1063" stopIfTrue="1">
      <formula>IF(WEEKDAY(F$5)=1,TRUE,FALSE)</formula>
    </cfRule>
  </conditionalFormatting>
  <conditionalFormatting sqref="F31:I31">
    <cfRule type="expression" dxfId="2146" priority="1062" stopIfTrue="1">
      <formula>IF(WEEKDAY(F$5)=1,TRUE,FALSE)</formula>
    </cfRule>
  </conditionalFormatting>
  <conditionalFormatting sqref="F31:AJ31">
    <cfRule type="expression" dxfId="2144" priority="1061" stopIfTrue="1">
      <formula>IF(WEEKDAY(F$5)=1,TRUE,FALSE)</formula>
    </cfRule>
  </conditionalFormatting>
  <conditionalFormatting sqref="F31:AJ31">
    <cfRule type="expression" dxfId="2142" priority="1060" stopIfTrue="1">
      <formula>IF(WEEKDAY(F$5)=1,TRUE,FALSE)</formula>
    </cfRule>
  </conditionalFormatting>
  <conditionalFormatting sqref="F31:AJ31">
    <cfRule type="expression" dxfId="2140" priority="1059" stopIfTrue="1">
      <formula>IF(WEEKDAY(F$5)=1,TRUE,FALSE)</formula>
    </cfRule>
  </conditionalFormatting>
  <conditionalFormatting sqref="K31:P31">
    <cfRule type="expression" dxfId="2138" priority="1058" stopIfTrue="1">
      <formula>IF(WEEKDAY(K$5)=1,TRUE,FALSE)</formula>
    </cfRule>
  </conditionalFormatting>
  <conditionalFormatting sqref="R31:W31">
    <cfRule type="expression" dxfId="2136" priority="1057" stopIfTrue="1">
      <formula>IF(WEEKDAY(R$5)=1,TRUE,FALSE)</formula>
    </cfRule>
  </conditionalFormatting>
  <conditionalFormatting sqref="Y31:AD31">
    <cfRule type="expression" dxfId="2134" priority="1056" stopIfTrue="1">
      <formula>IF(WEEKDAY(Y$5)=1,TRUE,FALSE)</formula>
    </cfRule>
  </conditionalFormatting>
  <conditionalFormatting sqref="F31:I31">
    <cfRule type="expression" dxfId="2132" priority="1055" stopIfTrue="1">
      <formula>IF(WEEKDAY(F$5)=1,TRUE,FALSE)</formula>
    </cfRule>
  </conditionalFormatting>
  <conditionalFormatting sqref="AF31:AJ31">
    <cfRule type="expression" dxfId="2130" priority="1054" stopIfTrue="1">
      <formula>IF(WEEKDAY(AF$5)=1,TRUE,FALSE)</formula>
    </cfRule>
  </conditionalFormatting>
  <conditionalFormatting sqref="F31:AJ31">
    <cfRule type="expression" dxfId="2128" priority="1053" stopIfTrue="1">
      <formula>IF(WEEKDAY(F$5)=1,TRUE,FALSE)</formula>
    </cfRule>
  </conditionalFormatting>
  <conditionalFormatting sqref="F31:AJ31">
    <cfRule type="expression" dxfId="2126" priority="1052" stopIfTrue="1">
      <formula>IF(WEEKDAY(F$5)=1,TRUE,FALSE)</formula>
    </cfRule>
  </conditionalFormatting>
  <conditionalFormatting sqref="F31:AJ31">
    <cfRule type="expression" dxfId="2124" priority="1051" stopIfTrue="1">
      <formula>IF(WEEKDAY(F$5)=1,TRUE,FALSE)</formula>
    </cfRule>
  </conditionalFormatting>
  <conditionalFormatting sqref="F31:AJ31">
    <cfRule type="expression" dxfId="2122" priority="1050" stopIfTrue="1">
      <formula>IF(WEEKDAY(F$5)=1,TRUE,FALSE)</formula>
    </cfRule>
  </conditionalFormatting>
  <conditionalFormatting sqref="F31:AJ31">
    <cfRule type="expression" dxfId="2120" priority="1049" stopIfTrue="1">
      <formula>IF(WEEKDAY(F$5)=1,TRUE,FALSE)</formula>
    </cfRule>
  </conditionalFormatting>
  <conditionalFormatting sqref="F33:AJ33">
    <cfRule type="expression" dxfId="2118" priority="1048" stopIfTrue="1">
      <formula>IF(WEEKDAY(F$5)=1,TRUE,FALSE)</formula>
    </cfRule>
  </conditionalFormatting>
  <conditionalFormatting sqref="F33:I33">
    <cfRule type="expression" dxfId="2116" priority="1047" stopIfTrue="1">
      <formula>IF(WEEKDAY(F$5)=1,TRUE,FALSE)</formula>
    </cfRule>
  </conditionalFormatting>
  <conditionalFormatting sqref="F33:AJ33">
    <cfRule type="expression" dxfId="2114" priority="1046" stopIfTrue="1">
      <formula>IF(WEEKDAY(F$5)=1,TRUE,FALSE)</formula>
    </cfRule>
  </conditionalFormatting>
  <conditionalFormatting sqref="F33:AJ33">
    <cfRule type="expression" dxfId="2112" priority="1045" stopIfTrue="1">
      <formula>IF(WEEKDAY(F$5)=1,TRUE,FALSE)</formula>
    </cfRule>
  </conditionalFormatting>
  <conditionalFormatting sqref="F33:AJ33">
    <cfRule type="expression" dxfId="2110" priority="1044" stopIfTrue="1">
      <formula>IF(WEEKDAY(F$5)=1,TRUE,FALSE)</formula>
    </cfRule>
  </conditionalFormatting>
  <conditionalFormatting sqref="K33:P33">
    <cfRule type="expression" dxfId="2108" priority="1043" stopIfTrue="1">
      <formula>IF(WEEKDAY(K$5)=1,TRUE,FALSE)</formula>
    </cfRule>
  </conditionalFormatting>
  <conditionalFormatting sqref="R33:W33">
    <cfRule type="expression" dxfId="2106" priority="1042" stopIfTrue="1">
      <formula>IF(WEEKDAY(R$5)=1,TRUE,FALSE)</formula>
    </cfRule>
  </conditionalFormatting>
  <conditionalFormatting sqref="Y33:AD33">
    <cfRule type="expression" dxfId="2104" priority="1041" stopIfTrue="1">
      <formula>IF(WEEKDAY(Y$5)=1,TRUE,FALSE)</formula>
    </cfRule>
  </conditionalFormatting>
  <conditionalFormatting sqref="F33:I33">
    <cfRule type="expression" dxfId="2102" priority="1040" stopIfTrue="1">
      <formula>IF(WEEKDAY(F$5)=1,TRUE,FALSE)</formula>
    </cfRule>
  </conditionalFormatting>
  <conditionalFormatting sqref="AF33:AJ33">
    <cfRule type="expression" dxfId="2100" priority="1039" stopIfTrue="1">
      <formula>IF(WEEKDAY(AF$5)=1,TRUE,FALSE)</formula>
    </cfRule>
  </conditionalFormatting>
  <conditionalFormatting sqref="F33:AJ33">
    <cfRule type="expression" dxfId="2098" priority="1038" stopIfTrue="1">
      <formula>IF(WEEKDAY(F$5)=1,TRUE,FALSE)</formula>
    </cfRule>
  </conditionalFormatting>
  <conditionalFormatting sqref="F33:AJ33">
    <cfRule type="expression" dxfId="2096" priority="1037" stopIfTrue="1">
      <formula>IF(WEEKDAY(F$5)=1,TRUE,FALSE)</formula>
    </cfRule>
  </conditionalFormatting>
  <conditionalFormatting sqref="F33:AJ33">
    <cfRule type="expression" dxfId="2094" priority="1036" stopIfTrue="1">
      <formula>IF(WEEKDAY(F$5)=1,TRUE,FALSE)</formula>
    </cfRule>
  </conditionalFormatting>
  <conditionalFormatting sqref="F33:AJ33">
    <cfRule type="expression" dxfId="2092" priority="1035" stopIfTrue="1">
      <formula>IF(WEEKDAY(F$5)=1,TRUE,FALSE)</formula>
    </cfRule>
  </conditionalFormatting>
  <conditionalFormatting sqref="F33:I33">
    <cfRule type="expression" dxfId="2090" priority="1034" stopIfTrue="1">
      <formula>IF(WEEKDAY(F$5)=1,TRUE,FALSE)</formula>
    </cfRule>
  </conditionalFormatting>
  <conditionalFormatting sqref="F33:I33">
    <cfRule type="expression" dxfId="2088" priority="1033" stopIfTrue="1">
      <formula>IF(WEEKDAY(F$5)=1,TRUE,FALSE)</formula>
    </cfRule>
  </conditionalFormatting>
  <conditionalFormatting sqref="F33:I33">
    <cfRule type="expression" dxfId="2086" priority="1032" stopIfTrue="1">
      <formula>IF(WEEKDAY(F$5)=1,TRUE,FALSE)</formula>
    </cfRule>
  </conditionalFormatting>
  <conditionalFormatting sqref="F33:AJ33">
    <cfRule type="expression" dxfId="2084" priority="1031" stopIfTrue="1">
      <formula>IF(WEEKDAY(F$5)=1,TRUE,FALSE)</formula>
    </cfRule>
  </conditionalFormatting>
  <conditionalFormatting sqref="F33:AJ33">
    <cfRule type="expression" dxfId="2082" priority="1030" stopIfTrue="1">
      <formula>IF(WEEKDAY(F$5)=1,TRUE,FALSE)</formula>
    </cfRule>
  </conditionalFormatting>
  <conditionalFormatting sqref="F33:AJ33">
    <cfRule type="expression" dxfId="2080" priority="1029" stopIfTrue="1">
      <formula>IF(WEEKDAY(F$5)=1,TRUE,FALSE)</formula>
    </cfRule>
  </conditionalFormatting>
  <conditionalFormatting sqref="K33:P33">
    <cfRule type="expression" dxfId="2078" priority="1028" stopIfTrue="1">
      <formula>IF(WEEKDAY(K$5)=1,TRUE,FALSE)</formula>
    </cfRule>
  </conditionalFormatting>
  <conditionalFormatting sqref="R33:W33">
    <cfRule type="expression" dxfId="2076" priority="1027" stopIfTrue="1">
      <formula>IF(WEEKDAY(R$5)=1,TRUE,FALSE)</formula>
    </cfRule>
  </conditionalFormatting>
  <conditionalFormatting sqref="Y33:AD33">
    <cfRule type="expression" dxfId="2074" priority="1026" stopIfTrue="1">
      <formula>IF(WEEKDAY(Y$5)=1,TRUE,FALSE)</formula>
    </cfRule>
  </conditionalFormatting>
  <conditionalFormatting sqref="F33:I33">
    <cfRule type="expression" dxfId="2072" priority="1025" stopIfTrue="1">
      <formula>IF(WEEKDAY(F$5)=1,TRUE,FALSE)</formula>
    </cfRule>
  </conditionalFormatting>
  <conditionalFormatting sqref="AF33:AJ33">
    <cfRule type="expression" dxfId="2070" priority="1024" stopIfTrue="1">
      <formula>IF(WEEKDAY(AF$5)=1,TRUE,FALSE)</formula>
    </cfRule>
  </conditionalFormatting>
  <conditionalFormatting sqref="F33:AJ33">
    <cfRule type="expression" dxfId="2068" priority="1023" stopIfTrue="1">
      <formula>IF(WEEKDAY(F$5)=1,TRUE,FALSE)</formula>
    </cfRule>
  </conditionalFormatting>
  <conditionalFormatting sqref="F33:AJ33">
    <cfRule type="expression" dxfId="2066" priority="1022" stopIfTrue="1">
      <formula>IF(WEEKDAY(F$5)=1,TRUE,FALSE)</formula>
    </cfRule>
  </conditionalFormatting>
  <conditionalFormatting sqref="F33:AJ33">
    <cfRule type="expression" dxfId="2064" priority="1021" stopIfTrue="1">
      <formula>IF(WEEKDAY(F$5)=1,TRUE,FALSE)</formula>
    </cfRule>
  </conditionalFormatting>
  <conditionalFormatting sqref="F33:AJ33">
    <cfRule type="expression" dxfId="2062" priority="1020" stopIfTrue="1">
      <formula>IF(WEEKDAY(F$5)=1,TRUE,FALSE)</formula>
    </cfRule>
  </conditionalFormatting>
  <conditionalFormatting sqref="F33:AJ33">
    <cfRule type="expression" dxfId="2060" priority="1019" stopIfTrue="1">
      <formula>IF(WEEKDAY(F$5)=1,TRUE,FALSE)</formula>
    </cfRule>
  </conditionalFormatting>
  <conditionalFormatting sqref="F35:AJ35">
    <cfRule type="expression" dxfId="2058" priority="1018" stopIfTrue="1">
      <formula>IF(WEEKDAY(F$5)=1,TRUE,FALSE)</formula>
    </cfRule>
  </conditionalFormatting>
  <conditionalFormatting sqref="F35:I35">
    <cfRule type="expression" dxfId="2056" priority="1017" stopIfTrue="1">
      <formula>IF(WEEKDAY(F$5)=1,TRUE,FALSE)</formula>
    </cfRule>
  </conditionalFormatting>
  <conditionalFormatting sqref="F35:AJ35">
    <cfRule type="expression" dxfId="2054" priority="1016" stopIfTrue="1">
      <formula>IF(WEEKDAY(F$5)=1,TRUE,FALSE)</formula>
    </cfRule>
  </conditionalFormatting>
  <conditionalFormatting sqref="F35:AJ35">
    <cfRule type="expression" dxfId="2052" priority="1015" stopIfTrue="1">
      <formula>IF(WEEKDAY(F$5)=1,TRUE,FALSE)</formula>
    </cfRule>
  </conditionalFormatting>
  <conditionalFormatting sqref="F35:AJ35">
    <cfRule type="expression" dxfId="2050" priority="1014" stopIfTrue="1">
      <formula>IF(WEEKDAY(F$5)=1,TRUE,FALSE)</formula>
    </cfRule>
  </conditionalFormatting>
  <conditionalFormatting sqref="K35:P35">
    <cfRule type="expression" dxfId="2048" priority="1013" stopIfTrue="1">
      <formula>IF(WEEKDAY(K$5)=1,TRUE,FALSE)</formula>
    </cfRule>
  </conditionalFormatting>
  <conditionalFormatting sqref="R35:W35">
    <cfRule type="expression" dxfId="2046" priority="1012" stopIfTrue="1">
      <formula>IF(WEEKDAY(R$5)=1,TRUE,FALSE)</formula>
    </cfRule>
  </conditionalFormatting>
  <conditionalFormatting sqref="Y35:AD35">
    <cfRule type="expression" dxfId="2044" priority="1011" stopIfTrue="1">
      <formula>IF(WEEKDAY(Y$5)=1,TRUE,FALSE)</formula>
    </cfRule>
  </conditionalFormatting>
  <conditionalFormatting sqref="F35:I35">
    <cfRule type="expression" dxfId="2042" priority="1010" stopIfTrue="1">
      <formula>IF(WEEKDAY(F$5)=1,TRUE,FALSE)</formula>
    </cfRule>
  </conditionalFormatting>
  <conditionalFormatting sqref="AF35:AJ35">
    <cfRule type="expression" dxfId="2040" priority="1009" stopIfTrue="1">
      <formula>IF(WEEKDAY(AF$5)=1,TRUE,FALSE)</formula>
    </cfRule>
  </conditionalFormatting>
  <conditionalFormatting sqref="F35:AJ35">
    <cfRule type="expression" dxfId="2038" priority="1008" stopIfTrue="1">
      <formula>IF(WEEKDAY(F$5)=1,TRUE,FALSE)</formula>
    </cfRule>
  </conditionalFormatting>
  <conditionalFormatting sqref="F35:AJ35">
    <cfRule type="expression" dxfId="2036" priority="1007" stopIfTrue="1">
      <formula>IF(WEEKDAY(F$5)=1,TRUE,FALSE)</formula>
    </cfRule>
  </conditionalFormatting>
  <conditionalFormatting sqref="F35:AJ35">
    <cfRule type="expression" dxfId="2034" priority="1006" stopIfTrue="1">
      <formula>IF(WEEKDAY(F$5)=1,TRUE,FALSE)</formula>
    </cfRule>
  </conditionalFormatting>
  <conditionalFormatting sqref="F35:AJ35">
    <cfRule type="expression" dxfId="2032" priority="1005" stopIfTrue="1">
      <formula>IF(WEEKDAY(F$5)=1,TRUE,FALSE)</formula>
    </cfRule>
  </conditionalFormatting>
  <conditionalFormatting sqref="F35:I35">
    <cfRule type="expression" dxfId="2030" priority="1004" stopIfTrue="1">
      <formula>IF(WEEKDAY(F$5)=1,TRUE,FALSE)</formula>
    </cfRule>
  </conditionalFormatting>
  <conditionalFormatting sqref="F35:I35">
    <cfRule type="expression" dxfId="2028" priority="1003" stopIfTrue="1">
      <formula>IF(WEEKDAY(F$5)=1,TRUE,FALSE)</formula>
    </cfRule>
  </conditionalFormatting>
  <conditionalFormatting sqref="F35:I35">
    <cfRule type="expression" dxfId="2026" priority="1002" stopIfTrue="1">
      <formula>IF(WEEKDAY(F$5)=1,TRUE,FALSE)</formula>
    </cfRule>
  </conditionalFormatting>
  <conditionalFormatting sqref="F35:AJ35">
    <cfRule type="expression" dxfId="2024" priority="1001" stopIfTrue="1">
      <formula>IF(WEEKDAY(F$5)=1,TRUE,FALSE)</formula>
    </cfRule>
  </conditionalFormatting>
  <conditionalFormatting sqref="F35:AJ35">
    <cfRule type="expression" dxfId="2022" priority="1000" stopIfTrue="1">
      <formula>IF(WEEKDAY(F$5)=1,TRUE,FALSE)</formula>
    </cfRule>
  </conditionalFormatting>
  <conditionalFormatting sqref="F35:AJ35">
    <cfRule type="expression" dxfId="2020" priority="999" stopIfTrue="1">
      <formula>IF(WEEKDAY(F$5)=1,TRUE,FALSE)</formula>
    </cfRule>
  </conditionalFormatting>
  <conditionalFormatting sqref="K35:P35">
    <cfRule type="expression" dxfId="2018" priority="998" stopIfTrue="1">
      <formula>IF(WEEKDAY(K$5)=1,TRUE,FALSE)</formula>
    </cfRule>
  </conditionalFormatting>
  <conditionalFormatting sqref="R35:W35">
    <cfRule type="expression" dxfId="2016" priority="997" stopIfTrue="1">
      <formula>IF(WEEKDAY(R$5)=1,TRUE,FALSE)</formula>
    </cfRule>
  </conditionalFormatting>
  <conditionalFormatting sqref="Y35:AD35">
    <cfRule type="expression" dxfId="2014" priority="996" stopIfTrue="1">
      <formula>IF(WEEKDAY(Y$5)=1,TRUE,FALSE)</formula>
    </cfRule>
  </conditionalFormatting>
  <conditionalFormatting sqref="F35:I35">
    <cfRule type="expression" dxfId="2012" priority="995" stopIfTrue="1">
      <formula>IF(WEEKDAY(F$5)=1,TRUE,FALSE)</formula>
    </cfRule>
  </conditionalFormatting>
  <conditionalFormatting sqref="AF35:AJ35">
    <cfRule type="expression" dxfId="2010" priority="994" stopIfTrue="1">
      <formula>IF(WEEKDAY(AF$5)=1,TRUE,FALSE)</formula>
    </cfRule>
  </conditionalFormatting>
  <conditionalFormatting sqref="F35:AJ35">
    <cfRule type="expression" dxfId="2008" priority="993" stopIfTrue="1">
      <formula>IF(WEEKDAY(F$5)=1,TRUE,FALSE)</formula>
    </cfRule>
  </conditionalFormatting>
  <conditionalFormatting sqref="F35:AJ35">
    <cfRule type="expression" dxfId="2006" priority="992" stopIfTrue="1">
      <formula>IF(WEEKDAY(F$5)=1,TRUE,FALSE)</formula>
    </cfRule>
  </conditionalFormatting>
  <conditionalFormatting sqref="F35:AJ35">
    <cfRule type="expression" dxfId="2004" priority="991" stopIfTrue="1">
      <formula>IF(WEEKDAY(F$5)=1,TRUE,FALSE)</formula>
    </cfRule>
  </conditionalFormatting>
  <conditionalFormatting sqref="F35:AJ35">
    <cfRule type="expression" dxfId="2002" priority="990" stopIfTrue="1">
      <formula>IF(WEEKDAY(F$5)=1,TRUE,FALSE)</formula>
    </cfRule>
  </conditionalFormatting>
  <conditionalFormatting sqref="F35:AJ35">
    <cfRule type="expression" dxfId="2000" priority="989" stopIfTrue="1">
      <formula>IF(WEEKDAY(F$5)=1,TRUE,FALSE)</formula>
    </cfRule>
  </conditionalFormatting>
  <conditionalFormatting sqref="F37:AJ37">
    <cfRule type="expression" dxfId="1998" priority="988" stopIfTrue="1">
      <formula>IF(WEEKDAY(F$5)=1,TRUE,FALSE)</formula>
    </cfRule>
  </conditionalFormatting>
  <conditionalFormatting sqref="F37:I37">
    <cfRule type="expression" dxfId="1996" priority="987" stopIfTrue="1">
      <formula>IF(WEEKDAY(F$5)=1,TRUE,FALSE)</formula>
    </cfRule>
  </conditionalFormatting>
  <conditionalFormatting sqref="F37:AJ37">
    <cfRule type="expression" dxfId="1994" priority="986" stopIfTrue="1">
      <formula>IF(WEEKDAY(F$5)=1,TRUE,FALSE)</formula>
    </cfRule>
  </conditionalFormatting>
  <conditionalFormatting sqref="F37:AJ37">
    <cfRule type="expression" dxfId="1992" priority="985" stopIfTrue="1">
      <formula>IF(WEEKDAY(F$5)=1,TRUE,FALSE)</formula>
    </cfRule>
  </conditionalFormatting>
  <conditionalFormatting sqref="F37:AJ37">
    <cfRule type="expression" dxfId="1990" priority="984" stopIfTrue="1">
      <formula>IF(WEEKDAY(F$5)=1,TRUE,FALSE)</formula>
    </cfRule>
  </conditionalFormatting>
  <conditionalFormatting sqref="K37:P37">
    <cfRule type="expression" dxfId="1988" priority="983" stopIfTrue="1">
      <formula>IF(WEEKDAY(K$5)=1,TRUE,FALSE)</formula>
    </cfRule>
  </conditionalFormatting>
  <conditionalFormatting sqref="R37:W37">
    <cfRule type="expression" dxfId="1986" priority="982" stopIfTrue="1">
      <formula>IF(WEEKDAY(R$5)=1,TRUE,FALSE)</formula>
    </cfRule>
  </conditionalFormatting>
  <conditionalFormatting sqref="Y37:AD37">
    <cfRule type="expression" dxfId="1984" priority="981" stopIfTrue="1">
      <formula>IF(WEEKDAY(Y$5)=1,TRUE,FALSE)</formula>
    </cfRule>
  </conditionalFormatting>
  <conditionalFormatting sqref="F37:I37">
    <cfRule type="expression" dxfId="1982" priority="980" stopIfTrue="1">
      <formula>IF(WEEKDAY(F$5)=1,TRUE,FALSE)</formula>
    </cfRule>
  </conditionalFormatting>
  <conditionalFormatting sqref="AF37:AJ37">
    <cfRule type="expression" dxfId="1980" priority="979" stopIfTrue="1">
      <formula>IF(WEEKDAY(AF$5)=1,TRUE,FALSE)</formula>
    </cfRule>
  </conditionalFormatting>
  <conditionalFormatting sqref="F37:AJ37">
    <cfRule type="expression" dxfId="1978" priority="978" stopIfTrue="1">
      <formula>IF(WEEKDAY(F$5)=1,TRUE,FALSE)</formula>
    </cfRule>
  </conditionalFormatting>
  <conditionalFormatting sqref="F37:AJ37">
    <cfRule type="expression" dxfId="1976" priority="977" stopIfTrue="1">
      <formula>IF(WEEKDAY(F$5)=1,TRUE,FALSE)</formula>
    </cfRule>
  </conditionalFormatting>
  <conditionalFormatting sqref="F37:AJ37">
    <cfRule type="expression" dxfId="1974" priority="976" stopIfTrue="1">
      <formula>IF(WEEKDAY(F$5)=1,TRUE,FALSE)</formula>
    </cfRule>
  </conditionalFormatting>
  <conditionalFormatting sqref="F37:AJ37">
    <cfRule type="expression" dxfId="1972" priority="975" stopIfTrue="1">
      <formula>IF(WEEKDAY(F$5)=1,TRUE,FALSE)</formula>
    </cfRule>
  </conditionalFormatting>
  <conditionalFormatting sqref="F37:I37">
    <cfRule type="expression" dxfId="1970" priority="974" stopIfTrue="1">
      <formula>IF(WEEKDAY(F$5)=1,TRUE,FALSE)</formula>
    </cfRule>
  </conditionalFormatting>
  <conditionalFormatting sqref="F37:I37">
    <cfRule type="expression" dxfId="1968" priority="973" stopIfTrue="1">
      <formula>IF(WEEKDAY(F$5)=1,TRUE,FALSE)</formula>
    </cfRule>
  </conditionalFormatting>
  <conditionalFormatting sqref="F37:I37">
    <cfRule type="expression" dxfId="1966" priority="972" stopIfTrue="1">
      <formula>IF(WEEKDAY(F$5)=1,TRUE,FALSE)</formula>
    </cfRule>
  </conditionalFormatting>
  <conditionalFormatting sqref="F37:AJ37">
    <cfRule type="expression" dxfId="1964" priority="971" stopIfTrue="1">
      <formula>IF(WEEKDAY(F$5)=1,TRUE,FALSE)</formula>
    </cfRule>
  </conditionalFormatting>
  <conditionalFormatting sqref="F37:AJ37">
    <cfRule type="expression" dxfId="1962" priority="970" stopIfTrue="1">
      <formula>IF(WEEKDAY(F$5)=1,TRUE,FALSE)</formula>
    </cfRule>
  </conditionalFormatting>
  <conditionalFormatting sqref="F37:AJ37">
    <cfRule type="expression" dxfId="1960" priority="969" stopIfTrue="1">
      <formula>IF(WEEKDAY(F$5)=1,TRUE,FALSE)</formula>
    </cfRule>
  </conditionalFormatting>
  <conditionalFormatting sqref="K37:P37">
    <cfRule type="expression" dxfId="1958" priority="968" stopIfTrue="1">
      <formula>IF(WEEKDAY(K$5)=1,TRUE,FALSE)</formula>
    </cfRule>
  </conditionalFormatting>
  <conditionalFormatting sqref="R37:W37">
    <cfRule type="expression" dxfId="1956" priority="967" stopIfTrue="1">
      <formula>IF(WEEKDAY(R$5)=1,TRUE,FALSE)</formula>
    </cfRule>
  </conditionalFormatting>
  <conditionalFormatting sqref="Y37:AD37">
    <cfRule type="expression" dxfId="1954" priority="966" stopIfTrue="1">
      <formula>IF(WEEKDAY(Y$5)=1,TRUE,FALSE)</formula>
    </cfRule>
  </conditionalFormatting>
  <conditionalFormatting sqref="F37:I37">
    <cfRule type="expression" dxfId="1952" priority="965" stopIfTrue="1">
      <formula>IF(WEEKDAY(F$5)=1,TRUE,FALSE)</formula>
    </cfRule>
  </conditionalFormatting>
  <conditionalFormatting sqref="AF37:AJ37">
    <cfRule type="expression" dxfId="1950" priority="964" stopIfTrue="1">
      <formula>IF(WEEKDAY(AF$5)=1,TRUE,FALSE)</formula>
    </cfRule>
  </conditionalFormatting>
  <conditionalFormatting sqref="F37:AJ37">
    <cfRule type="expression" dxfId="1948" priority="963" stopIfTrue="1">
      <formula>IF(WEEKDAY(F$5)=1,TRUE,FALSE)</formula>
    </cfRule>
  </conditionalFormatting>
  <conditionalFormatting sqref="F37:AJ37">
    <cfRule type="expression" dxfId="1946" priority="962" stopIfTrue="1">
      <formula>IF(WEEKDAY(F$5)=1,TRUE,FALSE)</formula>
    </cfRule>
  </conditionalFormatting>
  <conditionalFormatting sqref="F37:AJ37">
    <cfRule type="expression" dxfId="1944" priority="961" stopIfTrue="1">
      <formula>IF(WEEKDAY(F$5)=1,TRUE,FALSE)</formula>
    </cfRule>
  </conditionalFormatting>
  <conditionalFormatting sqref="F37:AJ37">
    <cfRule type="expression" dxfId="1942" priority="960" stopIfTrue="1">
      <formula>IF(WEEKDAY(F$5)=1,TRUE,FALSE)</formula>
    </cfRule>
  </conditionalFormatting>
  <conditionalFormatting sqref="F37:AJ37">
    <cfRule type="expression" dxfId="1940" priority="959" stopIfTrue="1">
      <formula>IF(WEEKDAY(F$5)=1,TRUE,FALSE)</formula>
    </cfRule>
  </conditionalFormatting>
  <conditionalFormatting sqref="F39:AJ39">
    <cfRule type="expression" dxfId="1938" priority="958" stopIfTrue="1">
      <formula>IF(WEEKDAY(F$5)=1,TRUE,FALSE)</formula>
    </cfRule>
  </conditionalFormatting>
  <conditionalFormatting sqref="F39:I39">
    <cfRule type="expression" dxfId="1936" priority="957" stopIfTrue="1">
      <formula>IF(WEEKDAY(F$5)=1,TRUE,FALSE)</formula>
    </cfRule>
  </conditionalFormatting>
  <conditionalFormatting sqref="F39:AJ39">
    <cfRule type="expression" dxfId="1934" priority="956" stopIfTrue="1">
      <formula>IF(WEEKDAY(F$5)=1,TRUE,FALSE)</formula>
    </cfRule>
  </conditionalFormatting>
  <conditionalFormatting sqref="F39:AJ39">
    <cfRule type="expression" dxfId="1932" priority="955" stopIfTrue="1">
      <formula>IF(WEEKDAY(F$5)=1,TRUE,FALSE)</formula>
    </cfRule>
  </conditionalFormatting>
  <conditionalFormatting sqref="F39:AJ39">
    <cfRule type="expression" dxfId="1930" priority="954" stopIfTrue="1">
      <formula>IF(WEEKDAY(F$5)=1,TRUE,FALSE)</formula>
    </cfRule>
  </conditionalFormatting>
  <conditionalFormatting sqref="K39:P39">
    <cfRule type="expression" dxfId="1928" priority="953" stopIfTrue="1">
      <formula>IF(WEEKDAY(K$5)=1,TRUE,FALSE)</formula>
    </cfRule>
  </conditionalFormatting>
  <conditionalFormatting sqref="R39:W39">
    <cfRule type="expression" dxfId="1926" priority="952" stopIfTrue="1">
      <formula>IF(WEEKDAY(R$5)=1,TRUE,FALSE)</formula>
    </cfRule>
  </conditionalFormatting>
  <conditionalFormatting sqref="Y39:AD39">
    <cfRule type="expression" dxfId="1924" priority="951" stopIfTrue="1">
      <formula>IF(WEEKDAY(Y$5)=1,TRUE,FALSE)</formula>
    </cfRule>
  </conditionalFormatting>
  <conditionalFormatting sqref="F39:I39">
    <cfRule type="expression" dxfId="1922" priority="950" stopIfTrue="1">
      <formula>IF(WEEKDAY(F$5)=1,TRUE,FALSE)</formula>
    </cfRule>
  </conditionalFormatting>
  <conditionalFormatting sqref="AF39:AJ39">
    <cfRule type="expression" dxfId="1920" priority="949" stopIfTrue="1">
      <formula>IF(WEEKDAY(AF$5)=1,TRUE,FALSE)</formula>
    </cfRule>
  </conditionalFormatting>
  <conditionalFormatting sqref="F39:AJ39">
    <cfRule type="expression" dxfId="1918" priority="948" stopIfTrue="1">
      <formula>IF(WEEKDAY(F$5)=1,TRUE,FALSE)</formula>
    </cfRule>
  </conditionalFormatting>
  <conditionalFormatting sqref="F39:AJ39">
    <cfRule type="expression" dxfId="1916" priority="947" stopIfTrue="1">
      <formula>IF(WEEKDAY(F$5)=1,TRUE,FALSE)</formula>
    </cfRule>
  </conditionalFormatting>
  <conditionalFormatting sqref="F39:AJ39">
    <cfRule type="expression" dxfId="1914" priority="946" stopIfTrue="1">
      <formula>IF(WEEKDAY(F$5)=1,TRUE,FALSE)</formula>
    </cfRule>
  </conditionalFormatting>
  <conditionalFormatting sqref="F39:AJ39">
    <cfRule type="expression" dxfId="1912" priority="945" stopIfTrue="1">
      <formula>IF(WEEKDAY(F$5)=1,TRUE,FALSE)</formula>
    </cfRule>
  </conditionalFormatting>
  <conditionalFormatting sqref="F39:I39">
    <cfRule type="expression" dxfId="1910" priority="944" stopIfTrue="1">
      <formula>IF(WEEKDAY(F$5)=1,TRUE,FALSE)</formula>
    </cfRule>
  </conditionalFormatting>
  <conditionalFormatting sqref="F39:I39">
    <cfRule type="expression" dxfId="1908" priority="943" stopIfTrue="1">
      <formula>IF(WEEKDAY(F$5)=1,TRUE,FALSE)</formula>
    </cfRule>
  </conditionalFormatting>
  <conditionalFormatting sqref="F39:I39">
    <cfRule type="expression" dxfId="1906" priority="942" stopIfTrue="1">
      <formula>IF(WEEKDAY(F$5)=1,TRUE,FALSE)</formula>
    </cfRule>
  </conditionalFormatting>
  <conditionalFormatting sqref="F39:AJ39">
    <cfRule type="expression" dxfId="1904" priority="941" stopIfTrue="1">
      <formula>IF(WEEKDAY(F$5)=1,TRUE,FALSE)</formula>
    </cfRule>
  </conditionalFormatting>
  <conditionalFormatting sqref="F39:AJ39">
    <cfRule type="expression" dxfId="1902" priority="940" stopIfTrue="1">
      <formula>IF(WEEKDAY(F$5)=1,TRUE,FALSE)</formula>
    </cfRule>
  </conditionalFormatting>
  <conditionalFormatting sqref="F39:AJ39">
    <cfRule type="expression" dxfId="1900" priority="939" stopIfTrue="1">
      <formula>IF(WEEKDAY(F$5)=1,TRUE,FALSE)</formula>
    </cfRule>
  </conditionalFormatting>
  <conditionalFormatting sqref="K39:P39">
    <cfRule type="expression" dxfId="1898" priority="938" stopIfTrue="1">
      <formula>IF(WEEKDAY(K$5)=1,TRUE,FALSE)</formula>
    </cfRule>
  </conditionalFormatting>
  <conditionalFormatting sqref="R39:W39">
    <cfRule type="expression" dxfId="1896" priority="937" stopIfTrue="1">
      <formula>IF(WEEKDAY(R$5)=1,TRUE,FALSE)</formula>
    </cfRule>
  </conditionalFormatting>
  <conditionalFormatting sqref="Y39:AD39">
    <cfRule type="expression" dxfId="1894" priority="936" stopIfTrue="1">
      <formula>IF(WEEKDAY(Y$5)=1,TRUE,FALSE)</formula>
    </cfRule>
  </conditionalFormatting>
  <conditionalFormatting sqref="F39:I39">
    <cfRule type="expression" dxfId="1892" priority="935" stopIfTrue="1">
      <formula>IF(WEEKDAY(F$5)=1,TRUE,FALSE)</formula>
    </cfRule>
  </conditionalFormatting>
  <conditionalFormatting sqref="AF39:AJ39">
    <cfRule type="expression" dxfId="1890" priority="934" stopIfTrue="1">
      <formula>IF(WEEKDAY(AF$5)=1,TRUE,FALSE)</formula>
    </cfRule>
  </conditionalFormatting>
  <conditionalFormatting sqref="F39:AJ39">
    <cfRule type="expression" dxfId="1888" priority="933" stopIfTrue="1">
      <formula>IF(WEEKDAY(F$5)=1,TRUE,FALSE)</formula>
    </cfRule>
  </conditionalFormatting>
  <conditionalFormatting sqref="F39:AJ39">
    <cfRule type="expression" dxfId="1886" priority="932" stopIfTrue="1">
      <formula>IF(WEEKDAY(F$5)=1,TRUE,FALSE)</formula>
    </cfRule>
  </conditionalFormatting>
  <conditionalFormatting sqref="F39:AJ39">
    <cfRule type="expression" dxfId="1884" priority="931" stopIfTrue="1">
      <formula>IF(WEEKDAY(F$5)=1,TRUE,FALSE)</formula>
    </cfRule>
  </conditionalFormatting>
  <conditionalFormatting sqref="F39:AJ39">
    <cfRule type="expression" dxfId="1882" priority="930" stopIfTrue="1">
      <formula>IF(WEEKDAY(F$5)=1,TRUE,FALSE)</formula>
    </cfRule>
  </conditionalFormatting>
  <conditionalFormatting sqref="F39:AJ39">
    <cfRule type="expression" dxfId="1880" priority="929" stopIfTrue="1">
      <formula>IF(WEEKDAY(F$5)=1,TRUE,FALSE)</formula>
    </cfRule>
  </conditionalFormatting>
  <conditionalFormatting sqref="F70:AJ70">
    <cfRule type="expression" dxfId="1878" priority="928" stopIfTrue="1">
      <formula>IF(WEEKDAY(F$5)=1,TRUE,FALSE)</formula>
    </cfRule>
  </conditionalFormatting>
  <conditionalFormatting sqref="F70:I70">
    <cfRule type="expression" dxfId="1876" priority="927" stopIfTrue="1">
      <formula>IF(WEEKDAY(F$5)=1,TRUE,FALSE)</formula>
    </cfRule>
  </conditionalFormatting>
  <conditionalFormatting sqref="F70:AJ70">
    <cfRule type="expression" dxfId="1874" priority="926" stopIfTrue="1">
      <formula>IF(WEEKDAY(F$5)=1,TRUE,FALSE)</formula>
    </cfRule>
  </conditionalFormatting>
  <conditionalFormatting sqref="F70:AJ70">
    <cfRule type="expression" dxfId="1872" priority="925" stopIfTrue="1">
      <formula>IF(WEEKDAY(F$5)=1,TRUE,FALSE)</formula>
    </cfRule>
  </conditionalFormatting>
  <conditionalFormatting sqref="F70:AJ70">
    <cfRule type="expression" dxfId="1870" priority="924" stopIfTrue="1">
      <formula>IF(WEEKDAY(F$5)=1,TRUE,FALSE)</formula>
    </cfRule>
  </conditionalFormatting>
  <conditionalFormatting sqref="K70:P70">
    <cfRule type="expression" dxfId="1868" priority="923" stopIfTrue="1">
      <formula>IF(WEEKDAY(K$5)=1,TRUE,FALSE)</formula>
    </cfRule>
  </conditionalFormatting>
  <conditionalFormatting sqref="R70:W70">
    <cfRule type="expression" dxfId="1866" priority="922" stopIfTrue="1">
      <formula>IF(WEEKDAY(R$5)=1,TRUE,FALSE)</formula>
    </cfRule>
  </conditionalFormatting>
  <conditionalFormatting sqref="Y70:AD70">
    <cfRule type="expression" dxfId="1864" priority="921" stopIfTrue="1">
      <formula>IF(WEEKDAY(Y$5)=1,TRUE,FALSE)</formula>
    </cfRule>
  </conditionalFormatting>
  <conditionalFormatting sqref="F70:I70">
    <cfRule type="expression" dxfId="1862" priority="920" stopIfTrue="1">
      <formula>IF(WEEKDAY(F$5)=1,TRUE,FALSE)</formula>
    </cfRule>
  </conditionalFormatting>
  <conditionalFormatting sqref="AF70:AJ70">
    <cfRule type="expression" dxfId="1860" priority="919" stopIfTrue="1">
      <formula>IF(WEEKDAY(AF$5)=1,TRUE,FALSE)</formula>
    </cfRule>
  </conditionalFormatting>
  <conditionalFormatting sqref="F70:AJ70">
    <cfRule type="expression" dxfId="1858" priority="918" stopIfTrue="1">
      <formula>IF(WEEKDAY(F$5)=1,TRUE,FALSE)</formula>
    </cfRule>
  </conditionalFormatting>
  <conditionalFormatting sqref="F70:AJ70">
    <cfRule type="expression" dxfId="1856" priority="917" stopIfTrue="1">
      <formula>IF(WEEKDAY(F$5)=1,TRUE,FALSE)</formula>
    </cfRule>
  </conditionalFormatting>
  <conditionalFormatting sqref="F70:AJ70">
    <cfRule type="expression" dxfId="1854" priority="916" stopIfTrue="1">
      <formula>IF(WEEKDAY(F$5)=1,TRUE,FALSE)</formula>
    </cfRule>
  </conditionalFormatting>
  <conditionalFormatting sqref="F70:AJ70">
    <cfRule type="expression" dxfId="1852" priority="915" stopIfTrue="1">
      <formula>IF(WEEKDAY(F$5)=1,TRUE,FALSE)</formula>
    </cfRule>
  </conditionalFormatting>
  <conditionalFormatting sqref="F70:I70">
    <cfRule type="expression" dxfId="1850" priority="914" stopIfTrue="1">
      <formula>IF(WEEKDAY(F$5)=1,TRUE,FALSE)</formula>
    </cfRule>
  </conditionalFormatting>
  <conditionalFormatting sqref="F70:I70">
    <cfRule type="expression" dxfId="1848" priority="913" stopIfTrue="1">
      <formula>IF(WEEKDAY(F$5)=1,TRUE,FALSE)</formula>
    </cfRule>
  </conditionalFormatting>
  <conditionalFormatting sqref="F70:I70">
    <cfRule type="expression" dxfId="1846" priority="912" stopIfTrue="1">
      <formula>IF(WEEKDAY(F$5)=1,TRUE,FALSE)</formula>
    </cfRule>
  </conditionalFormatting>
  <conditionalFormatting sqref="F70:AJ70">
    <cfRule type="expression" dxfId="1844" priority="911" stopIfTrue="1">
      <formula>IF(WEEKDAY(F$5)=1,TRUE,FALSE)</formula>
    </cfRule>
  </conditionalFormatting>
  <conditionalFormatting sqref="F70:AJ70">
    <cfRule type="expression" dxfId="1842" priority="910" stopIfTrue="1">
      <formula>IF(WEEKDAY(F$5)=1,TRUE,FALSE)</formula>
    </cfRule>
  </conditionalFormatting>
  <conditionalFormatting sqref="F70:AJ70">
    <cfRule type="expression" dxfId="1840" priority="909" stopIfTrue="1">
      <formula>IF(WEEKDAY(F$5)=1,TRUE,FALSE)</formula>
    </cfRule>
  </conditionalFormatting>
  <conditionalFormatting sqref="K70:P70">
    <cfRule type="expression" dxfId="1838" priority="908" stopIfTrue="1">
      <formula>IF(WEEKDAY(K$5)=1,TRUE,FALSE)</formula>
    </cfRule>
  </conditionalFormatting>
  <conditionalFormatting sqref="R70:W70">
    <cfRule type="expression" dxfId="1836" priority="907" stopIfTrue="1">
      <formula>IF(WEEKDAY(R$5)=1,TRUE,FALSE)</formula>
    </cfRule>
  </conditionalFormatting>
  <conditionalFormatting sqref="Y70:AD70">
    <cfRule type="expression" dxfId="1834" priority="906" stopIfTrue="1">
      <formula>IF(WEEKDAY(Y$5)=1,TRUE,FALSE)</formula>
    </cfRule>
  </conditionalFormatting>
  <conditionalFormatting sqref="F70:I70">
    <cfRule type="expression" dxfId="1832" priority="905" stopIfTrue="1">
      <formula>IF(WEEKDAY(F$5)=1,TRUE,FALSE)</formula>
    </cfRule>
  </conditionalFormatting>
  <conditionalFormatting sqref="AF70:AJ70">
    <cfRule type="expression" dxfId="1830" priority="904" stopIfTrue="1">
      <formula>IF(WEEKDAY(AF$5)=1,TRUE,FALSE)</formula>
    </cfRule>
  </conditionalFormatting>
  <conditionalFormatting sqref="F70:AJ70">
    <cfRule type="expression" dxfId="1828" priority="903" stopIfTrue="1">
      <formula>IF(WEEKDAY(F$5)=1,TRUE,FALSE)</formula>
    </cfRule>
  </conditionalFormatting>
  <conditionalFormatting sqref="F70:AJ70">
    <cfRule type="expression" dxfId="1826" priority="902" stopIfTrue="1">
      <formula>IF(WEEKDAY(F$5)=1,TRUE,FALSE)</formula>
    </cfRule>
  </conditionalFormatting>
  <conditionalFormatting sqref="F70:AJ70">
    <cfRule type="expression" dxfId="1824" priority="901" stopIfTrue="1">
      <formula>IF(WEEKDAY(F$5)=1,TRUE,FALSE)</formula>
    </cfRule>
  </conditionalFormatting>
  <conditionalFormatting sqref="F70:AJ70">
    <cfRule type="expression" dxfId="1822" priority="900" stopIfTrue="1">
      <formula>IF(WEEKDAY(F$5)=1,TRUE,FALSE)</formula>
    </cfRule>
  </conditionalFormatting>
  <conditionalFormatting sqref="F70:AJ70">
    <cfRule type="expression" dxfId="1820" priority="899" stopIfTrue="1">
      <formula>IF(WEEKDAY(F$5)=1,TRUE,FALSE)</formula>
    </cfRule>
  </conditionalFormatting>
  <conditionalFormatting sqref="F72:AJ72">
    <cfRule type="expression" dxfId="1818" priority="898" stopIfTrue="1">
      <formula>IF(WEEKDAY(F$5)=1,TRUE,FALSE)</formula>
    </cfRule>
  </conditionalFormatting>
  <conditionalFormatting sqref="F72:I72">
    <cfRule type="expression" dxfId="1816" priority="897" stopIfTrue="1">
      <formula>IF(WEEKDAY(F$5)=1,TRUE,FALSE)</formula>
    </cfRule>
  </conditionalFormatting>
  <conditionalFormatting sqref="F72:AJ72">
    <cfRule type="expression" dxfId="1814" priority="896" stopIfTrue="1">
      <formula>IF(WEEKDAY(F$5)=1,TRUE,FALSE)</formula>
    </cfRule>
  </conditionalFormatting>
  <conditionalFormatting sqref="F72:AJ72">
    <cfRule type="expression" dxfId="1812" priority="895" stopIfTrue="1">
      <formula>IF(WEEKDAY(F$5)=1,TRUE,FALSE)</formula>
    </cfRule>
  </conditionalFormatting>
  <conditionalFormatting sqref="F72:AJ72">
    <cfRule type="expression" dxfId="1810" priority="894" stopIfTrue="1">
      <formula>IF(WEEKDAY(F$5)=1,TRUE,FALSE)</formula>
    </cfRule>
  </conditionalFormatting>
  <conditionalFormatting sqref="K72:P72">
    <cfRule type="expression" dxfId="1808" priority="893" stopIfTrue="1">
      <formula>IF(WEEKDAY(K$5)=1,TRUE,FALSE)</formula>
    </cfRule>
  </conditionalFormatting>
  <conditionalFormatting sqref="R72:W72">
    <cfRule type="expression" dxfId="1806" priority="892" stopIfTrue="1">
      <formula>IF(WEEKDAY(R$5)=1,TRUE,FALSE)</formula>
    </cfRule>
  </conditionalFormatting>
  <conditionalFormatting sqref="Y72:AD72">
    <cfRule type="expression" dxfId="1804" priority="891" stopIfTrue="1">
      <formula>IF(WEEKDAY(Y$5)=1,TRUE,FALSE)</formula>
    </cfRule>
  </conditionalFormatting>
  <conditionalFormatting sqref="F72:I72">
    <cfRule type="expression" dxfId="1802" priority="890" stopIfTrue="1">
      <formula>IF(WEEKDAY(F$5)=1,TRUE,FALSE)</formula>
    </cfRule>
  </conditionalFormatting>
  <conditionalFormatting sqref="AF72:AJ72">
    <cfRule type="expression" dxfId="1800" priority="889" stopIfTrue="1">
      <formula>IF(WEEKDAY(AF$5)=1,TRUE,FALSE)</formula>
    </cfRule>
  </conditionalFormatting>
  <conditionalFormatting sqref="F72:AJ72">
    <cfRule type="expression" dxfId="1798" priority="888" stopIfTrue="1">
      <formula>IF(WEEKDAY(F$5)=1,TRUE,FALSE)</formula>
    </cfRule>
  </conditionalFormatting>
  <conditionalFormatting sqref="F72:AJ72">
    <cfRule type="expression" dxfId="1796" priority="887" stopIfTrue="1">
      <formula>IF(WEEKDAY(F$5)=1,TRUE,FALSE)</formula>
    </cfRule>
  </conditionalFormatting>
  <conditionalFormatting sqref="F72:AJ72">
    <cfRule type="expression" dxfId="1794" priority="886" stopIfTrue="1">
      <formula>IF(WEEKDAY(F$5)=1,TRUE,FALSE)</formula>
    </cfRule>
  </conditionalFormatting>
  <conditionalFormatting sqref="F72:AJ72">
    <cfRule type="expression" dxfId="1792" priority="885" stopIfTrue="1">
      <formula>IF(WEEKDAY(F$5)=1,TRUE,FALSE)</formula>
    </cfRule>
  </conditionalFormatting>
  <conditionalFormatting sqref="F72:I72">
    <cfRule type="expression" dxfId="1790" priority="884" stopIfTrue="1">
      <formula>IF(WEEKDAY(F$5)=1,TRUE,FALSE)</formula>
    </cfRule>
  </conditionalFormatting>
  <conditionalFormatting sqref="F72:I72">
    <cfRule type="expression" dxfId="1788" priority="883" stopIfTrue="1">
      <formula>IF(WEEKDAY(F$5)=1,TRUE,FALSE)</formula>
    </cfRule>
  </conditionalFormatting>
  <conditionalFormatting sqref="F72:I72">
    <cfRule type="expression" dxfId="1786" priority="882" stopIfTrue="1">
      <formula>IF(WEEKDAY(F$5)=1,TRUE,FALSE)</formula>
    </cfRule>
  </conditionalFormatting>
  <conditionalFormatting sqref="F72:AJ72">
    <cfRule type="expression" dxfId="1784" priority="881" stopIfTrue="1">
      <formula>IF(WEEKDAY(F$5)=1,TRUE,FALSE)</formula>
    </cfRule>
  </conditionalFormatting>
  <conditionalFormatting sqref="F72:AJ72">
    <cfRule type="expression" dxfId="1782" priority="880" stopIfTrue="1">
      <formula>IF(WEEKDAY(F$5)=1,TRUE,FALSE)</formula>
    </cfRule>
  </conditionalFormatting>
  <conditionalFormatting sqref="F72:AJ72">
    <cfRule type="expression" dxfId="1780" priority="879" stopIfTrue="1">
      <formula>IF(WEEKDAY(F$5)=1,TRUE,FALSE)</formula>
    </cfRule>
  </conditionalFormatting>
  <conditionalFormatting sqref="K72:P72">
    <cfRule type="expression" dxfId="1778" priority="878" stopIfTrue="1">
      <formula>IF(WEEKDAY(K$5)=1,TRUE,FALSE)</formula>
    </cfRule>
  </conditionalFormatting>
  <conditionalFormatting sqref="R72:W72">
    <cfRule type="expression" dxfId="1776" priority="877" stopIfTrue="1">
      <formula>IF(WEEKDAY(R$5)=1,TRUE,FALSE)</formula>
    </cfRule>
  </conditionalFormatting>
  <conditionalFormatting sqref="Y72:AD72">
    <cfRule type="expression" dxfId="1774" priority="876" stopIfTrue="1">
      <formula>IF(WEEKDAY(Y$5)=1,TRUE,FALSE)</formula>
    </cfRule>
  </conditionalFormatting>
  <conditionalFormatting sqref="F72:I72">
    <cfRule type="expression" dxfId="1772" priority="875" stopIfTrue="1">
      <formula>IF(WEEKDAY(F$5)=1,TRUE,FALSE)</formula>
    </cfRule>
  </conditionalFormatting>
  <conditionalFormatting sqref="AF72:AJ72">
    <cfRule type="expression" dxfId="1770" priority="874" stopIfTrue="1">
      <formula>IF(WEEKDAY(AF$5)=1,TRUE,FALSE)</formula>
    </cfRule>
  </conditionalFormatting>
  <conditionalFormatting sqref="F72:AJ72">
    <cfRule type="expression" dxfId="1768" priority="873" stopIfTrue="1">
      <formula>IF(WEEKDAY(F$5)=1,TRUE,FALSE)</formula>
    </cfRule>
  </conditionalFormatting>
  <conditionalFormatting sqref="F72:AJ72">
    <cfRule type="expression" dxfId="1766" priority="872" stopIfTrue="1">
      <formula>IF(WEEKDAY(F$5)=1,TRUE,FALSE)</formula>
    </cfRule>
  </conditionalFormatting>
  <conditionalFormatting sqref="F72:AJ72">
    <cfRule type="expression" dxfId="1764" priority="871" stopIfTrue="1">
      <formula>IF(WEEKDAY(F$5)=1,TRUE,FALSE)</formula>
    </cfRule>
  </conditionalFormatting>
  <conditionalFormatting sqref="F72:AJ72">
    <cfRule type="expression" dxfId="1762" priority="870" stopIfTrue="1">
      <formula>IF(WEEKDAY(F$5)=1,TRUE,FALSE)</formula>
    </cfRule>
  </conditionalFormatting>
  <conditionalFormatting sqref="F72:AJ72">
    <cfRule type="expression" dxfId="1760" priority="869" stopIfTrue="1">
      <formula>IF(WEEKDAY(F$5)=1,TRUE,FALSE)</formula>
    </cfRule>
  </conditionalFormatting>
  <conditionalFormatting sqref="F74:AJ74">
    <cfRule type="expression" dxfId="1758" priority="868" stopIfTrue="1">
      <formula>IF(WEEKDAY(F$5)=1,TRUE,FALSE)</formula>
    </cfRule>
  </conditionalFormatting>
  <conditionalFormatting sqref="F74:I74">
    <cfRule type="expression" dxfId="1756" priority="867" stopIfTrue="1">
      <formula>IF(WEEKDAY(F$5)=1,TRUE,FALSE)</formula>
    </cfRule>
  </conditionalFormatting>
  <conditionalFormatting sqref="F74:AJ74">
    <cfRule type="expression" dxfId="1754" priority="866" stopIfTrue="1">
      <formula>IF(WEEKDAY(F$5)=1,TRUE,FALSE)</formula>
    </cfRule>
  </conditionalFormatting>
  <conditionalFormatting sqref="F74:AJ74">
    <cfRule type="expression" dxfId="1752" priority="865" stopIfTrue="1">
      <formula>IF(WEEKDAY(F$5)=1,TRUE,FALSE)</formula>
    </cfRule>
  </conditionalFormatting>
  <conditionalFormatting sqref="F74:AJ74">
    <cfRule type="expression" dxfId="1750" priority="864" stopIfTrue="1">
      <formula>IF(WEEKDAY(F$5)=1,TRUE,FALSE)</formula>
    </cfRule>
  </conditionalFormatting>
  <conditionalFormatting sqref="K74:P74">
    <cfRule type="expression" dxfId="1748" priority="863" stopIfTrue="1">
      <formula>IF(WEEKDAY(K$5)=1,TRUE,FALSE)</formula>
    </cfRule>
  </conditionalFormatting>
  <conditionalFormatting sqref="R74:W74">
    <cfRule type="expression" dxfId="1746" priority="862" stopIfTrue="1">
      <formula>IF(WEEKDAY(R$5)=1,TRUE,FALSE)</formula>
    </cfRule>
  </conditionalFormatting>
  <conditionalFormatting sqref="Y74:AD74">
    <cfRule type="expression" dxfId="1744" priority="861" stopIfTrue="1">
      <formula>IF(WEEKDAY(Y$5)=1,TRUE,FALSE)</formula>
    </cfRule>
  </conditionalFormatting>
  <conditionalFormatting sqref="F74:I74">
    <cfRule type="expression" dxfId="1742" priority="860" stopIfTrue="1">
      <formula>IF(WEEKDAY(F$5)=1,TRUE,FALSE)</formula>
    </cfRule>
  </conditionalFormatting>
  <conditionalFormatting sqref="AF74:AJ74">
    <cfRule type="expression" dxfId="1740" priority="859" stopIfTrue="1">
      <formula>IF(WEEKDAY(AF$5)=1,TRUE,FALSE)</formula>
    </cfRule>
  </conditionalFormatting>
  <conditionalFormatting sqref="F74:AJ74">
    <cfRule type="expression" dxfId="1738" priority="858" stopIfTrue="1">
      <formula>IF(WEEKDAY(F$5)=1,TRUE,FALSE)</formula>
    </cfRule>
  </conditionalFormatting>
  <conditionalFormatting sqref="F74:AJ74">
    <cfRule type="expression" dxfId="1736" priority="857" stopIfTrue="1">
      <formula>IF(WEEKDAY(F$5)=1,TRUE,FALSE)</formula>
    </cfRule>
  </conditionalFormatting>
  <conditionalFormatting sqref="F74:AJ74">
    <cfRule type="expression" dxfId="1734" priority="856" stopIfTrue="1">
      <formula>IF(WEEKDAY(F$5)=1,TRUE,FALSE)</formula>
    </cfRule>
  </conditionalFormatting>
  <conditionalFormatting sqref="F74:AJ74">
    <cfRule type="expression" dxfId="1732" priority="855" stopIfTrue="1">
      <formula>IF(WEEKDAY(F$5)=1,TRUE,FALSE)</formula>
    </cfRule>
  </conditionalFormatting>
  <conditionalFormatting sqref="F74:I74">
    <cfRule type="expression" dxfId="1730" priority="854" stopIfTrue="1">
      <formula>IF(WEEKDAY(F$5)=1,TRUE,FALSE)</formula>
    </cfRule>
  </conditionalFormatting>
  <conditionalFormatting sqref="F74:I74">
    <cfRule type="expression" dxfId="1728" priority="853" stopIfTrue="1">
      <formula>IF(WEEKDAY(F$5)=1,TRUE,FALSE)</formula>
    </cfRule>
  </conditionalFormatting>
  <conditionalFormatting sqref="F74:I74">
    <cfRule type="expression" dxfId="1726" priority="852" stopIfTrue="1">
      <formula>IF(WEEKDAY(F$5)=1,TRUE,FALSE)</formula>
    </cfRule>
  </conditionalFormatting>
  <conditionalFormatting sqref="F74:AJ74">
    <cfRule type="expression" dxfId="1724" priority="851" stopIfTrue="1">
      <formula>IF(WEEKDAY(F$5)=1,TRUE,FALSE)</formula>
    </cfRule>
  </conditionalFormatting>
  <conditionalFormatting sqref="F74:AJ74">
    <cfRule type="expression" dxfId="1722" priority="850" stopIfTrue="1">
      <formula>IF(WEEKDAY(F$5)=1,TRUE,FALSE)</formula>
    </cfRule>
  </conditionalFormatting>
  <conditionalFormatting sqref="F74:AJ74">
    <cfRule type="expression" dxfId="1720" priority="849" stopIfTrue="1">
      <formula>IF(WEEKDAY(F$5)=1,TRUE,FALSE)</formula>
    </cfRule>
  </conditionalFormatting>
  <conditionalFormatting sqref="K74:P74">
    <cfRule type="expression" dxfId="1718" priority="848" stopIfTrue="1">
      <formula>IF(WEEKDAY(K$5)=1,TRUE,FALSE)</formula>
    </cfRule>
  </conditionalFormatting>
  <conditionalFormatting sqref="R74:W74">
    <cfRule type="expression" dxfId="1716" priority="847" stopIfTrue="1">
      <formula>IF(WEEKDAY(R$5)=1,TRUE,FALSE)</formula>
    </cfRule>
  </conditionalFormatting>
  <conditionalFormatting sqref="Y74:AD74">
    <cfRule type="expression" dxfId="1714" priority="846" stopIfTrue="1">
      <formula>IF(WEEKDAY(Y$5)=1,TRUE,FALSE)</formula>
    </cfRule>
  </conditionalFormatting>
  <conditionalFormatting sqref="F74:I74">
    <cfRule type="expression" dxfId="1712" priority="845" stopIfTrue="1">
      <formula>IF(WEEKDAY(F$5)=1,TRUE,FALSE)</formula>
    </cfRule>
  </conditionalFormatting>
  <conditionalFormatting sqref="AF74:AJ74">
    <cfRule type="expression" dxfId="1710" priority="844" stopIfTrue="1">
      <formula>IF(WEEKDAY(AF$5)=1,TRUE,FALSE)</formula>
    </cfRule>
  </conditionalFormatting>
  <conditionalFormatting sqref="F74:AJ74">
    <cfRule type="expression" dxfId="1708" priority="843" stopIfTrue="1">
      <formula>IF(WEEKDAY(F$5)=1,TRUE,FALSE)</formula>
    </cfRule>
  </conditionalFormatting>
  <conditionalFormatting sqref="F74:AJ74">
    <cfRule type="expression" dxfId="1706" priority="842" stopIfTrue="1">
      <formula>IF(WEEKDAY(F$5)=1,TRUE,FALSE)</formula>
    </cfRule>
  </conditionalFormatting>
  <conditionalFormatting sqref="F74:AJ74">
    <cfRule type="expression" dxfId="1704" priority="841" stopIfTrue="1">
      <formula>IF(WEEKDAY(F$5)=1,TRUE,FALSE)</formula>
    </cfRule>
  </conditionalFormatting>
  <conditionalFormatting sqref="F74:AJ74">
    <cfRule type="expression" dxfId="1702" priority="840" stopIfTrue="1">
      <formula>IF(WEEKDAY(F$5)=1,TRUE,FALSE)</formula>
    </cfRule>
  </conditionalFormatting>
  <conditionalFormatting sqref="F74:AJ74">
    <cfRule type="expression" dxfId="1700" priority="839" stopIfTrue="1">
      <formula>IF(WEEKDAY(F$5)=1,TRUE,FALSE)</formula>
    </cfRule>
  </conditionalFormatting>
  <conditionalFormatting sqref="F76:AJ76">
    <cfRule type="expression" dxfId="1698" priority="838" stopIfTrue="1">
      <formula>IF(WEEKDAY(F$5)=1,TRUE,FALSE)</formula>
    </cfRule>
  </conditionalFormatting>
  <conditionalFormatting sqref="F76:I76">
    <cfRule type="expression" dxfId="1696" priority="837" stopIfTrue="1">
      <formula>IF(WEEKDAY(F$5)=1,TRUE,FALSE)</formula>
    </cfRule>
  </conditionalFormatting>
  <conditionalFormatting sqref="F76:AJ76">
    <cfRule type="expression" dxfId="1694" priority="836" stopIfTrue="1">
      <formula>IF(WEEKDAY(F$5)=1,TRUE,FALSE)</formula>
    </cfRule>
  </conditionalFormatting>
  <conditionalFormatting sqref="F76:AJ76">
    <cfRule type="expression" dxfId="1692" priority="835" stopIfTrue="1">
      <formula>IF(WEEKDAY(F$5)=1,TRUE,FALSE)</formula>
    </cfRule>
  </conditionalFormatting>
  <conditionalFormatting sqref="F76:AJ76">
    <cfRule type="expression" dxfId="1690" priority="834" stopIfTrue="1">
      <formula>IF(WEEKDAY(F$5)=1,TRUE,FALSE)</formula>
    </cfRule>
  </conditionalFormatting>
  <conditionalFormatting sqref="K76:P76">
    <cfRule type="expression" dxfId="1688" priority="833" stopIfTrue="1">
      <formula>IF(WEEKDAY(K$5)=1,TRUE,FALSE)</formula>
    </cfRule>
  </conditionalFormatting>
  <conditionalFormatting sqref="R76:W76">
    <cfRule type="expression" dxfId="1686" priority="832" stopIfTrue="1">
      <formula>IF(WEEKDAY(R$5)=1,TRUE,FALSE)</formula>
    </cfRule>
  </conditionalFormatting>
  <conditionalFormatting sqref="Y76:AD76">
    <cfRule type="expression" dxfId="1684" priority="831" stopIfTrue="1">
      <formula>IF(WEEKDAY(Y$5)=1,TRUE,FALSE)</formula>
    </cfRule>
  </conditionalFormatting>
  <conditionalFormatting sqref="F76:I76">
    <cfRule type="expression" dxfId="1682" priority="830" stopIfTrue="1">
      <formula>IF(WEEKDAY(F$5)=1,TRUE,FALSE)</formula>
    </cfRule>
  </conditionalFormatting>
  <conditionalFormatting sqref="AF76:AJ76">
    <cfRule type="expression" dxfId="1680" priority="829" stopIfTrue="1">
      <formula>IF(WEEKDAY(AF$5)=1,TRUE,FALSE)</formula>
    </cfRule>
  </conditionalFormatting>
  <conditionalFormatting sqref="F76:AJ76">
    <cfRule type="expression" dxfId="1678" priority="828" stopIfTrue="1">
      <formula>IF(WEEKDAY(F$5)=1,TRUE,FALSE)</formula>
    </cfRule>
  </conditionalFormatting>
  <conditionalFormatting sqref="F76:AJ76">
    <cfRule type="expression" dxfId="1676" priority="827" stopIfTrue="1">
      <formula>IF(WEEKDAY(F$5)=1,TRUE,FALSE)</formula>
    </cfRule>
  </conditionalFormatting>
  <conditionalFormatting sqref="F76:AJ76">
    <cfRule type="expression" dxfId="1674" priority="826" stopIfTrue="1">
      <formula>IF(WEEKDAY(F$5)=1,TRUE,FALSE)</formula>
    </cfRule>
  </conditionalFormatting>
  <conditionalFormatting sqref="F76:AJ76">
    <cfRule type="expression" dxfId="1672" priority="825" stopIfTrue="1">
      <formula>IF(WEEKDAY(F$5)=1,TRUE,FALSE)</formula>
    </cfRule>
  </conditionalFormatting>
  <conditionalFormatting sqref="F76:I76">
    <cfRule type="expression" dxfId="1670" priority="824" stopIfTrue="1">
      <formula>IF(WEEKDAY(F$5)=1,TRUE,FALSE)</formula>
    </cfRule>
  </conditionalFormatting>
  <conditionalFormatting sqref="F76:I76">
    <cfRule type="expression" dxfId="1668" priority="823" stopIfTrue="1">
      <formula>IF(WEEKDAY(F$5)=1,TRUE,FALSE)</formula>
    </cfRule>
  </conditionalFormatting>
  <conditionalFormatting sqref="F76:I76">
    <cfRule type="expression" dxfId="1666" priority="822" stopIfTrue="1">
      <formula>IF(WEEKDAY(F$5)=1,TRUE,FALSE)</formula>
    </cfRule>
  </conditionalFormatting>
  <conditionalFormatting sqref="F76:AJ76">
    <cfRule type="expression" dxfId="1664" priority="821" stopIfTrue="1">
      <formula>IF(WEEKDAY(F$5)=1,TRUE,FALSE)</formula>
    </cfRule>
  </conditionalFormatting>
  <conditionalFormatting sqref="F76:AJ76">
    <cfRule type="expression" dxfId="1662" priority="820" stopIfTrue="1">
      <formula>IF(WEEKDAY(F$5)=1,TRUE,FALSE)</formula>
    </cfRule>
  </conditionalFormatting>
  <conditionalFormatting sqref="F76:AJ76">
    <cfRule type="expression" dxfId="1660" priority="819" stopIfTrue="1">
      <formula>IF(WEEKDAY(F$5)=1,TRUE,FALSE)</formula>
    </cfRule>
  </conditionalFormatting>
  <conditionalFormatting sqref="K76:P76">
    <cfRule type="expression" dxfId="1658" priority="818" stopIfTrue="1">
      <formula>IF(WEEKDAY(K$5)=1,TRUE,FALSE)</formula>
    </cfRule>
  </conditionalFormatting>
  <conditionalFormatting sqref="R76:W76">
    <cfRule type="expression" dxfId="1656" priority="817" stopIfTrue="1">
      <formula>IF(WEEKDAY(R$5)=1,TRUE,FALSE)</formula>
    </cfRule>
  </conditionalFormatting>
  <conditionalFormatting sqref="Y76:AD76">
    <cfRule type="expression" dxfId="1654" priority="816" stopIfTrue="1">
      <formula>IF(WEEKDAY(Y$5)=1,TRUE,FALSE)</formula>
    </cfRule>
  </conditionalFormatting>
  <conditionalFormatting sqref="F76:I76">
    <cfRule type="expression" dxfId="1652" priority="815" stopIfTrue="1">
      <formula>IF(WEEKDAY(F$5)=1,TRUE,FALSE)</formula>
    </cfRule>
  </conditionalFormatting>
  <conditionalFormatting sqref="AF76:AJ76">
    <cfRule type="expression" dxfId="1650" priority="814" stopIfTrue="1">
      <formula>IF(WEEKDAY(AF$5)=1,TRUE,FALSE)</formula>
    </cfRule>
  </conditionalFormatting>
  <conditionalFormatting sqref="F76:AJ76">
    <cfRule type="expression" dxfId="1648" priority="813" stopIfTrue="1">
      <formula>IF(WEEKDAY(F$5)=1,TRUE,FALSE)</formula>
    </cfRule>
  </conditionalFormatting>
  <conditionalFormatting sqref="F76:AJ76">
    <cfRule type="expression" dxfId="1646" priority="812" stopIfTrue="1">
      <formula>IF(WEEKDAY(F$5)=1,TRUE,FALSE)</formula>
    </cfRule>
  </conditionalFormatting>
  <conditionalFormatting sqref="F76:AJ76">
    <cfRule type="expression" dxfId="1644" priority="811" stopIfTrue="1">
      <formula>IF(WEEKDAY(F$5)=1,TRUE,FALSE)</formula>
    </cfRule>
  </conditionalFormatting>
  <conditionalFormatting sqref="F76:AJ76">
    <cfRule type="expression" dxfId="1642" priority="810" stopIfTrue="1">
      <formula>IF(WEEKDAY(F$5)=1,TRUE,FALSE)</formula>
    </cfRule>
  </conditionalFormatting>
  <conditionalFormatting sqref="F76:AJ76">
    <cfRule type="expression" dxfId="1640" priority="809" stopIfTrue="1">
      <formula>IF(WEEKDAY(F$5)=1,TRUE,FALSE)</formula>
    </cfRule>
  </conditionalFormatting>
  <conditionalFormatting sqref="F78:AJ78">
    <cfRule type="expression" dxfId="1638" priority="808" stopIfTrue="1">
      <formula>IF(WEEKDAY(F$5)=1,TRUE,FALSE)</formula>
    </cfRule>
  </conditionalFormatting>
  <conditionalFormatting sqref="F78:I78">
    <cfRule type="expression" dxfId="1636" priority="807" stopIfTrue="1">
      <formula>IF(WEEKDAY(F$5)=1,TRUE,FALSE)</formula>
    </cfRule>
  </conditionalFormatting>
  <conditionalFormatting sqref="F78:AJ78">
    <cfRule type="expression" dxfId="1634" priority="806" stopIfTrue="1">
      <formula>IF(WEEKDAY(F$5)=1,TRUE,FALSE)</formula>
    </cfRule>
  </conditionalFormatting>
  <conditionalFormatting sqref="F78:AJ78">
    <cfRule type="expression" dxfId="1632" priority="805" stopIfTrue="1">
      <formula>IF(WEEKDAY(F$5)=1,TRUE,FALSE)</formula>
    </cfRule>
  </conditionalFormatting>
  <conditionalFormatting sqref="F78:AJ78">
    <cfRule type="expression" dxfId="1630" priority="804" stopIfTrue="1">
      <formula>IF(WEEKDAY(F$5)=1,TRUE,FALSE)</formula>
    </cfRule>
  </conditionalFormatting>
  <conditionalFormatting sqref="K78:P78">
    <cfRule type="expression" dxfId="1628" priority="803" stopIfTrue="1">
      <formula>IF(WEEKDAY(K$5)=1,TRUE,FALSE)</formula>
    </cfRule>
  </conditionalFormatting>
  <conditionalFormatting sqref="R78:W78">
    <cfRule type="expression" dxfId="1626" priority="802" stopIfTrue="1">
      <formula>IF(WEEKDAY(R$5)=1,TRUE,FALSE)</formula>
    </cfRule>
  </conditionalFormatting>
  <conditionalFormatting sqref="Y78:AD78">
    <cfRule type="expression" dxfId="1624" priority="801" stopIfTrue="1">
      <formula>IF(WEEKDAY(Y$5)=1,TRUE,FALSE)</formula>
    </cfRule>
  </conditionalFormatting>
  <conditionalFormatting sqref="F78:I78">
    <cfRule type="expression" dxfId="1622" priority="800" stopIfTrue="1">
      <formula>IF(WEEKDAY(F$5)=1,TRUE,FALSE)</formula>
    </cfRule>
  </conditionalFormatting>
  <conditionalFormatting sqref="AF78:AJ78">
    <cfRule type="expression" dxfId="1620" priority="799" stopIfTrue="1">
      <formula>IF(WEEKDAY(AF$5)=1,TRUE,FALSE)</formula>
    </cfRule>
  </conditionalFormatting>
  <conditionalFormatting sqref="F78:AJ78">
    <cfRule type="expression" dxfId="1618" priority="798" stopIfTrue="1">
      <formula>IF(WEEKDAY(F$5)=1,TRUE,FALSE)</formula>
    </cfRule>
  </conditionalFormatting>
  <conditionalFormatting sqref="F78:AJ78">
    <cfRule type="expression" dxfId="1616" priority="797" stopIfTrue="1">
      <formula>IF(WEEKDAY(F$5)=1,TRUE,FALSE)</formula>
    </cfRule>
  </conditionalFormatting>
  <conditionalFormatting sqref="F78:AJ78">
    <cfRule type="expression" dxfId="1614" priority="796" stopIfTrue="1">
      <formula>IF(WEEKDAY(F$5)=1,TRUE,FALSE)</formula>
    </cfRule>
  </conditionalFormatting>
  <conditionalFormatting sqref="F78:AJ78">
    <cfRule type="expression" dxfId="1612" priority="795" stopIfTrue="1">
      <formula>IF(WEEKDAY(F$5)=1,TRUE,FALSE)</formula>
    </cfRule>
  </conditionalFormatting>
  <conditionalFormatting sqref="F78:I78">
    <cfRule type="expression" dxfId="1610" priority="794" stopIfTrue="1">
      <formula>IF(WEEKDAY(F$5)=1,TRUE,FALSE)</formula>
    </cfRule>
  </conditionalFormatting>
  <conditionalFormatting sqref="F78:I78">
    <cfRule type="expression" dxfId="1608" priority="793" stopIfTrue="1">
      <formula>IF(WEEKDAY(F$5)=1,TRUE,FALSE)</formula>
    </cfRule>
  </conditionalFormatting>
  <conditionalFormatting sqref="F78:I78">
    <cfRule type="expression" dxfId="1606" priority="792" stopIfTrue="1">
      <formula>IF(WEEKDAY(F$5)=1,TRUE,FALSE)</formula>
    </cfRule>
  </conditionalFormatting>
  <conditionalFormatting sqref="F78:AJ78">
    <cfRule type="expression" dxfId="1604" priority="791" stopIfTrue="1">
      <formula>IF(WEEKDAY(F$5)=1,TRUE,FALSE)</formula>
    </cfRule>
  </conditionalFormatting>
  <conditionalFormatting sqref="F78:AJ78">
    <cfRule type="expression" dxfId="1602" priority="790" stopIfTrue="1">
      <formula>IF(WEEKDAY(F$5)=1,TRUE,FALSE)</formula>
    </cfRule>
  </conditionalFormatting>
  <conditionalFormatting sqref="F78:AJ78">
    <cfRule type="expression" dxfId="1600" priority="789" stopIfTrue="1">
      <formula>IF(WEEKDAY(F$5)=1,TRUE,FALSE)</formula>
    </cfRule>
  </conditionalFormatting>
  <conditionalFormatting sqref="K78:P78">
    <cfRule type="expression" dxfId="1598" priority="788" stopIfTrue="1">
      <formula>IF(WEEKDAY(K$5)=1,TRUE,FALSE)</formula>
    </cfRule>
  </conditionalFormatting>
  <conditionalFormatting sqref="R78:W78">
    <cfRule type="expression" dxfId="1596" priority="787" stopIfTrue="1">
      <formula>IF(WEEKDAY(R$5)=1,TRUE,FALSE)</formula>
    </cfRule>
  </conditionalFormatting>
  <conditionalFormatting sqref="Y78:AD78">
    <cfRule type="expression" dxfId="1594" priority="786" stopIfTrue="1">
      <formula>IF(WEEKDAY(Y$5)=1,TRUE,FALSE)</formula>
    </cfRule>
  </conditionalFormatting>
  <conditionalFormatting sqref="F78:I78">
    <cfRule type="expression" dxfId="1592" priority="785" stopIfTrue="1">
      <formula>IF(WEEKDAY(F$5)=1,TRUE,FALSE)</formula>
    </cfRule>
  </conditionalFormatting>
  <conditionalFormatting sqref="AF78:AJ78">
    <cfRule type="expression" dxfId="1590" priority="784" stopIfTrue="1">
      <formula>IF(WEEKDAY(AF$5)=1,TRUE,FALSE)</formula>
    </cfRule>
  </conditionalFormatting>
  <conditionalFormatting sqref="F78:AJ78">
    <cfRule type="expression" dxfId="1588" priority="783" stopIfTrue="1">
      <formula>IF(WEEKDAY(F$5)=1,TRUE,FALSE)</formula>
    </cfRule>
  </conditionalFormatting>
  <conditionalFormatting sqref="F78:AJ78">
    <cfRule type="expression" dxfId="1586" priority="782" stopIfTrue="1">
      <formula>IF(WEEKDAY(F$5)=1,TRUE,FALSE)</formula>
    </cfRule>
  </conditionalFormatting>
  <conditionalFormatting sqref="F78:AJ78">
    <cfRule type="expression" dxfId="1584" priority="781" stopIfTrue="1">
      <formula>IF(WEEKDAY(F$5)=1,TRUE,FALSE)</formula>
    </cfRule>
  </conditionalFormatting>
  <conditionalFormatting sqref="F78:AJ78">
    <cfRule type="expression" dxfId="1582" priority="780" stopIfTrue="1">
      <formula>IF(WEEKDAY(F$5)=1,TRUE,FALSE)</formula>
    </cfRule>
  </conditionalFormatting>
  <conditionalFormatting sqref="F78:AJ78">
    <cfRule type="expression" dxfId="1580" priority="779" stopIfTrue="1">
      <formula>IF(WEEKDAY(F$5)=1,TRUE,FALSE)</formula>
    </cfRule>
  </conditionalFormatting>
  <conditionalFormatting sqref="F80:AJ80">
    <cfRule type="expression" dxfId="1578" priority="778" stopIfTrue="1">
      <formula>IF(WEEKDAY(F$5)=1,TRUE,FALSE)</formula>
    </cfRule>
  </conditionalFormatting>
  <conditionalFormatting sqref="F80:I80">
    <cfRule type="expression" dxfId="1576" priority="777" stopIfTrue="1">
      <formula>IF(WEEKDAY(F$5)=1,TRUE,FALSE)</formula>
    </cfRule>
  </conditionalFormatting>
  <conditionalFormatting sqref="F80:AJ80">
    <cfRule type="expression" dxfId="1574" priority="776" stopIfTrue="1">
      <formula>IF(WEEKDAY(F$5)=1,TRUE,FALSE)</formula>
    </cfRule>
  </conditionalFormatting>
  <conditionalFormatting sqref="F80:AJ80">
    <cfRule type="expression" dxfId="1572" priority="775" stopIfTrue="1">
      <formula>IF(WEEKDAY(F$5)=1,TRUE,FALSE)</formula>
    </cfRule>
  </conditionalFormatting>
  <conditionalFormatting sqref="F80:AJ80">
    <cfRule type="expression" dxfId="1570" priority="774" stopIfTrue="1">
      <formula>IF(WEEKDAY(F$5)=1,TRUE,FALSE)</formula>
    </cfRule>
  </conditionalFormatting>
  <conditionalFormatting sqref="K80:P80">
    <cfRule type="expression" dxfId="1568" priority="773" stopIfTrue="1">
      <formula>IF(WEEKDAY(K$5)=1,TRUE,FALSE)</formula>
    </cfRule>
  </conditionalFormatting>
  <conditionalFormatting sqref="R80:W80">
    <cfRule type="expression" dxfId="1566" priority="772" stopIfTrue="1">
      <formula>IF(WEEKDAY(R$5)=1,TRUE,FALSE)</formula>
    </cfRule>
  </conditionalFormatting>
  <conditionalFormatting sqref="Y80:AD80">
    <cfRule type="expression" dxfId="1564" priority="771" stopIfTrue="1">
      <formula>IF(WEEKDAY(Y$5)=1,TRUE,FALSE)</formula>
    </cfRule>
  </conditionalFormatting>
  <conditionalFormatting sqref="F80:I80">
    <cfRule type="expression" dxfId="1562" priority="770" stopIfTrue="1">
      <formula>IF(WEEKDAY(F$5)=1,TRUE,FALSE)</formula>
    </cfRule>
  </conditionalFormatting>
  <conditionalFormatting sqref="AF80:AJ80">
    <cfRule type="expression" dxfId="1560" priority="769" stopIfTrue="1">
      <formula>IF(WEEKDAY(AF$5)=1,TRUE,FALSE)</formula>
    </cfRule>
  </conditionalFormatting>
  <conditionalFormatting sqref="F80:AJ80">
    <cfRule type="expression" dxfId="1558" priority="768" stopIfTrue="1">
      <formula>IF(WEEKDAY(F$5)=1,TRUE,FALSE)</formula>
    </cfRule>
  </conditionalFormatting>
  <conditionalFormatting sqref="F80:AJ80">
    <cfRule type="expression" dxfId="1556" priority="767" stopIfTrue="1">
      <formula>IF(WEEKDAY(F$5)=1,TRUE,FALSE)</formula>
    </cfRule>
  </conditionalFormatting>
  <conditionalFormatting sqref="F80:AJ80">
    <cfRule type="expression" dxfId="1554" priority="766" stopIfTrue="1">
      <formula>IF(WEEKDAY(F$5)=1,TRUE,FALSE)</formula>
    </cfRule>
  </conditionalFormatting>
  <conditionalFormatting sqref="F80:AJ80">
    <cfRule type="expression" dxfId="1552" priority="765" stopIfTrue="1">
      <formula>IF(WEEKDAY(F$5)=1,TRUE,FALSE)</formula>
    </cfRule>
  </conditionalFormatting>
  <conditionalFormatting sqref="F80:I80">
    <cfRule type="expression" dxfId="1550" priority="764" stopIfTrue="1">
      <formula>IF(WEEKDAY(F$5)=1,TRUE,FALSE)</formula>
    </cfRule>
  </conditionalFormatting>
  <conditionalFormatting sqref="F80:I80">
    <cfRule type="expression" dxfId="1548" priority="763" stopIfTrue="1">
      <formula>IF(WEEKDAY(F$5)=1,TRUE,FALSE)</formula>
    </cfRule>
  </conditionalFormatting>
  <conditionalFormatting sqref="F80:I80">
    <cfRule type="expression" dxfId="1546" priority="762" stopIfTrue="1">
      <formula>IF(WEEKDAY(F$5)=1,TRUE,FALSE)</formula>
    </cfRule>
  </conditionalFormatting>
  <conditionalFormatting sqref="F80:AJ80">
    <cfRule type="expression" dxfId="1544" priority="761" stopIfTrue="1">
      <formula>IF(WEEKDAY(F$5)=1,TRUE,FALSE)</formula>
    </cfRule>
  </conditionalFormatting>
  <conditionalFormatting sqref="F80:AJ80">
    <cfRule type="expression" dxfId="1542" priority="760" stopIfTrue="1">
      <formula>IF(WEEKDAY(F$5)=1,TRUE,FALSE)</formula>
    </cfRule>
  </conditionalFormatting>
  <conditionalFormatting sqref="F80:AJ80">
    <cfRule type="expression" dxfId="1540" priority="759" stopIfTrue="1">
      <formula>IF(WEEKDAY(F$5)=1,TRUE,FALSE)</formula>
    </cfRule>
  </conditionalFormatting>
  <conditionalFormatting sqref="K80:P80">
    <cfRule type="expression" dxfId="1538" priority="758" stopIfTrue="1">
      <formula>IF(WEEKDAY(K$5)=1,TRUE,FALSE)</formula>
    </cfRule>
  </conditionalFormatting>
  <conditionalFormatting sqref="R80:W80">
    <cfRule type="expression" dxfId="1536" priority="757" stopIfTrue="1">
      <formula>IF(WEEKDAY(R$5)=1,TRUE,FALSE)</formula>
    </cfRule>
  </conditionalFormatting>
  <conditionalFormatting sqref="Y80:AD80">
    <cfRule type="expression" dxfId="1534" priority="756" stopIfTrue="1">
      <formula>IF(WEEKDAY(Y$5)=1,TRUE,FALSE)</formula>
    </cfRule>
  </conditionalFormatting>
  <conditionalFormatting sqref="F80:I80">
    <cfRule type="expression" dxfId="1532" priority="755" stopIfTrue="1">
      <formula>IF(WEEKDAY(F$5)=1,TRUE,FALSE)</formula>
    </cfRule>
  </conditionalFormatting>
  <conditionalFormatting sqref="AF80:AJ80">
    <cfRule type="expression" dxfId="1530" priority="754" stopIfTrue="1">
      <formula>IF(WEEKDAY(AF$5)=1,TRUE,FALSE)</formula>
    </cfRule>
  </conditionalFormatting>
  <conditionalFormatting sqref="F80:AJ80">
    <cfRule type="expression" dxfId="1528" priority="753" stopIfTrue="1">
      <formula>IF(WEEKDAY(F$5)=1,TRUE,FALSE)</formula>
    </cfRule>
  </conditionalFormatting>
  <conditionalFormatting sqref="F80:AJ80">
    <cfRule type="expression" dxfId="1526" priority="752" stopIfTrue="1">
      <formula>IF(WEEKDAY(F$5)=1,TRUE,FALSE)</formula>
    </cfRule>
  </conditionalFormatting>
  <conditionalFormatting sqref="F80:AJ80">
    <cfRule type="expression" dxfId="1524" priority="751" stopIfTrue="1">
      <formula>IF(WEEKDAY(F$5)=1,TRUE,FALSE)</formula>
    </cfRule>
  </conditionalFormatting>
  <conditionalFormatting sqref="F80:AJ80">
    <cfRule type="expression" dxfId="1522" priority="750" stopIfTrue="1">
      <formula>IF(WEEKDAY(F$5)=1,TRUE,FALSE)</formula>
    </cfRule>
  </conditionalFormatting>
  <conditionalFormatting sqref="F80:AJ80">
    <cfRule type="expression" dxfId="1520" priority="749" stopIfTrue="1">
      <formula>IF(WEEKDAY(F$5)=1,TRUE,FALSE)</formula>
    </cfRule>
  </conditionalFormatting>
  <conditionalFormatting sqref="F82:AJ82">
    <cfRule type="expression" dxfId="1518" priority="748" stopIfTrue="1">
      <formula>IF(WEEKDAY(F$5)=1,TRUE,FALSE)</formula>
    </cfRule>
  </conditionalFormatting>
  <conditionalFormatting sqref="F82:I82">
    <cfRule type="expression" dxfId="1516" priority="747" stopIfTrue="1">
      <formula>IF(WEEKDAY(F$5)=1,TRUE,FALSE)</formula>
    </cfRule>
  </conditionalFormatting>
  <conditionalFormatting sqref="F82:AJ82">
    <cfRule type="expression" dxfId="1514" priority="746" stopIfTrue="1">
      <formula>IF(WEEKDAY(F$5)=1,TRUE,FALSE)</formula>
    </cfRule>
  </conditionalFormatting>
  <conditionalFormatting sqref="F82:AJ82">
    <cfRule type="expression" dxfId="1512" priority="745" stopIfTrue="1">
      <formula>IF(WEEKDAY(F$5)=1,TRUE,FALSE)</formula>
    </cfRule>
  </conditionalFormatting>
  <conditionalFormatting sqref="F82:AJ82">
    <cfRule type="expression" dxfId="1510" priority="744" stopIfTrue="1">
      <formula>IF(WEEKDAY(F$5)=1,TRUE,FALSE)</formula>
    </cfRule>
  </conditionalFormatting>
  <conditionalFormatting sqref="K82:P82">
    <cfRule type="expression" dxfId="1508" priority="743" stopIfTrue="1">
      <formula>IF(WEEKDAY(K$5)=1,TRUE,FALSE)</formula>
    </cfRule>
  </conditionalFormatting>
  <conditionalFormatting sqref="R82:W82">
    <cfRule type="expression" dxfId="1506" priority="742" stopIfTrue="1">
      <formula>IF(WEEKDAY(R$5)=1,TRUE,FALSE)</formula>
    </cfRule>
  </conditionalFormatting>
  <conditionalFormatting sqref="Y82:AD82">
    <cfRule type="expression" dxfId="1504" priority="741" stopIfTrue="1">
      <formula>IF(WEEKDAY(Y$5)=1,TRUE,FALSE)</formula>
    </cfRule>
  </conditionalFormatting>
  <conditionalFormatting sqref="F82:I82">
    <cfRule type="expression" dxfId="1502" priority="740" stopIfTrue="1">
      <formula>IF(WEEKDAY(F$5)=1,TRUE,FALSE)</formula>
    </cfRule>
  </conditionalFormatting>
  <conditionalFormatting sqref="AF82:AJ82">
    <cfRule type="expression" dxfId="1500" priority="739" stopIfTrue="1">
      <formula>IF(WEEKDAY(AF$5)=1,TRUE,FALSE)</formula>
    </cfRule>
  </conditionalFormatting>
  <conditionalFormatting sqref="F82:AJ82">
    <cfRule type="expression" dxfId="1498" priority="738" stopIfTrue="1">
      <formula>IF(WEEKDAY(F$5)=1,TRUE,FALSE)</formula>
    </cfRule>
  </conditionalFormatting>
  <conditionalFormatting sqref="F82:AJ82">
    <cfRule type="expression" dxfId="1496" priority="737" stopIfTrue="1">
      <formula>IF(WEEKDAY(F$5)=1,TRUE,FALSE)</formula>
    </cfRule>
  </conditionalFormatting>
  <conditionalFormatting sqref="F82:AJ82">
    <cfRule type="expression" dxfId="1494" priority="736" stopIfTrue="1">
      <formula>IF(WEEKDAY(F$5)=1,TRUE,FALSE)</formula>
    </cfRule>
  </conditionalFormatting>
  <conditionalFormatting sqref="F82:AJ82">
    <cfRule type="expression" dxfId="1492" priority="735" stopIfTrue="1">
      <formula>IF(WEEKDAY(F$5)=1,TRUE,FALSE)</formula>
    </cfRule>
  </conditionalFormatting>
  <conditionalFormatting sqref="F82:I82">
    <cfRule type="expression" dxfId="1490" priority="734" stopIfTrue="1">
      <formula>IF(WEEKDAY(F$5)=1,TRUE,FALSE)</formula>
    </cfRule>
  </conditionalFormatting>
  <conditionalFormatting sqref="F82:I82">
    <cfRule type="expression" dxfId="1488" priority="733" stopIfTrue="1">
      <formula>IF(WEEKDAY(F$5)=1,TRUE,FALSE)</formula>
    </cfRule>
  </conditionalFormatting>
  <conditionalFormatting sqref="F82:I82">
    <cfRule type="expression" dxfId="1486" priority="732" stopIfTrue="1">
      <formula>IF(WEEKDAY(F$5)=1,TRUE,FALSE)</formula>
    </cfRule>
  </conditionalFormatting>
  <conditionalFormatting sqref="F82:AJ82">
    <cfRule type="expression" dxfId="1484" priority="731" stopIfTrue="1">
      <formula>IF(WEEKDAY(F$5)=1,TRUE,FALSE)</formula>
    </cfRule>
  </conditionalFormatting>
  <conditionalFormatting sqref="F82:AJ82">
    <cfRule type="expression" dxfId="1482" priority="730" stopIfTrue="1">
      <formula>IF(WEEKDAY(F$5)=1,TRUE,FALSE)</formula>
    </cfRule>
  </conditionalFormatting>
  <conditionalFormatting sqref="F82:AJ82">
    <cfRule type="expression" dxfId="1480" priority="729" stopIfTrue="1">
      <formula>IF(WEEKDAY(F$5)=1,TRUE,FALSE)</formula>
    </cfRule>
  </conditionalFormatting>
  <conditionalFormatting sqref="K82:P82">
    <cfRule type="expression" dxfId="1478" priority="728" stopIfTrue="1">
      <formula>IF(WEEKDAY(K$5)=1,TRUE,FALSE)</formula>
    </cfRule>
  </conditionalFormatting>
  <conditionalFormatting sqref="R82:W82">
    <cfRule type="expression" dxfId="1476" priority="727" stopIfTrue="1">
      <formula>IF(WEEKDAY(R$5)=1,TRUE,FALSE)</formula>
    </cfRule>
  </conditionalFormatting>
  <conditionalFormatting sqref="Y82:AD82">
    <cfRule type="expression" dxfId="1474" priority="726" stopIfTrue="1">
      <formula>IF(WEEKDAY(Y$5)=1,TRUE,FALSE)</formula>
    </cfRule>
  </conditionalFormatting>
  <conditionalFormatting sqref="F82:I82">
    <cfRule type="expression" dxfId="1472" priority="725" stopIfTrue="1">
      <formula>IF(WEEKDAY(F$5)=1,TRUE,FALSE)</formula>
    </cfRule>
  </conditionalFormatting>
  <conditionalFormatting sqref="AF82:AJ82">
    <cfRule type="expression" dxfId="1470" priority="724" stopIfTrue="1">
      <formula>IF(WEEKDAY(AF$5)=1,TRUE,FALSE)</formula>
    </cfRule>
  </conditionalFormatting>
  <conditionalFormatting sqref="F82:AJ82">
    <cfRule type="expression" dxfId="1468" priority="723" stopIfTrue="1">
      <formula>IF(WEEKDAY(F$5)=1,TRUE,FALSE)</formula>
    </cfRule>
  </conditionalFormatting>
  <conditionalFormatting sqref="F82:AJ82">
    <cfRule type="expression" dxfId="1466" priority="722" stopIfTrue="1">
      <formula>IF(WEEKDAY(F$5)=1,TRUE,FALSE)</formula>
    </cfRule>
  </conditionalFormatting>
  <conditionalFormatting sqref="F82:AJ82">
    <cfRule type="expression" dxfId="1464" priority="721" stopIfTrue="1">
      <formula>IF(WEEKDAY(F$5)=1,TRUE,FALSE)</formula>
    </cfRule>
  </conditionalFormatting>
  <conditionalFormatting sqref="F82:AJ82">
    <cfRule type="expression" dxfId="1462" priority="720" stopIfTrue="1">
      <formula>IF(WEEKDAY(F$5)=1,TRUE,FALSE)</formula>
    </cfRule>
  </conditionalFormatting>
  <conditionalFormatting sqref="F82:AJ82">
    <cfRule type="expression" dxfId="1460" priority="719" stopIfTrue="1">
      <formula>IF(WEEKDAY(F$5)=1,TRUE,FALSE)</formula>
    </cfRule>
  </conditionalFormatting>
  <conditionalFormatting sqref="F84:AJ84">
    <cfRule type="expression" dxfId="1458" priority="718" stopIfTrue="1">
      <formula>IF(WEEKDAY(F$5)=1,TRUE,FALSE)</formula>
    </cfRule>
  </conditionalFormatting>
  <conditionalFormatting sqref="F84:I84">
    <cfRule type="expression" dxfId="1456" priority="717" stopIfTrue="1">
      <formula>IF(WEEKDAY(F$5)=1,TRUE,FALSE)</formula>
    </cfRule>
  </conditionalFormatting>
  <conditionalFormatting sqref="F84:AJ84">
    <cfRule type="expression" dxfId="1454" priority="716" stopIfTrue="1">
      <formula>IF(WEEKDAY(F$5)=1,TRUE,FALSE)</formula>
    </cfRule>
  </conditionalFormatting>
  <conditionalFormatting sqref="F84:AJ84">
    <cfRule type="expression" dxfId="1452" priority="715" stopIfTrue="1">
      <formula>IF(WEEKDAY(F$5)=1,TRUE,FALSE)</formula>
    </cfRule>
  </conditionalFormatting>
  <conditionalFormatting sqref="F84:AJ84">
    <cfRule type="expression" dxfId="1450" priority="714" stopIfTrue="1">
      <formula>IF(WEEKDAY(F$5)=1,TRUE,FALSE)</formula>
    </cfRule>
  </conditionalFormatting>
  <conditionalFormatting sqref="K84:P84">
    <cfRule type="expression" dxfId="1448" priority="713" stopIfTrue="1">
      <formula>IF(WEEKDAY(K$5)=1,TRUE,FALSE)</formula>
    </cfRule>
  </conditionalFormatting>
  <conditionalFormatting sqref="R84:W84">
    <cfRule type="expression" dxfId="1446" priority="712" stopIfTrue="1">
      <formula>IF(WEEKDAY(R$5)=1,TRUE,FALSE)</formula>
    </cfRule>
  </conditionalFormatting>
  <conditionalFormatting sqref="Y84:AD84">
    <cfRule type="expression" dxfId="1444" priority="711" stopIfTrue="1">
      <formula>IF(WEEKDAY(Y$5)=1,TRUE,FALSE)</formula>
    </cfRule>
  </conditionalFormatting>
  <conditionalFormatting sqref="F84:I84">
    <cfRule type="expression" dxfId="1442" priority="710" stopIfTrue="1">
      <formula>IF(WEEKDAY(F$5)=1,TRUE,FALSE)</formula>
    </cfRule>
  </conditionalFormatting>
  <conditionalFormatting sqref="AF84:AJ84">
    <cfRule type="expression" dxfId="1440" priority="709" stopIfTrue="1">
      <formula>IF(WEEKDAY(AF$5)=1,TRUE,FALSE)</formula>
    </cfRule>
  </conditionalFormatting>
  <conditionalFormatting sqref="F84:AJ84">
    <cfRule type="expression" dxfId="1438" priority="708" stopIfTrue="1">
      <formula>IF(WEEKDAY(F$5)=1,TRUE,FALSE)</formula>
    </cfRule>
  </conditionalFormatting>
  <conditionalFormatting sqref="F84:AJ84">
    <cfRule type="expression" dxfId="1436" priority="707" stopIfTrue="1">
      <formula>IF(WEEKDAY(F$5)=1,TRUE,FALSE)</formula>
    </cfRule>
  </conditionalFormatting>
  <conditionalFormatting sqref="F84:AJ84">
    <cfRule type="expression" dxfId="1434" priority="706" stopIfTrue="1">
      <formula>IF(WEEKDAY(F$5)=1,TRUE,FALSE)</formula>
    </cfRule>
  </conditionalFormatting>
  <conditionalFormatting sqref="F84:AJ84">
    <cfRule type="expression" dxfId="1432" priority="705" stopIfTrue="1">
      <formula>IF(WEEKDAY(F$5)=1,TRUE,FALSE)</formula>
    </cfRule>
  </conditionalFormatting>
  <conditionalFormatting sqref="F84:I84">
    <cfRule type="expression" dxfId="1430" priority="704" stopIfTrue="1">
      <formula>IF(WEEKDAY(F$5)=1,TRUE,FALSE)</formula>
    </cfRule>
  </conditionalFormatting>
  <conditionalFormatting sqref="F84:I84">
    <cfRule type="expression" dxfId="1428" priority="703" stopIfTrue="1">
      <formula>IF(WEEKDAY(F$5)=1,TRUE,FALSE)</formula>
    </cfRule>
  </conditionalFormatting>
  <conditionalFormatting sqref="F84:I84">
    <cfRule type="expression" dxfId="1426" priority="702" stopIfTrue="1">
      <formula>IF(WEEKDAY(F$5)=1,TRUE,FALSE)</formula>
    </cfRule>
  </conditionalFormatting>
  <conditionalFormatting sqref="F84:AJ84">
    <cfRule type="expression" dxfId="1424" priority="701" stopIfTrue="1">
      <formula>IF(WEEKDAY(F$5)=1,TRUE,FALSE)</formula>
    </cfRule>
  </conditionalFormatting>
  <conditionalFormatting sqref="F84:AJ84">
    <cfRule type="expression" dxfId="1422" priority="700" stopIfTrue="1">
      <formula>IF(WEEKDAY(F$5)=1,TRUE,FALSE)</formula>
    </cfRule>
  </conditionalFormatting>
  <conditionalFormatting sqref="F84:AJ84">
    <cfRule type="expression" dxfId="1420" priority="699" stopIfTrue="1">
      <formula>IF(WEEKDAY(F$5)=1,TRUE,FALSE)</formula>
    </cfRule>
  </conditionalFormatting>
  <conditionalFormatting sqref="K84:P84">
    <cfRule type="expression" dxfId="1418" priority="698" stopIfTrue="1">
      <formula>IF(WEEKDAY(K$5)=1,TRUE,FALSE)</formula>
    </cfRule>
  </conditionalFormatting>
  <conditionalFormatting sqref="R84:W84">
    <cfRule type="expression" dxfId="1416" priority="697" stopIfTrue="1">
      <formula>IF(WEEKDAY(R$5)=1,TRUE,FALSE)</formula>
    </cfRule>
  </conditionalFormatting>
  <conditionalFormatting sqref="Y84:AD84">
    <cfRule type="expression" dxfId="1414" priority="696" stopIfTrue="1">
      <formula>IF(WEEKDAY(Y$5)=1,TRUE,FALSE)</formula>
    </cfRule>
  </conditionalFormatting>
  <conditionalFormatting sqref="F84:I84">
    <cfRule type="expression" dxfId="1412" priority="695" stopIfTrue="1">
      <formula>IF(WEEKDAY(F$5)=1,TRUE,FALSE)</formula>
    </cfRule>
  </conditionalFormatting>
  <conditionalFormatting sqref="AF84:AJ84">
    <cfRule type="expression" dxfId="1410" priority="694" stopIfTrue="1">
      <formula>IF(WEEKDAY(AF$5)=1,TRUE,FALSE)</formula>
    </cfRule>
  </conditionalFormatting>
  <conditionalFormatting sqref="F84:AJ84">
    <cfRule type="expression" dxfId="1408" priority="693" stopIfTrue="1">
      <formula>IF(WEEKDAY(F$5)=1,TRUE,FALSE)</formula>
    </cfRule>
  </conditionalFormatting>
  <conditionalFormatting sqref="F84:AJ84">
    <cfRule type="expression" dxfId="1406" priority="692" stopIfTrue="1">
      <formula>IF(WEEKDAY(F$5)=1,TRUE,FALSE)</formula>
    </cfRule>
  </conditionalFormatting>
  <conditionalFormatting sqref="F84:AJ84">
    <cfRule type="expression" dxfId="1404" priority="691" stopIfTrue="1">
      <formula>IF(WEEKDAY(F$5)=1,TRUE,FALSE)</formula>
    </cfRule>
  </conditionalFormatting>
  <conditionalFormatting sqref="F84:AJ84">
    <cfRule type="expression" dxfId="1402" priority="690" stopIfTrue="1">
      <formula>IF(WEEKDAY(F$5)=1,TRUE,FALSE)</formula>
    </cfRule>
  </conditionalFormatting>
  <conditionalFormatting sqref="F84:AJ84">
    <cfRule type="expression" dxfId="1400" priority="689" stopIfTrue="1">
      <formula>IF(WEEKDAY(F$5)=1,TRUE,FALSE)</formula>
    </cfRule>
  </conditionalFormatting>
  <conditionalFormatting sqref="F11:H11">
    <cfRule type="expression" dxfId="1397" priority="688" stopIfTrue="1">
      <formula>IF(WEEKDAY(F$5)=1,TRUE,FALSE)</formula>
    </cfRule>
  </conditionalFormatting>
  <conditionalFormatting sqref="F11:AH11">
    <cfRule type="expression" dxfId="1395" priority="687" stopIfTrue="1">
      <formula>IF(WEEKDAY(F$5)=1,TRUE,FALSE)</formula>
    </cfRule>
  </conditionalFormatting>
  <conditionalFormatting sqref="F11:AH11">
    <cfRule type="expression" dxfId="1393" priority="686" stopIfTrue="1">
      <formula>IF(WEEKDAY(F$5)=1,TRUE,FALSE)</formula>
    </cfRule>
  </conditionalFormatting>
  <conditionalFormatting sqref="F11:AH11">
    <cfRule type="expression" dxfId="1391" priority="685" stopIfTrue="1">
      <formula>IF(WEEKDAY(F$5)=1,TRUE,FALSE)</formula>
    </cfRule>
  </conditionalFormatting>
  <conditionalFormatting sqref="J11:O11">
    <cfRule type="expression" dxfId="1389" priority="684" stopIfTrue="1">
      <formula>IF(WEEKDAY(J$5)=1,TRUE,FALSE)</formula>
    </cfRule>
  </conditionalFormatting>
  <conditionalFormatting sqref="Q11:V11">
    <cfRule type="expression" dxfId="1387" priority="683" stopIfTrue="1">
      <formula>IF(WEEKDAY(Q$5)=1,TRUE,FALSE)</formula>
    </cfRule>
  </conditionalFormatting>
  <conditionalFormatting sqref="X11:AC11">
    <cfRule type="expression" dxfId="1385" priority="682" stopIfTrue="1">
      <formula>IF(WEEKDAY(X$5)=1,TRUE,FALSE)</formula>
    </cfRule>
  </conditionalFormatting>
  <conditionalFormatting sqref="F11:H11">
    <cfRule type="expression" dxfId="1383" priority="681" stopIfTrue="1">
      <formula>IF(WEEKDAY(F$5)=1,TRUE,FALSE)</formula>
    </cfRule>
  </conditionalFormatting>
  <conditionalFormatting sqref="AE11:AH11">
    <cfRule type="expression" dxfId="1381" priority="680" stopIfTrue="1">
      <formula>IF(WEEKDAY(AE$5)=1,TRUE,FALSE)</formula>
    </cfRule>
  </conditionalFormatting>
  <conditionalFormatting sqref="F11:AH11">
    <cfRule type="expression" dxfId="1379" priority="679" stopIfTrue="1">
      <formula>IF(WEEKDAY(F$5)=1,TRUE,FALSE)</formula>
    </cfRule>
  </conditionalFormatting>
  <conditionalFormatting sqref="F11:AH11">
    <cfRule type="expression" dxfId="1377" priority="678" stopIfTrue="1">
      <formula>IF(WEEKDAY(F$5)=1,TRUE,FALSE)</formula>
    </cfRule>
  </conditionalFormatting>
  <conditionalFormatting sqref="F11:AH11">
    <cfRule type="expression" dxfId="1375" priority="677" stopIfTrue="1">
      <formula>IF(WEEKDAY(F$5)=1,TRUE,FALSE)</formula>
    </cfRule>
  </conditionalFormatting>
  <conditionalFormatting sqref="F11:AH11">
    <cfRule type="expression" dxfId="1373" priority="676" stopIfTrue="1">
      <formula>IF(WEEKDAY(F$5)=1,TRUE,FALSE)</formula>
    </cfRule>
  </conditionalFormatting>
  <conditionalFormatting sqref="F11:H11">
    <cfRule type="expression" dxfId="1371" priority="675" stopIfTrue="1">
      <formula>IF(WEEKDAY(F$5)=1,TRUE,FALSE)</formula>
    </cfRule>
  </conditionalFormatting>
  <conditionalFormatting sqref="F11:H11">
    <cfRule type="expression" dxfId="1369" priority="674" stopIfTrue="1">
      <formula>IF(WEEKDAY(F$5)=1,TRUE,FALSE)</formula>
    </cfRule>
  </conditionalFormatting>
  <conditionalFormatting sqref="F11:H11">
    <cfRule type="expression" dxfId="1367" priority="673" stopIfTrue="1">
      <formula>IF(WEEKDAY(F$5)=1,TRUE,FALSE)</formula>
    </cfRule>
  </conditionalFormatting>
  <conditionalFormatting sqref="F11:AH11">
    <cfRule type="expression" dxfId="1365" priority="672" stopIfTrue="1">
      <formula>IF(WEEKDAY(F$5)=1,TRUE,FALSE)</formula>
    </cfRule>
  </conditionalFormatting>
  <conditionalFormatting sqref="F11:AH11">
    <cfRule type="expression" dxfId="1363" priority="671" stopIfTrue="1">
      <formula>IF(WEEKDAY(F$5)=1,TRUE,FALSE)</formula>
    </cfRule>
  </conditionalFormatting>
  <conditionalFormatting sqref="F11:AH11">
    <cfRule type="expression" dxfId="1361" priority="670" stopIfTrue="1">
      <formula>IF(WEEKDAY(F$5)=1,TRUE,FALSE)</formula>
    </cfRule>
  </conditionalFormatting>
  <conditionalFormatting sqref="J11:O11">
    <cfRule type="expression" dxfId="1359" priority="669" stopIfTrue="1">
      <formula>IF(WEEKDAY(J$5)=1,TRUE,FALSE)</formula>
    </cfRule>
  </conditionalFormatting>
  <conditionalFormatting sqref="Q11:V11">
    <cfRule type="expression" dxfId="1357" priority="668" stopIfTrue="1">
      <formula>IF(WEEKDAY(Q$5)=1,TRUE,FALSE)</formula>
    </cfRule>
  </conditionalFormatting>
  <conditionalFormatting sqref="X11:AC11">
    <cfRule type="expression" dxfId="1355" priority="667" stopIfTrue="1">
      <formula>IF(WEEKDAY(X$5)=1,TRUE,FALSE)</formula>
    </cfRule>
  </conditionalFormatting>
  <conditionalFormatting sqref="F11:H11">
    <cfRule type="expression" dxfId="1353" priority="666" stopIfTrue="1">
      <formula>IF(WEEKDAY(F$5)=1,TRUE,FALSE)</formula>
    </cfRule>
  </conditionalFormatting>
  <conditionalFormatting sqref="AE11:AH11">
    <cfRule type="expression" dxfId="1351" priority="665" stopIfTrue="1">
      <formula>IF(WEEKDAY(AE$5)=1,TRUE,FALSE)</formula>
    </cfRule>
  </conditionalFormatting>
  <conditionalFormatting sqref="F11:AH11">
    <cfRule type="expression" dxfId="1349" priority="664" stopIfTrue="1">
      <formula>IF(WEEKDAY(F$5)=1,TRUE,FALSE)</formula>
    </cfRule>
  </conditionalFormatting>
  <conditionalFormatting sqref="F11:AH11">
    <cfRule type="expression" dxfId="1347" priority="663" stopIfTrue="1">
      <formula>IF(WEEKDAY(F$5)=1,TRUE,FALSE)</formula>
    </cfRule>
  </conditionalFormatting>
  <conditionalFormatting sqref="F11:AH11">
    <cfRule type="expression" dxfId="1345" priority="662" stopIfTrue="1">
      <formula>IF(WEEKDAY(F$5)=1,TRUE,FALSE)</formula>
    </cfRule>
  </conditionalFormatting>
  <conditionalFormatting sqref="F11:AH11">
    <cfRule type="expression" dxfId="1343" priority="661" stopIfTrue="1">
      <formula>IF(WEEKDAY(F$5)=1,TRUE,FALSE)</formula>
    </cfRule>
  </conditionalFormatting>
  <conditionalFormatting sqref="F11:AH11">
    <cfRule type="expression" dxfId="1341" priority="660" stopIfTrue="1">
      <formula>IF(WEEKDAY(F$5)=1,TRUE,FALSE)</formula>
    </cfRule>
  </conditionalFormatting>
  <conditionalFormatting sqref="F11:I11">
    <cfRule type="expression" dxfId="1338" priority="659" stopIfTrue="1">
      <formula>IF(WEEKDAY(F$5)=1,TRUE,FALSE)</formula>
    </cfRule>
  </conditionalFormatting>
  <conditionalFormatting sqref="F11:AI11">
    <cfRule type="expression" dxfId="1336" priority="658" stopIfTrue="1">
      <formula>IF(WEEKDAY(F$5)=1,TRUE,FALSE)</formula>
    </cfRule>
  </conditionalFormatting>
  <conditionalFormatting sqref="F11:AI11">
    <cfRule type="expression" dxfId="1334" priority="657" stopIfTrue="1">
      <formula>IF(WEEKDAY(F$5)=1,TRUE,FALSE)</formula>
    </cfRule>
  </conditionalFormatting>
  <conditionalFormatting sqref="F11:AI11">
    <cfRule type="expression" dxfId="1332" priority="656" stopIfTrue="1">
      <formula>IF(WEEKDAY(F$5)=1,TRUE,FALSE)</formula>
    </cfRule>
  </conditionalFormatting>
  <conditionalFormatting sqref="K11:P11">
    <cfRule type="expression" dxfId="1330" priority="655" stopIfTrue="1">
      <formula>IF(WEEKDAY(K$5)=1,TRUE,FALSE)</formula>
    </cfRule>
  </conditionalFormatting>
  <conditionalFormatting sqref="R11:W11">
    <cfRule type="expression" dxfId="1328" priority="654" stopIfTrue="1">
      <formula>IF(WEEKDAY(R$5)=1,TRUE,FALSE)</formula>
    </cfRule>
  </conditionalFormatting>
  <conditionalFormatting sqref="Y11:AD11">
    <cfRule type="expression" dxfId="1326" priority="653" stopIfTrue="1">
      <formula>IF(WEEKDAY(Y$5)=1,TRUE,FALSE)</formula>
    </cfRule>
  </conditionalFormatting>
  <conditionalFormatting sqref="F11:I11">
    <cfRule type="expression" dxfId="1324" priority="652" stopIfTrue="1">
      <formula>IF(WEEKDAY(F$5)=1,TRUE,FALSE)</formula>
    </cfRule>
  </conditionalFormatting>
  <conditionalFormatting sqref="AF11:AI11">
    <cfRule type="expression" dxfId="1322" priority="651" stopIfTrue="1">
      <formula>IF(WEEKDAY(AF$5)=1,TRUE,FALSE)</formula>
    </cfRule>
  </conditionalFormatting>
  <conditionalFormatting sqref="F11:AI11">
    <cfRule type="expression" dxfId="1320" priority="650" stopIfTrue="1">
      <formula>IF(WEEKDAY(F$5)=1,TRUE,FALSE)</formula>
    </cfRule>
  </conditionalFormatting>
  <conditionalFormatting sqref="F11:AI11">
    <cfRule type="expression" dxfId="1318" priority="649" stopIfTrue="1">
      <formula>IF(WEEKDAY(F$5)=1,TRUE,FALSE)</formula>
    </cfRule>
  </conditionalFormatting>
  <conditionalFormatting sqref="F11:AI11">
    <cfRule type="expression" dxfId="1316" priority="648" stopIfTrue="1">
      <formula>IF(WEEKDAY(F$5)=1,TRUE,FALSE)</formula>
    </cfRule>
  </conditionalFormatting>
  <conditionalFormatting sqref="F11:AI11">
    <cfRule type="expression" dxfId="1314" priority="647" stopIfTrue="1">
      <formula>IF(WEEKDAY(F$5)=1,TRUE,FALSE)</formula>
    </cfRule>
  </conditionalFormatting>
  <conditionalFormatting sqref="F11:I11">
    <cfRule type="expression" dxfId="1312" priority="646" stopIfTrue="1">
      <formula>IF(WEEKDAY(F$5)=1,TRUE,FALSE)</formula>
    </cfRule>
  </conditionalFormatting>
  <conditionalFormatting sqref="F11:I11">
    <cfRule type="expression" dxfId="1310" priority="645" stopIfTrue="1">
      <formula>IF(WEEKDAY(F$5)=1,TRUE,FALSE)</formula>
    </cfRule>
  </conditionalFormatting>
  <conditionalFormatting sqref="F11:I11">
    <cfRule type="expression" dxfId="1308" priority="644" stopIfTrue="1">
      <formula>IF(WEEKDAY(F$5)=1,TRUE,FALSE)</formula>
    </cfRule>
  </conditionalFormatting>
  <conditionalFormatting sqref="F11:AI11">
    <cfRule type="expression" dxfId="1306" priority="643" stopIfTrue="1">
      <formula>IF(WEEKDAY(F$5)=1,TRUE,FALSE)</formula>
    </cfRule>
  </conditionalFormatting>
  <conditionalFormatting sqref="F11:AI11">
    <cfRule type="expression" dxfId="1304" priority="642" stopIfTrue="1">
      <formula>IF(WEEKDAY(F$5)=1,TRUE,FALSE)</formula>
    </cfRule>
  </conditionalFormatting>
  <conditionalFormatting sqref="F11:AI11">
    <cfRule type="expression" dxfId="1302" priority="641" stopIfTrue="1">
      <formula>IF(WEEKDAY(F$5)=1,TRUE,FALSE)</formula>
    </cfRule>
  </conditionalFormatting>
  <conditionalFormatting sqref="K11:P11">
    <cfRule type="expression" dxfId="1300" priority="640" stopIfTrue="1">
      <formula>IF(WEEKDAY(K$5)=1,TRUE,FALSE)</formula>
    </cfRule>
  </conditionalFormatting>
  <conditionalFormatting sqref="R11:W11">
    <cfRule type="expression" dxfId="1298" priority="639" stopIfTrue="1">
      <formula>IF(WEEKDAY(R$5)=1,TRUE,FALSE)</formula>
    </cfRule>
  </conditionalFormatting>
  <conditionalFormatting sqref="Y11:AD11">
    <cfRule type="expression" dxfId="1296" priority="638" stopIfTrue="1">
      <formula>IF(WEEKDAY(Y$5)=1,TRUE,FALSE)</formula>
    </cfRule>
  </conditionalFormatting>
  <conditionalFormatting sqref="F11:I11">
    <cfRule type="expression" dxfId="1294" priority="637" stopIfTrue="1">
      <formula>IF(WEEKDAY(F$5)=1,TRUE,FALSE)</formula>
    </cfRule>
  </conditionalFormatting>
  <conditionalFormatting sqref="AF11:AI11">
    <cfRule type="expression" dxfId="1292" priority="636" stopIfTrue="1">
      <formula>IF(WEEKDAY(AF$5)=1,TRUE,FALSE)</formula>
    </cfRule>
  </conditionalFormatting>
  <conditionalFormatting sqref="F11:AI11">
    <cfRule type="expression" dxfId="1290" priority="635" stopIfTrue="1">
      <formula>IF(WEEKDAY(F$5)=1,TRUE,FALSE)</formula>
    </cfRule>
  </conditionalFormatting>
  <conditionalFormatting sqref="F11:AI11">
    <cfRule type="expression" dxfId="1288" priority="634" stopIfTrue="1">
      <formula>IF(WEEKDAY(F$5)=1,TRUE,FALSE)</formula>
    </cfRule>
  </conditionalFormatting>
  <conditionalFormatting sqref="F11:AI11">
    <cfRule type="expression" dxfId="1286" priority="633" stopIfTrue="1">
      <formula>IF(WEEKDAY(F$5)=1,TRUE,FALSE)</formula>
    </cfRule>
  </conditionalFormatting>
  <conditionalFormatting sqref="F11:AI11">
    <cfRule type="expression" dxfId="1284" priority="632" stopIfTrue="1">
      <formula>IF(WEEKDAY(F$5)=1,TRUE,FALSE)</formula>
    </cfRule>
  </conditionalFormatting>
  <conditionalFormatting sqref="F11:AI11">
    <cfRule type="expression" dxfId="1282" priority="631" stopIfTrue="1">
      <formula>IF(WEEKDAY(F$5)=1,TRUE,FALSE)</formula>
    </cfRule>
  </conditionalFormatting>
  <conditionalFormatting sqref="F14:AI14">
    <cfRule type="expression" dxfId="1279" priority="630" stopIfTrue="1">
      <formula>IF(WEEKDAY(F$5)=1,TRUE,FALSE)</formula>
    </cfRule>
  </conditionalFormatting>
  <conditionalFormatting sqref="F14:I14">
    <cfRule type="expression" dxfId="1277" priority="629" stopIfTrue="1">
      <formula>IF(WEEKDAY(F$5)=1,TRUE,FALSE)</formula>
    </cfRule>
  </conditionalFormatting>
  <conditionalFormatting sqref="F14:AI14">
    <cfRule type="expression" dxfId="1275" priority="628" stopIfTrue="1">
      <formula>IF(WEEKDAY(F$5)=1,TRUE,FALSE)</formula>
    </cfRule>
  </conditionalFormatting>
  <conditionalFormatting sqref="F14:AI14">
    <cfRule type="expression" dxfId="1273" priority="627" stopIfTrue="1">
      <formula>IF(WEEKDAY(F$5)=1,TRUE,FALSE)</formula>
    </cfRule>
  </conditionalFormatting>
  <conditionalFormatting sqref="F14:AI14">
    <cfRule type="expression" dxfId="1271" priority="626" stopIfTrue="1">
      <formula>IF(WEEKDAY(F$5)=1,TRUE,FALSE)</formula>
    </cfRule>
  </conditionalFormatting>
  <conditionalFormatting sqref="K14:P14">
    <cfRule type="expression" dxfId="1269" priority="625" stopIfTrue="1">
      <formula>IF(WEEKDAY(K$5)=1,TRUE,FALSE)</formula>
    </cfRule>
  </conditionalFormatting>
  <conditionalFormatting sqref="R14:W14">
    <cfRule type="expression" dxfId="1267" priority="624" stopIfTrue="1">
      <formula>IF(WEEKDAY(R$5)=1,TRUE,FALSE)</formula>
    </cfRule>
  </conditionalFormatting>
  <conditionalFormatting sqref="Y14:AD14">
    <cfRule type="expression" dxfId="1265" priority="623" stopIfTrue="1">
      <formula>IF(WEEKDAY(Y$5)=1,TRUE,FALSE)</formula>
    </cfRule>
  </conditionalFormatting>
  <conditionalFormatting sqref="F14:I14">
    <cfRule type="expression" dxfId="1263" priority="622" stopIfTrue="1">
      <formula>IF(WEEKDAY(F$5)=1,TRUE,FALSE)</formula>
    </cfRule>
  </conditionalFormatting>
  <conditionalFormatting sqref="AF14:AI14">
    <cfRule type="expression" dxfId="1261" priority="621" stopIfTrue="1">
      <formula>IF(WEEKDAY(AF$5)=1,TRUE,FALSE)</formula>
    </cfRule>
  </conditionalFormatting>
  <conditionalFormatting sqref="F14:AI14">
    <cfRule type="expression" dxfId="1259" priority="620" stopIfTrue="1">
      <formula>IF(WEEKDAY(F$5)=1,TRUE,FALSE)</formula>
    </cfRule>
  </conditionalFormatting>
  <conditionalFormatting sqref="F14:AI14">
    <cfRule type="expression" dxfId="1257" priority="619" stopIfTrue="1">
      <formula>IF(WEEKDAY(F$5)=1,TRUE,FALSE)</formula>
    </cfRule>
  </conditionalFormatting>
  <conditionalFormatting sqref="F14:AI14">
    <cfRule type="expression" dxfId="1255" priority="618" stopIfTrue="1">
      <formula>IF(WEEKDAY(F$5)=1,TRUE,FALSE)</formula>
    </cfRule>
  </conditionalFormatting>
  <conditionalFormatting sqref="F14:AI14">
    <cfRule type="expression" dxfId="1253" priority="617" stopIfTrue="1">
      <formula>IF(WEEKDAY(F$5)=1,TRUE,FALSE)</formula>
    </cfRule>
  </conditionalFormatting>
  <conditionalFormatting sqref="F14:I14">
    <cfRule type="expression" dxfId="1251" priority="616" stopIfTrue="1">
      <formula>IF(WEEKDAY(F$5)=1,TRUE,FALSE)</formula>
    </cfRule>
  </conditionalFormatting>
  <conditionalFormatting sqref="F14:I14">
    <cfRule type="expression" dxfId="1249" priority="615" stopIfTrue="1">
      <formula>IF(WEEKDAY(F$5)=1,TRUE,FALSE)</formula>
    </cfRule>
  </conditionalFormatting>
  <conditionalFormatting sqref="F14:I14">
    <cfRule type="expression" dxfId="1247" priority="614" stopIfTrue="1">
      <formula>IF(WEEKDAY(F$5)=1,TRUE,FALSE)</formula>
    </cfRule>
  </conditionalFormatting>
  <conditionalFormatting sqref="F14:AI14">
    <cfRule type="expression" dxfId="1245" priority="613" stopIfTrue="1">
      <formula>IF(WEEKDAY(F$5)=1,TRUE,FALSE)</formula>
    </cfRule>
  </conditionalFormatting>
  <conditionalFormatting sqref="F14:AI14">
    <cfRule type="expression" dxfId="1243" priority="612" stopIfTrue="1">
      <formula>IF(WEEKDAY(F$5)=1,TRUE,FALSE)</formula>
    </cfRule>
  </conditionalFormatting>
  <conditionalFormatting sqref="F14:AI14">
    <cfRule type="expression" dxfId="1241" priority="611" stopIfTrue="1">
      <formula>IF(WEEKDAY(F$5)=1,TRUE,FALSE)</formula>
    </cfRule>
  </conditionalFormatting>
  <conditionalFormatting sqref="K14:P14">
    <cfRule type="expression" dxfId="1239" priority="610" stopIfTrue="1">
      <formula>IF(WEEKDAY(K$5)=1,TRUE,FALSE)</formula>
    </cfRule>
  </conditionalFormatting>
  <conditionalFormatting sqref="R14:W14">
    <cfRule type="expression" dxfId="1237" priority="609" stopIfTrue="1">
      <formula>IF(WEEKDAY(R$5)=1,TRUE,FALSE)</formula>
    </cfRule>
  </conditionalFormatting>
  <conditionalFormatting sqref="Y14:AD14">
    <cfRule type="expression" dxfId="1235" priority="608" stopIfTrue="1">
      <formula>IF(WEEKDAY(Y$5)=1,TRUE,FALSE)</formula>
    </cfRule>
  </conditionalFormatting>
  <conditionalFormatting sqref="F14:I14">
    <cfRule type="expression" dxfId="1233" priority="607" stopIfTrue="1">
      <formula>IF(WEEKDAY(F$5)=1,TRUE,FALSE)</formula>
    </cfRule>
  </conditionalFormatting>
  <conditionalFormatting sqref="AF14:AI14">
    <cfRule type="expression" dxfId="1231" priority="606" stopIfTrue="1">
      <formula>IF(WEEKDAY(AF$5)=1,TRUE,FALSE)</formula>
    </cfRule>
  </conditionalFormatting>
  <conditionalFormatting sqref="F14:AI14">
    <cfRule type="expression" dxfId="1229" priority="605" stopIfTrue="1">
      <formula>IF(WEEKDAY(F$5)=1,TRUE,FALSE)</formula>
    </cfRule>
  </conditionalFormatting>
  <conditionalFormatting sqref="F14:AI14">
    <cfRule type="expression" dxfId="1227" priority="604" stopIfTrue="1">
      <formula>IF(WEEKDAY(F$5)=1,TRUE,FALSE)</formula>
    </cfRule>
  </conditionalFormatting>
  <conditionalFormatting sqref="F14:AI14">
    <cfRule type="expression" dxfId="1225" priority="603" stopIfTrue="1">
      <formula>IF(WEEKDAY(F$5)=1,TRUE,FALSE)</formula>
    </cfRule>
  </conditionalFormatting>
  <conditionalFormatting sqref="F14:AI14">
    <cfRule type="expression" dxfId="1223" priority="602" stopIfTrue="1">
      <formula>IF(WEEKDAY(F$5)=1,TRUE,FALSE)</formula>
    </cfRule>
  </conditionalFormatting>
  <conditionalFormatting sqref="F14:AI14">
    <cfRule type="expression" dxfId="1221" priority="601" stopIfTrue="1">
      <formula>IF(WEEKDAY(F$5)=1,TRUE,FALSE)</formula>
    </cfRule>
  </conditionalFormatting>
  <conditionalFormatting sqref="F16:AI16">
    <cfRule type="expression" dxfId="1218" priority="600" stopIfTrue="1">
      <formula>IF(WEEKDAY(F$5)=1,TRUE,FALSE)</formula>
    </cfRule>
  </conditionalFormatting>
  <conditionalFormatting sqref="F16:I16">
    <cfRule type="expression" dxfId="1216" priority="599" stopIfTrue="1">
      <formula>IF(WEEKDAY(F$5)=1,TRUE,FALSE)</formula>
    </cfRule>
  </conditionalFormatting>
  <conditionalFormatting sqref="F16:AI16">
    <cfRule type="expression" dxfId="1214" priority="598" stopIfTrue="1">
      <formula>IF(WEEKDAY(F$5)=1,TRUE,FALSE)</formula>
    </cfRule>
  </conditionalFormatting>
  <conditionalFormatting sqref="F16:AI16">
    <cfRule type="expression" dxfId="1212" priority="597" stopIfTrue="1">
      <formula>IF(WEEKDAY(F$5)=1,TRUE,FALSE)</formula>
    </cfRule>
  </conditionalFormatting>
  <conditionalFormatting sqref="F16:AI16">
    <cfRule type="expression" dxfId="1210" priority="596" stopIfTrue="1">
      <formula>IF(WEEKDAY(F$5)=1,TRUE,FALSE)</formula>
    </cfRule>
  </conditionalFormatting>
  <conditionalFormatting sqref="K16:P16">
    <cfRule type="expression" dxfId="1208" priority="595" stopIfTrue="1">
      <formula>IF(WEEKDAY(K$5)=1,TRUE,FALSE)</formula>
    </cfRule>
  </conditionalFormatting>
  <conditionalFormatting sqref="R16:W16">
    <cfRule type="expression" dxfId="1206" priority="594" stopIfTrue="1">
      <formula>IF(WEEKDAY(R$5)=1,TRUE,FALSE)</formula>
    </cfRule>
  </conditionalFormatting>
  <conditionalFormatting sqref="Y16:AD16">
    <cfRule type="expression" dxfId="1204" priority="593" stopIfTrue="1">
      <formula>IF(WEEKDAY(Y$5)=1,TRUE,FALSE)</formula>
    </cfRule>
  </conditionalFormatting>
  <conditionalFormatting sqref="F16:I16">
    <cfRule type="expression" dxfId="1202" priority="592" stopIfTrue="1">
      <formula>IF(WEEKDAY(F$5)=1,TRUE,FALSE)</formula>
    </cfRule>
  </conditionalFormatting>
  <conditionalFormatting sqref="AF16:AI16">
    <cfRule type="expression" dxfId="1200" priority="591" stopIfTrue="1">
      <formula>IF(WEEKDAY(AF$5)=1,TRUE,FALSE)</formula>
    </cfRule>
  </conditionalFormatting>
  <conditionalFormatting sqref="F16:AI16">
    <cfRule type="expression" dxfId="1198" priority="590" stopIfTrue="1">
      <formula>IF(WEEKDAY(F$5)=1,TRUE,FALSE)</formula>
    </cfRule>
  </conditionalFormatting>
  <conditionalFormatting sqref="F16:AI16">
    <cfRule type="expression" dxfId="1196" priority="589" stopIfTrue="1">
      <formula>IF(WEEKDAY(F$5)=1,TRUE,FALSE)</formula>
    </cfRule>
  </conditionalFormatting>
  <conditionalFormatting sqref="F16:AI16">
    <cfRule type="expression" dxfId="1194" priority="588" stopIfTrue="1">
      <formula>IF(WEEKDAY(F$5)=1,TRUE,FALSE)</formula>
    </cfRule>
  </conditionalFormatting>
  <conditionalFormatting sqref="F16:AI16">
    <cfRule type="expression" dxfId="1192" priority="587" stopIfTrue="1">
      <formula>IF(WEEKDAY(F$5)=1,TRUE,FALSE)</formula>
    </cfRule>
  </conditionalFormatting>
  <conditionalFormatting sqref="F16:I16">
    <cfRule type="expression" dxfId="1190" priority="586" stopIfTrue="1">
      <formula>IF(WEEKDAY(F$5)=1,TRUE,FALSE)</formula>
    </cfRule>
  </conditionalFormatting>
  <conditionalFormatting sqref="F16:I16">
    <cfRule type="expression" dxfId="1188" priority="585" stopIfTrue="1">
      <formula>IF(WEEKDAY(F$5)=1,TRUE,FALSE)</formula>
    </cfRule>
  </conditionalFormatting>
  <conditionalFormatting sqref="F16:I16">
    <cfRule type="expression" dxfId="1186" priority="584" stopIfTrue="1">
      <formula>IF(WEEKDAY(F$5)=1,TRUE,FALSE)</formula>
    </cfRule>
  </conditionalFormatting>
  <conditionalFormatting sqref="F16:AI16">
    <cfRule type="expression" dxfId="1184" priority="583" stopIfTrue="1">
      <formula>IF(WEEKDAY(F$5)=1,TRUE,FALSE)</formula>
    </cfRule>
  </conditionalFormatting>
  <conditionalFormatting sqref="F16:AI16">
    <cfRule type="expression" dxfId="1182" priority="582" stopIfTrue="1">
      <formula>IF(WEEKDAY(F$5)=1,TRUE,FALSE)</formula>
    </cfRule>
  </conditionalFormatting>
  <conditionalFormatting sqref="F16:AI16">
    <cfRule type="expression" dxfId="1180" priority="581" stopIfTrue="1">
      <formula>IF(WEEKDAY(F$5)=1,TRUE,FALSE)</formula>
    </cfRule>
  </conditionalFormatting>
  <conditionalFormatting sqref="K16:P16">
    <cfRule type="expression" dxfId="1178" priority="580" stopIfTrue="1">
      <formula>IF(WEEKDAY(K$5)=1,TRUE,FALSE)</formula>
    </cfRule>
  </conditionalFormatting>
  <conditionalFormatting sqref="R16:W16">
    <cfRule type="expression" dxfId="1176" priority="579" stopIfTrue="1">
      <formula>IF(WEEKDAY(R$5)=1,TRUE,FALSE)</formula>
    </cfRule>
  </conditionalFormatting>
  <conditionalFormatting sqref="Y16:AD16">
    <cfRule type="expression" dxfId="1174" priority="578" stopIfTrue="1">
      <formula>IF(WEEKDAY(Y$5)=1,TRUE,FALSE)</formula>
    </cfRule>
  </conditionalFormatting>
  <conditionalFormatting sqref="F16:I16">
    <cfRule type="expression" dxfId="1172" priority="577" stopIfTrue="1">
      <formula>IF(WEEKDAY(F$5)=1,TRUE,FALSE)</formula>
    </cfRule>
  </conditionalFormatting>
  <conditionalFormatting sqref="AF16:AI16">
    <cfRule type="expression" dxfId="1170" priority="576" stopIfTrue="1">
      <formula>IF(WEEKDAY(AF$5)=1,TRUE,FALSE)</formula>
    </cfRule>
  </conditionalFormatting>
  <conditionalFormatting sqref="F16:AI16">
    <cfRule type="expression" dxfId="1168" priority="575" stopIfTrue="1">
      <formula>IF(WEEKDAY(F$5)=1,TRUE,FALSE)</formula>
    </cfRule>
  </conditionalFormatting>
  <conditionalFormatting sqref="F16:AI16">
    <cfRule type="expression" dxfId="1166" priority="574" stopIfTrue="1">
      <formula>IF(WEEKDAY(F$5)=1,TRUE,FALSE)</formula>
    </cfRule>
  </conditionalFormatting>
  <conditionalFormatting sqref="F16:AI16">
    <cfRule type="expression" dxfId="1164" priority="573" stopIfTrue="1">
      <formula>IF(WEEKDAY(F$5)=1,TRUE,FALSE)</formula>
    </cfRule>
  </conditionalFormatting>
  <conditionalFormatting sqref="F16:AI16">
    <cfRule type="expression" dxfId="1162" priority="572" stopIfTrue="1">
      <formula>IF(WEEKDAY(F$5)=1,TRUE,FALSE)</formula>
    </cfRule>
  </conditionalFormatting>
  <conditionalFormatting sqref="F16:AI16">
    <cfRule type="expression" dxfId="1160" priority="571" stopIfTrue="1">
      <formula>IF(WEEKDAY(F$5)=1,TRUE,FALSE)</formula>
    </cfRule>
  </conditionalFormatting>
  <conditionalFormatting sqref="F18:AI18">
    <cfRule type="expression" dxfId="1157" priority="570" stopIfTrue="1">
      <formula>IF(WEEKDAY(F$5)=1,TRUE,FALSE)</formula>
    </cfRule>
  </conditionalFormatting>
  <conditionalFormatting sqref="F18:I18">
    <cfRule type="expression" dxfId="1155" priority="569" stopIfTrue="1">
      <formula>IF(WEEKDAY(F$5)=1,TRUE,FALSE)</formula>
    </cfRule>
  </conditionalFormatting>
  <conditionalFormatting sqref="F18:AI18">
    <cfRule type="expression" dxfId="1153" priority="568" stopIfTrue="1">
      <formula>IF(WEEKDAY(F$5)=1,TRUE,FALSE)</formula>
    </cfRule>
  </conditionalFormatting>
  <conditionalFormatting sqref="F18:AI18">
    <cfRule type="expression" dxfId="1151" priority="567" stopIfTrue="1">
      <formula>IF(WEEKDAY(F$5)=1,TRUE,FALSE)</formula>
    </cfRule>
  </conditionalFormatting>
  <conditionalFormatting sqref="F18:AI18">
    <cfRule type="expression" dxfId="1149" priority="566" stopIfTrue="1">
      <formula>IF(WEEKDAY(F$5)=1,TRUE,FALSE)</formula>
    </cfRule>
  </conditionalFormatting>
  <conditionalFormatting sqref="K18:P18">
    <cfRule type="expression" dxfId="1147" priority="565" stopIfTrue="1">
      <formula>IF(WEEKDAY(K$5)=1,TRUE,FALSE)</formula>
    </cfRule>
  </conditionalFormatting>
  <conditionalFormatting sqref="R18:W18">
    <cfRule type="expression" dxfId="1145" priority="564" stopIfTrue="1">
      <formula>IF(WEEKDAY(R$5)=1,TRUE,FALSE)</formula>
    </cfRule>
  </conditionalFormatting>
  <conditionalFormatting sqref="Y18:AD18">
    <cfRule type="expression" dxfId="1143" priority="563" stopIfTrue="1">
      <formula>IF(WEEKDAY(Y$5)=1,TRUE,FALSE)</formula>
    </cfRule>
  </conditionalFormatting>
  <conditionalFormatting sqref="F18:I18">
    <cfRule type="expression" dxfId="1141" priority="562" stopIfTrue="1">
      <formula>IF(WEEKDAY(F$5)=1,TRUE,FALSE)</formula>
    </cfRule>
  </conditionalFormatting>
  <conditionalFormatting sqref="AF18:AI18">
    <cfRule type="expression" dxfId="1139" priority="561" stopIfTrue="1">
      <formula>IF(WEEKDAY(AF$5)=1,TRUE,FALSE)</formula>
    </cfRule>
  </conditionalFormatting>
  <conditionalFormatting sqref="F18:AI18">
    <cfRule type="expression" dxfId="1137" priority="560" stopIfTrue="1">
      <formula>IF(WEEKDAY(F$5)=1,TRUE,FALSE)</formula>
    </cfRule>
  </conditionalFormatting>
  <conditionalFormatting sqref="F18:AI18">
    <cfRule type="expression" dxfId="1135" priority="559" stopIfTrue="1">
      <formula>IF(WEEKDAY(F$5)=1,TRUE,FALSE)</formula>
    </cfRule>
  </conditionalFormatting>
  <conditionalFormatting sqref="F18:AI18">
    <cfRule type="expression" dxfId="1133" priority="558" stopIfTrue="1">
      <formula>IF(WEEKDAY(F$5)=1,TRUE,FALSE)</formula>
    </cfRule>
  </conditionalFormatting>
  <conditionalFormatting sqref="F18:AI18">
    <cfRule type="expression" dxfId="1131" priority="557" stopIfTrue="1">
      <formula>IF(WEEKDAY(F$5)=1,TRUE,FALSE)</formula>
    </cfRule>
  </conditionalFormatting>
  <conditionalFormatting sqref="F18:I18">
    <cfRule type="expression" dxfId="1129" priority="556" stopIfTrue="1">
      <formula>IF(WEEKDAY(F$5)=1,TRUE,FALSE)</formula>
    </cfRule>
  </conditionalFormatting>
  <conditionalFormatting sqref="F18:I18">
    <cfRule type="expression" dxfId="1127" priority="555" stopIfTrue="1">
      <formula>IF(WEEKDAY(F$5)=1,TRUE,FALSE)</formula>
    </cfRule>
  </conditionalFormatting>
  <conditionalFormatting sqref="F18:I18">
    <cfRule type="expression" dxfId="1125" priority="554" stopIfTrue="1">
      <formula>IF(WEEKDAY(F$5)=1,TRUE,FALSE)</formula>
    </cfRule>
  </conditionalFormatting>
  <conditionalFormatting sqref="F18:AI18">
    <cfRule type="expression" dxfId="1123" priority="553" stopIfTrue="1">
      <formula>IF(WEEKDAY(F$5)=1,TRUE,FALSE)</formula>
    </cfRule>
  </conditionalFormatting>
  <conditionalFormatting sqref="F18:AI18">
    <cfRule type="expression" dxfId="1121" priority="552" stopIfTrue="1">
      <formula>IF(WEEKDAY(F$5)=1,TRUE,FALSE)</formula>
    </cfRule>
  </conditionalFormatting>
  <conditionalFormatting sqref="F18:AI18">
    <cfRule type="expression" dxfId="1119" priority="551" stopIfTrue="1">
      <formula>IF(WEEKDAY(F$5)=1,TRUE,FALSE)</formula>
    </cfRule>
  </conditionalFormatting>
  <conditionalFormatting sqref="K18:P18">
    <cfRule type="expression" dxfId="1117" priority="550" stopIfTrue="1">
      <formula>IF(WEEKDAY(K$5)=1,TRUE,FALSE)</formula>
    </cfRule>
  </conditionalFormatting>
  <conditionalFormatting sqref="R18:W18">
    <cfRule type="expression" dxfId="1115" priority="549" stopIfTrue="1">
      <formula>IF(WEEKDAY(R$5)=1,TRUE,FALSE)</formula>
    </cfRule>
  </conditionalFormatting>
  <conditionalFormatting sqref="Y18:AD18">
    <cfRule type="expression" dxfId="1113" priority="548" stopIfTrue="1">
      <formula>IF(WEEKDAY(Y$5)=1,TRUE,FALSE)</formula>
    </cfRule>
  </conditionalFormatting>
  <conditionalFormatting sqref="F18:I18">
    <cfRule type="expression" dxfId="1111" priority="547" stopIfTrue="1">
      <formula>IF(WEEKDAY(F$5)=1,TRUE,FALSE)</formula>
    </cfRule>
  </conditionalFormatting>
  <conditionalFormatting sqref="AF18:AI18">
    <cfRule type="expression" dxfId="1109" priority="546" stopIfTrue="1">
      <formula>IF(WEEKDAY(AF$5)=1,TRUE,FALSE)</formula>
    </cfRule>
  </conditionalFormatting>
  <conditionalFormatting sqref="F18:AI18">
    <cfRule type="expression" dxfId="1107" priority="545" stopIfTrue="1">
      <formula>IF(WEEKDAY(F$5)=1,TRUE,FALSE)</formula>
    </cfRule>
  </conditionalFormatting>
  <conditionalFormatting sqref="F18:AI18">
    <cfRule type="expression" dxfId="1105" priority="544" stopIfTrue="1">
      <formula>IF(WEEKDAY(F$5)=1,TRUE,FALSE)</formula>
    </cfRule>
  </conditionalFormatting>
  <conditionalFormatting sqref="F18:AI18">
    <cfRule type="expression" dxfId="1103" priority="543" stopIfTrue="1">
      <formula>IF(WEEKDAY(F$5)=1,TRUE,FALSE)</formula>
    </cfRule>
  </conditionalFormatting>
  <conditionalFormatting sqref="F18:AI18">
    <cfRule type="expression" dxfId="1101" priority="542" stopIfTrue="1">
      <formula>IF(WEEKDAY(F$5)=1,TRUE,FALSE)</formula>
    </cfRule>
  </conditionalFormatting>
  <conditionalFormatting sqref="F18:AI18">
    <cfRule type="expression" dxfId="1099" priority="541" stopIfTrue="1">
      <formula>IF(WEEKDAY(F$5)=1,TRUE,FALSE)</formula>
    </cfRule>
  </conditionalFormatting>
  <conditionalFormatting sqref="F20:AI20">
    <cfRule type="expression" dxfId="1096" priority="540" stopIfTrue="1">
      <formula>IF(WEEKDAY(F$5)=1,TRUE,FALSE)</formula>
    </cfRule>
  </conditionalFormatting>
  <conditionalFormatting sqref="F20:I20">
    <cfRule type="expression" dxfId="1094" priority="539" stopIfTrue="1">
      <formula>IF(WEEKDAY(F$5)=1,TRUE,FALSE)</formula>
    </cfRule>
  </conditionalFormatting>
  <conditionalFormatting sqref="F20:AI20">
    <cfRule type="expression" dxfId="1092" priority="538" stopIfTrue="1">
      <formula>IF(WEEKDAY(F$5)=1,TRUE,FALSE)</formula>
    </cfRule>
  </conditionalFormatting>
  <conditionalFormatting sqref="F20:AI20">
    <cfRule type="expression" dxfId="1090" priority="537" stopIfTrue="1">
      <formula>IF(WEEKDAY(F$5)=1,TRUE,FALSE)</formula>
    </cfRule>
  </conditionalFormatting>
  <conditionalFormatting sqref="F20:AI20">
    <cfRule type="expression" dxfId="1088" priority="536" stopIfTrue="1">
      <formula>IF(WEEKDAY(F$5)=1,TRUE,FALSE)</formula>
    </cfRule>
  </conditionalFormatting>
  <conditionalFormatting sqref="K20:P20">
    <cfRule type="expression" dxfId="1086" priority="535" stopIfTrue="1">
      <formula>IF(WEEKDAY(K$5)=1,TRUE,FALSE)</formula>
    </cfRule>
  </conditionalFormatting>
  <conditionalFormatting sqref="R20:W20">
    <cfRule type="expression" dxfId="1084" priority="534" stopIfTrue="1">
      <formula>IF(WEEKDAY(R$5)=1,TRUE,FALSE)</formula>
    </cfRule>
  </conditionalFormatting>
  <conditionalFormatting sqref="Y20:AD20">
    <cfRule type="expression" dxfId="1082" priority="533" stopIfTrue="1">
      <formula>IF(WEEKDAY(Y$5)=1,TRUE,FALSE)</formula>
    </cfRule>
  </conditionalFormatting>
  <conditionalFormatting sqref="F20:I20">
    <cfRule type="expression" dxfId="1080" priority="532" stopIfTrue="1">
      <formula>IF(WEEKDAY(F$5)=1,TRUE,FALSE)</formula>
    </cfRule>
  </conditionalFormatting>
  <conditionalFormatting sqref="AF20:AI20">
    <cfRule type="expression" dxfId="1078" priority="531" stopIfTrue="1">
      <formula>IF(WEEKDAY(AF$5)=1,TRUE,FALSE)</formula>
    </cfRule>
  </conditionalFormatting>
  <conditionalFormatting sqref="F20:AI20">
    <cfRule type="expression" dxfId="1076" priority="530" stopIfTrue="1">
      <formula>IF(WEEKDAY(F$5)=1,TRUE,FALSE)</formula>
    </cfRule>
  </conditionalFormatting>
  <conditionalFormatting sqref="F20:AI20">
    <cfRule type="expression" dxfId="1074" priority="529" stopIfTrue="1">
      <formula>IF(WEEKDAY(F$5)=1,TRUE,FALSE)</formula>
    </cfRule>
  </conditionalFormatting>
  <conditionalFormatting sqref="F20:AI20">
    <cfRule type="expression" dxfId="1072" priority="528" stopIfTrue="1">
      <formula>IF(WEEKDAY(F$5)=1,TRUE,FALSE)</formula>
    </cfRule>
  </conditionalFormatting>
  <conditionalFormatting sqref="F20:AI20">
    <cfRule type="expression" dxfId="1070" priority="527" stopIfTrue="1">
      <formula>IF(WEEKDAY(F$5)=1,TRUE,FALSE)</formula>
    </cfRule>
  </conditionalFormatting>
  <conditionalFormatting sqref="F20:I20">
    <cfRule type="expression" dxfId="1068" priority="526" stopIfTrue="1">
      <formula>IF(WEEKDAY(F$5)=1,TRUE,FALSE)</formula>
    </cfRule>
  </conditionalFormatting>
  <conditionalFormatting sqref="F20:I20">
    <cfRule type="expression" dxfId="1066" priority="525" stopIfTrue="1">
      <formula>IF(WEEKDAY(F$5)=1,TRUE,FALSE)</formula>
    </cfRule>
  </conditionalFormatting>
  <conditionalFormatting sqref="F20:I20">
    <cfRule type="expression" dxfId="1064" priority="524" stopIfTrue="1">
      <formula>IF(WEEKDAY(F$5)=1,TRUE,FALSE)</formula>
    </cfRule>
  </conditionalFormatting>
  <conditionalFormatting sqref="F20:AI20">
    <cfRule type="expression" dxfId="1062" priority="523" stopIfTrue="1">
      <formula>IF(WEEKDAY(F$5)=1,TRUE,FALSE)</formula>
    </cfRule>
  </conditionalFormatting>
  <conditionalFormatting sqref="F20:AI20">
    <cfRule type="expression" dxfId="1060" priority="522" stopIfTrue="1">
      <formula>IF(WEEKDAY(F$5)=1,TRUE,FALSE)</formula>
    </cfRule>
  </conditionalFormatting>
  <conditionalFormatting sqref="F20:AI20">
    <cfRule type="expression" dxfId="1058" priority="521" stopIfTrue="1">
      <formula>IF(WEEKDAY(F$5)=1,TRUE,FALSE)</formula>
    </cfRule>
  </conditionalFormatting>
  <conditionalFormatting sqref="K20:P20">
    <cfRule type="expression" dxfId="1056" priority="520" stopIfTrue="1">
      <formula>IF(WEEKDAY(K$5)=1,TRUE,FALSE)</formula>
    </cfRule>
  </conditionalFormatting>
  <conditionalFormatting sqref="R20:W20">
    <cfRule type="expression" dxfId="1054" priority="519" stopIfTrue="1">
      <formula>IF(WEEKDAY(R$5)=1,TRUE,FALSE)</formula>
    </cfRule>
  </conditionalFormatting>
  <conditionalFormatting sqref="Y20:AD20">
    <cfRule type="expression" dxfId="1052" priority="518" stopIfTrue="1">
      <formula>IF(WEEKDAY(Y$5)=1,TRUE,FALSE)</formula>
    </cfRule>
  </conditionalFormatting>
  <conditionalFormatting sqref="F20:I20">
    <cfRule type="expression" dxfId="1050" priority="517" stopIfTrue="1">
      <formula>IF(WEEKDAY(F$5)=1,TRUE,FALSE)</formula>
    </cfRule>
  </conditionalFormatting>
  <conditionalFormatting sqref="AF20:AI20">
    <cfRule type="expression" dxfId="1048" priority="516" stopIfTrue="1">
      <formula>IF(WEEKDAY(AF$5)=1,TRUE,FALSE)</formula>
    </cfRule>
  </conditionalFormatting>
  <conditionalFormatting sqref="F20:AI20">
    <cfRule type="expression" dxfId="1046" priority="515" stopIfTrue="1">
      <formula>IF(WEEKDAY(F$5)=1,TRUE,FALSE)</formula>
    </cfRule>
  </conditionalFormatting>
  <conditionalFormatting sqref="F20:AI20">
    <cfRule type="expression" dxfId="1044" priority="514" stopIfTrue="1">
      <formula>IF(WEEKDAY(F$5)=1,TRUE,FALSE)</formula>
    </cfRule>
  </conditionalFormatting>
  <conditionalFormatting sqref="F20:AI20">
    <cfRule type="expression" dxfId="1042" priority="513" stopIfTrue="1">
      <formula>IF(WEEKDAY(F$5)=1,TRUE,FALSE)</formula>
    </cfRule>
  </conditionalFormatting>
  <conditionalFormatting sqref="F20:AI20">
    <cfRule type="expression" dxfId="1040" priority="512" stopIfTrue="1">
      <formula>IF(WEEKDAY(F$5)=1,TRUE,FALSE)</formula>
    </cfRule>
  </conditionalFormatting>
  <conditionalFormatting sqref="F20:AI20">
    <cfRule type="expression" dxfId="1038" priority="511" stopIfTrue="1">
      <formula>IF(WEEKDAY(F$5)=1,TRUE,FALSE)</formula>
    </cfRule>
  </conditionalFormatting>
  <conditionalFormatting sqref="F22:AI22">
    <cfRule type="expression" dxfId="1035" priority="510" stopIfTrue="1">
      <formula>IF(WEEKDAY(F$5)=1,TRUE,FALSE)</formula>
    </cfRule>
  </conditionalFormatting>
  <conditionalFormatting sqref="F22:I22">
    <cfRule type="expression" dxfId="1033" priority="509" stopIfTrue="1">
      <formula>IF(WEEKDAY(F$5)=1,TRUE,FALSE)</formula>
    </cfRule>
  </conditionalFormatting>
  <conditionalFormatting sqref="F22:AI22">
    <cfRule type="expression" dxfId="1031" priority="508" stopIfTrue="1">
      <formula>IF(WEEKDAY(F$5)=1,TRUE,FALSE)</formula>
    </cfRule>
  </conditionalFormatting>
  <conditionalFormatting sqref="F22:AI22">
    <cfRule type="expression" dxfId="1029" priority="507" stopIfTrue="1">
      <formula>IF(WEEKDAY(F$5)=1,TRUE,FALSE)</formula>
    </cfRule>
  </conditionalFormatting>
  <conditionalFormatting sqref="F22:AI22">
    <cfRule type="expression" dxfId="1027" priority="506" stopIfTrue="1">
      <formula>IF(WEEKDAY(F$5)=1,TRUE,FALSE)</formula>
    </cfRule>
  </conditionalFormatting>
  <conditionalFormatting sqref="K22:P22">
    <cfRule type="expression" dxfId="1025" priority="505" stopIfTrue="1">
      <formula>IF(WEEKDAY(K$5)=1,TRUE,FALSE)</formula>
    </cfRule>
  </conditionalFormatting>
  <conditionalFormatting sqref="R22:W22">
    <cfRule type="expression" dxfId="1023" priority="504" stopIfTrue="1">
      <formula>IF(WEEKDAY(R$5)=1,TRUE,FALSE)</formula>
    </cfRule>
  </conditionalFormatting>
  <conditionalFormatting sqref="Y22:AD22">
    <cfRule type="expression" dxfId="1021" priority="503" stopIfTrue="1">
      <formula>IF(WEEKDAY(Y$5)=1,TRUE,FALSE)</formula>
    </cfRule>
  </conditionalFormatting>
  <conditionalFormatting sqref="F22:I22">
    <cfRule type="expression" dxfId="1019" priority="502" stopIfTrue="1">
      <formula>IF(WEEKDAY(F$5)=1,TRUE,FALSE)</formula>
    </cfRule>
  </conditionalFormatting>
  <conditionalFormatting sqref="AF22:AI22">
    <cfRule type="expression" dxfId="1017" priority="501" stopIfTrue="1">
      <formula>IF(WEEKDAY(AF$5)=1,TRUE,FALSE)</formula>
    </cfRule>
  </conditionalFormatting>
  <conditionalFormatting sqref="F22:AI22">
    <cfRule type="expression" dxfId="1015" priority="500" stopIfTrue="1">
      <formula>IF(WEEKDAY(F$5)=1,TRUE,FALSE)</formula>
    </cfRule>
  </conditionalFormatting>
  <conditionalFormatting sqref="F22:AI22">
    <cfRule type="expression" dxfId="1013" priority="499" stopIfTrue="1">
      <formula>IF(WEEKDAY(F$5)=1,TRUE,FALSE)</formula>
    </cfRule>
  </conditionalFormatting>
  <conditionalFormatting sqref="F22:AI22">
    <cfRule type="expression" dxfId="1011" priority="498" stopIfTrue="1">
      <formula>IF(WEEKDAY(F$5)=1,TRUE,FALSE)</formula>
    </cfRule>
  </conditionalFormatting>
  <conditionalFormatting sqref="F22:AI22">
    <cfRule type="expression" dxfId="1009" priority="497" stopIfTrue="1">
      <formula>IF(WEEKDAY(F$5)=1,TRUE,FALSE)</formula>
    </cfRule>
  </conditionalFormatting>
  <conditionalFormatting sqref="F22:I22">
    <cfRule type="expression" dxfId="1007" priority="496" stopIfTrue="1">
      <formula>IF(WEEKDAY(F$5)=1,TRUE,FALSE)</formula>
    </cfRule>
  </conditionalFormatting>
  <conditionalFormatting sqref="F22:I22">
    <cfRule type="expression" dxfId="1005" priority="495" stopIfTrue="1">
      <formula>IF(WEEKDAY(F$5)=1,TRUE,FALSE)</formula>
    </cfRule>
  </conditionalFormatting>
  <conditionalFormatting sqref="F22:I22">
    <cfRule type="expression" dxfId="1003" priority="494" stopIfTrue="1">
      <formula>IF(WEEKDAY(F$5)=1,TRUE,FALSE)</formula>
    </cfRule>
  </conditionalFormatting>
  <conditionalFormatting sqref="F22:AI22">
    <cfRule type="expression" dxfId="1001" priority="493" stopIfTrue="1">
      <formula>IF(WEEKDAY(F$5)=1,TRUE,FALSE)</formula>
    </cfRule>
  </conditionalFormatting>
  <conditionalFormatting sqref="F22:AI22">
    <cfRule type="expression" dxfId="999" priority="492" stopIfTrue="1">
      <formula>IF(WEEKDAY(F$5)=1,TRUE,FALSE)</formula>
    </cfRule>
  </conditionalFormatting>
  <conditionalFormatting sqref="F22:AI22">
    <cfRule type="expression" dxfId="997" priority="491" stopIfTrue="1">
      <formula>IF(WEEKDAY(F$5)=1,TRUE,FALSE)</formula>
    </cfRule>
  </conditionalFormatting>
  <conditionalFormatting sqref="K22:P22">
    <cfRule type="expression" dxfId="995" priority="490" stopIfTrue="1">
      <formula>IF(WEEKDAY(K$5)=1,TRUE,FALSE)</formula>
    </cfRule>
  </conditionalFormatting>
  <conditionalFormatting sqref="R22:W22">
    <cfRule type="expression" dxfId="993" priority="489" stopIfTrue="1">
      <formula>IF(WEEKDAY(R$5)=1,TRUE,FALSE)</formula>
    </cfRule>
  </conditionalFormatting>
  <conditionalFormatting sqref="Y22:AD22">
    <cfRule type="expression" dxfId="991" priority="488" stopIfTrue="1">
      <formula>IF(WEEKDAY(Y$5)=1,TRUE,FALSE)</formula>
    </cfRule>
  </conditionalFormatting>
  <conditionalFormatting sqref="F22:I22">
    <cfRule type="expression" dxfId="989" priority="487" stopIfTrue="1">
      <formula>IF(WEEKDAY(F$5)=1,TRUE,FALSE)</formula>
    </cfRule>
  </conditionalFormatting>
  <conditionalFormatting sqref="AF22:AI22">
    <cfRule type="expression" dxfId="987" priority="486" stopIfTrue="1">
      <formula>IF(WEEKDAY(AF$5)=1,TRUE,FALSE)</formula>
    </cfRule>
  </conditionalFormatting>
  <conditionalFormatting sqref="F22:AI22">
    <cfRule type="expression" dxfId="985" priority="485" stopIfTrue="1">
      <formula>IF(WEEKDAY(F$5)=1,TRUE,FALSE)</formula>
    </cfRule>
  </conditionalFormatting>
  <conditionalFormatting sqref="F22:AI22">
    <cfRule type="expression" dxfId="983" priority="484" stopIfTrue="1">
      <formula>IF(WEEKDAY(F$5)=1,TRUE,FALSE)</formula>
    </cfRule>
  </conditionalFormatting>
  <conditionalFormatting sqref="F22:AI22">
    <cfRule type="expression" dxfId="981" priority="483" stopIfTrue="1">
      <formula>IF(WEEKDAY(F$5)=1,TRUE,FALSE)</formula>
    </cfRule>
  </conditionalFormatting>
  <conditionalFormatting sqref="F22:AI22">
    <cfRule type="expression" dxfId="979" priority="482" stopIfTrue="1">
      <formula>IF(WEEKDAY(F$5)=1,TRUE,FALSE)</formula>
    </cfRule>
  </conditionalFormatting>
  <conditionalFormatting sqref="F22:AI22">
    <cfRule type="expression" dxfId="977" priority="481" stopIfTrue="1">
      <formula>IF(WEEKDAY(F$5)=1,TRUE,FALSE)</formula>
    </cfRule>
  </conditionalFormatting>
  <conditionalFormatting sqref="F24:AI24">
    <cfRule type="expression" dxfId="974" priority="480" stopIfTrue="1">
      <formula>IF(WEEKDAY(F$5)=1,TRUE,FALSE)</formula>
    </cfRule>
  </conditionalFormatting>
  <conditionalFormatting sqref="F24:I24">
    <cfRule type="expression" dxfId="972" priority="479" stopIfTrue="1">
      <formula>IF(WEEKDAY(F$5)=1,TRUE,FALSE)</formula>
    </cfRule>
  </conditionalFormatting>
  <conditionalFormatting sqref="F24:AI24">
    <cfRule type="expression" dxfId="970" priority="478" stopIfTrue="1">
      <formula>IF(WEEKDAY(F$5)=1,TRUE,FALSE)</formula>
    </cfRule>
  </conditionalFormatting>
  <conditionalFormatting sqref="F24:AI24">
    <cfRule type="expression" dxfId="968" priority="477" stopIfTrue="1">
      <formula>IF(WEEKDAY(F$5)=1,TRUE,FALSE)</formula>
    </cfRule>
  </conditionalFormatting>
  <conditionalFormatting sqref="F24:AI24">
    <cfRule type="expression" dxfId="966" priority="476" stopIfTrue="1">
      <formula>IF(WEEKDAY(F$5)=1,TRUE,FALSE)</formula>
    </cfRule>
  </conditionalFormatting>
  <conditionalFormatting sqref="K24:P24">
    <cfRule type="expression" dxfId="964" priority="475" stopIfTrue="1">
      <formula>IF(WEEKDAY(K$5)=1,TRUE,FALSE)</formula>
    </cfRule>
  </conditionalFormatting>
  <conditionalFormatting sqref="R24:W24">
    <cfRule type="expression" dxfId="962" priority="474" stopIfTrue="1">
      <formula>IF(WEEKDAY(R$5)=1,TRUE,FALSE)</formula>
    </cfRule>
  </conditionalFormatting>
  <conditionalFormatting sqref="Y24:AD24">
    <cfRule type="expression" dxfId="960" priority="473" stopIfTrue="1">
      <formula>IF(WEEKDAY(Y$5)=1,TRUE,FALSE)</formula>
    </cfRule>
  </conditionalFormatting>
  <conditionalFormatting sqref="F24:I24">
    <cfRule type="expression" dxfId="958" priority="472" stopIfTrue="1">
      <formula>IF(WEEKDAY(F$5)=1,TRUE,FALSE)</formula>
    </cfRule>
  </conditionalFormatting>
  <conditionalFormatting sqref="AF24:AI24">
    <cfRule type="expression" dxfId="956" priority="471" stopIfTrue="1">
      <formula>IF(WEEKDAY(AF$5)=1,TRUE,FALSE)</formula>
    </cfRule>
  </conditionalFormatting>
  <conditionalFormatting sqref="F24:AI24">
    <cfRule type="expression" dxfId="954" priority="470" stopIfTrue="1">
      <formula>IF(WEEKDAY(F$5)=1,TRUE,FALSE)</formula>
    </cfRule>
  </conditionalFormatting>
  <conditionalFormatting sqref="F24:AI24">
    <cfRule type="expression" dxfId="952" priority="469" stopIfTrue="1">
      <formula>IF(WEEKDAY(F$5)=1,TRUE,FALSE)</formula>
    </cfRule>
  </conditionalFormatting>
  <conditionalFormatting sqref="F24:AI24">
    <cfRule type="expression" dxfId="950" priority="468" stopIfTrue="1">
      <formula>IF(WEEKDAY(F$5)=1,TRUE,FALSE)</formula>
    </cfRule>
  </conditionalFormatting>
  <conditionalFormatting sqref="F24:AI24">
    <cfRule type="expression" dxfId="948" priority="467" stopIfTrue="1">
      <formula>IF(WEEKDAY(F$5)=1,TRUE,FALSE)</formula>
    </cfRule>
  </conditionalFormatting>
  <conditionalFormatting sqref="F24:I24">
    <cfRule type="expression" dxfId="946" priority="466" stopIfTrue="1">
      <formula>IF(WEEKDAY(F$5)=1,TRUE,FALSE)</formula>
    </cfRule>
  </conditionalFormatting>
  <conditionalFormatting sqref="F24:I24">
    <cfRule type="expression" dxfId="944" priority="465" stopIfTrue="1">
      <formula>IF(WEEKDAY(F$5)=1,TRUE,FALSE)</formula>
    </cfRule>
  </conditionalFormatting>
  <conditionalFormatting sqref="F24:I24">
    <cfRule type="expression" dxfId="942" priority="464" stopIfTrue="1">
      <formula>IF(WEEKDAY(F$5)=1,TRUE,FALSE)</formula>
    </cfRule>
  </conditionalFormatting>
  <conditionalFormatting sqref="F24:AI24">
    <cfRule type="expression" dxfId="940" priority="463" stopIfTrue="1">
      <formula>IF(WEEKDAY(F$5)=1,TRUE,FALSE)</formula>
    </cfRule>
  </conditionalFormatting>
  <conditionalFormatting sqref="F24:AI24">
    <cfRule type="expression" dxfId="938" priority="462" stopIfTrue="1">
      <formula>IF(WEEKDAY(F$5)=1,TRUE,FALSE)</formula>
    </cfRule>
  </conditionalFormatting>
  <conditionalFormatting sqref="F24:AI24">
    <cfRule type="expression" dxfId="936" priority="461" stopIfTrue="1">
      <formula>IF(WEEKDAY(F$5)=1,TRUE,FALSE)</formula>
    </cfRule>
  </conditionalFormatting>
  <conditionalFormatting sqref="K24:P24">
    <cfRule type="expression" dxfId="934" priority="460" stopIfTrue="1">
      <formula>IF(WEEKDAY(K$5)=1,TRUE,FALSE)</formula>
    </cfRule>
  </conditionalFormatting>
  <conditionalFormatting sqref="R24:W24">
    <cfRule type="expression" dxfId="932" priority="459" stopIfTrue="1">
      <formula>IF(WEEKDAY(R$5)=1,TRUE,FALSE)</formula>
    </cfRule>
  </conditionalFormatting>
  <conditionalFormatting sqref="Y24:AD24">
    <cfRule type="expression" dxfId="930" priority="458" stopIfTrue="1">
      <formula>IF(WEEKDAY(Y$5)=1,TRUE,FALSE)</formula>
    </cfRule>
  </conditionalFormatting>
  <conditionalFormatting sqref="F24:I24">
    <cfRule type="expression" dxfId="928" priority="457" stopIfTrue="1">
      <formula>IF(WEEKDAY(F$5)=1,TRUE,FALSE)</formula>
    </cfRule>
  </conditionalFormatting>
  <conditionalFormatting sqref="AF24:AI24">
    <cfRule type="expression" dxfId="926" priority="456" stopIfTrue="1">
      <formula>IF(WEEKDAY(AF$5)=1,TRUE,FALSE)</formula>
    </cfRule>
  </conditionalFormatting>
  <conditionalFormatting sqref="F24:AI24">
    <cfRule type="expression" dxfId="924" priority="455" stopIfTrue="1">
      <formula>IF(WEEKDAY(F$5)=1,TRUE,FALSE)</formula>
    </cfRule>
  </conditionalFormatting>
  <conditionalFormatting sqref="F24:AI24">
    <cfRule type="expression" dxfId="922" priority="454" stopIfTrue="1">
      <formula>IF(WEEKDAY(F$5)=1,TRUE,FALSE)</formula>
    </cfRule>
  </conditionalFormatting>
  <conditionalFormatting sqref="F24:AI24">
    <cfRule type="expression" dxfId="920" priority="453" stopIfTrue="1">
      <formula>IF(WEEKDAY(F$5)=1,TRUE,FALSE)</formula>
    </cfRule>
  </conditionalFormatting>
  <conditionalFormatting sqref="F24:AI24">
    <cfRule type="expression" dxfId="918" priority="452" stopIfTrue="1">
      <formula>IF(WEEKDAY(F$5)=1,TRUE,FALSE)</formula>
    </cfRule>
  </conditionalFormatting>
  <conditionalFormatting sqref="F24:AI24">
    <cfRule type="expression" dxfId="916" priority="451" stopIfTrue="1">
      <formula>IF(WEEKDAY(F$5)=1,TRUE,FALSE)</formula>
    </cfRule>
  </conditionalFormatting>
  <conditionalFormatting sqref="F26:AI26">
    <cfRule type="expression" dxfId="913" priority="450" stopIfTrue="1">
      <formula>IF(WEEKDAY(F$5)=1,TRUE,FALSE)</formula>
    </cfRule>
  </conditionalFormatting>
  <conditionalFormatting sqref="F26:I26">
    <cfRule type="expression" dxfId="911" priority="449" stopIfTrue="1">
      <formula>IF(WEEKDAY(F$5)=1,TRUE,FALSE)</formula>
    </cfRule>
  </conditionalFormatting>
  <conditionalFormatting sqref="F26:AI26">
    <cfRule type="expression" dxfId="909" priority="448" stopIfTrue="1">
      <formula>IF(WEEKDAY(F$5)=1,TRUE,FALSE)</formula>
    </cfRule>
  </conditionalFormatting>
  <conditionalFormatting sqref="F26:AI26">
    <cfRule type="expression" dxfId="907" priority="447" stopIfTrue="1">
      <formula>IF(WEEKDAY(F$5)=1,TRUE,FALSE)</formula>
    </cfRule>
  </conditionalFormatting>
  <conditionalFormatting sqref="F26:AI26">
    <cfRule type="expression" dxfId="905" priority="446" stopIfTrue="1">
      <formula>IF(WEEKDAY(F$5)=1,TRUE,FALSE)</formula>
    </cfRule>
  </conditionalFormatting>
  <conditionalFormatting sqref="K26:P26">
    <cfRule type="expression" dxfId="903" priority="445" stopIfTrue="1">
      <formula>IF(WEEKDAY(K$5)=1,TRUE,FALSE)</formula>
    </cfRule>
  </conditionalFormatting>
  <conditionalFormatting sqref="R26:W26">
    <cfRule type="expression" dxfId="901" priority="444" stopIfTrue="1">
      <formula>IF(WEEKDAY(R$5)=1,TRUE,FALSE)</formula>
    </cfRule>
  </conditionalFormatting>
  <conditionalFormatting sqref="Y26:AD26">
    <cfRule type="expression" dxfId="899" priority="443" stopIfTrue="1">
      <formula>IF(WEEKDAY(Y$5)=1,TRUE,FALSE)</formula>
    </cfRule>
  </conditionalFormatting>
  <conditionalFormatting sqref="F26:I26">
    <cfRule type="expression" dxfId="897" priority="442" stopIfTrue="1">
      <formula>IF(WEEKDAY(F$5)=1,TRUE,FALSE)</formula>
    </cfRule>
  </conditionalFormatting>
  <conditionalFormatting sqref="AF26:AI26">
    <cfRule type="expression" dxfId="895" priority="441" stopIfTrue="1">
      <formula>IF(WEEKDAY(AF$5)=1,TRUE,FALSE)</formula>
    </cfRule>
  </conditionalFormatting>
  <conditionalFormatting sqref="F26:AI26">
    <cfRule type="expression" dxfId="893" priority="440" stopIfTrue="1">
      <formula>IF(WEEKDAY(F$5)=1,TRUE,FALSE)</formula>
    </cfRule>
  </conditionalFormatting>
  <conditionalFormatting sqref="F26:AI26">
    <cfRule type="expression" dxfId="891" priority="439" stopIfTrue="1">
      <formula>IF(WEEKDAY(F$5)=1,TRUE,FALSE)</formula>
    </cfRule>
  </conditionalFormatting>
  <conditionalFormatting sqref="F26:AI26">
    <cfRule type="expression" dxfId="889" priority="438" stopIfTrue="1">
      <formula>IF(WEEKDAY(F$5)=1,TRUE,FALSE)</formula>
    </cfRule>
  </conditionalFormatting>
  <conditionalFormatting sqref="F26:AI26">
    <cfRule type="expression" dxfId="887" priority="437" stopIfTrue="1">
      <formula>IF(WEEKDAY(F$5)=1,TRUE,FALSE)</formula>
    </cfRule>
  </conditionalFormatting>
  <conditionalFormatting sqref="F26:I26">
    <cfRule type="expression" dxfId="885" priority="436" stopIfTrue="1">
      <formula>IF(WEEKDAY(F$5)=1,TRUE,FALSE)</formula>
    </cfRule>
  </conditionalFormatting>
  <conditionalFormatting sqref="F26:I26">
    <cfRule type="expression" dxfId="883" priority="435" stopIfTrue="1">
      <formula>IF(WEEKDAY(F$5)=1,TRUE,FALSE)</formula>
    </cfRule>
  </conditionalFormatting>
  <conditionalFormatting sqref="F26:I26">
    <cfRule type="expression" dxfId="881" priority="434" stopIfTrue="1">
      <formula>IF(WEEKDAY(F$5)=1,TRUE,FALSE)</formula>
    </cfRule>
  </conditionalFormatting>
  <conditionalFormatting sqref="F26:AI26">
    <cfRule type="expression" dxfId="879" priority="433" stopIfTrue="1">
      <formula>IF(WEEKDAY(F$5)=1,TRUE,FALSE)</formula>
    </cfRule>
  </conditionalFormatting>
  <conditionalFormatting sqref="F26:AI26">
    <cfRule type="expression" dxfId="877" priority="432" stopIfTrue="1">
      <formula>IF(WEEKDAY(F$5)=1,TRUE,FALSE)</formula>
    </cfRule>
  </conditionalFormatting>
  <conditionalFormatting sqref="F26:AI26">
    <cfRule type="expression" dxfId="875" priority="431" stopIfTrue="1">
      <formula>IF(WEEKDAY(F$5)=1,TRUE,FALSE)</formula>
    </cfRule>
  </conditionalFormatting>
  <conditionalFormatting sqref="K26:P26">
    <cfRule type="expression" dxfId="873" priority="430" stopIfTrue="1">
      <formula>IF(WEEKDAY(K$5)=1,TRUE,FALSE)</formula>
    </cfRule>
  </conditionalFormatting>
  <conditionalFormatting sqref="R26:W26">
    <cfRule type="expression" dxfId="871" priority="429" stopIfTrue="1">
      <formula>IF(WEEKDAY(R$5)=1,TRUE,FALSE)</formula>
    </cfRule>
  </conditionalFormatting>
  <conditionalFormatting sqref="Y26:AD26">
    <cfRule type="expression" dxfId="869" priority="428" stopIfTrue="1">
      <formula>IF(WEEKDAY(Y$5)=1,TRUE,FALSE)</formula>
    </cfRule>
  </conditionalFormatting>
  <conditionalFormatting sqref="F26:I26">
    <cfRule type="expression" dxfId="867" priority="427" stopIfTrue="1">
      <formula>IF(WEEKDAY(F$5)=1,TRUE,FALSE)</formula>
    </cfRule>
  </conditionalFormatting>
  <conditionalFormatting sqref="AF26:AI26">
    <cfRule type="expression" dxfId="865" priority="426" stopIfTrue="1">
      <formula>IF(WEEKDAY(AF$5)=1,TRUE,FALSE)</formula>
    </cfRule>
  </conditionalFormatting>
  <conditionalFormatting sqref="F26:AI26">
    <cfRule type="expression" dxfId="863" priority="425" stopIfTrue="1">
      <formula>IF(WEEKDAY(F$5)=1,TRUE,FALSE)</formula>
    </cfRule>
  </conditionalFormatting>
  <conditionalFormatting sqref="F26:AI26">
    <cfRule type="expression" dxfId="861" priority="424" stopIfTrue="1">
      <formula>IF(WEEKDAY(F$5)=1,TRUE,FALSE)</formula>
    </cfRule>
  </conditionalFormatting>
  <conditionalFormatting sqref="F26:AI26">
    <cfRule type="expression" dxfId="859" priority="423" stopIfTrue="1">
      <formula>IF(WEEKDAY(F$5)=1,TRUE,FALSE)</formula>
    </cfRule>
  </conditionalFormatting>
  <conditionalFormatting sqref="F26:AI26">
    <cfRule type="expression" dxfId="857" priority="422" stopIfTrue="1">
      <formula>IF(WEEKDAY(F$5)=1,TRUE,FALSE)</formula>
    </cfRule>
  </conditionalFormatting>
  <conditionalFormatting sqref="F26:AI26">
    <cfRule type="expression" dxfId="855" priority="421" stopIfTrue="1">
      <formula>IF(WEEKDAY(F$5)=1,TRUE,FALSE)</formula>
    </cfRule>
  </conditionalFormatting>
  <conditionalFormatting sqref="F28:AI28">
    <cfRule type="expression" dxfId="852" priority="420" stopIfTrue="1">
      <formula>IF(WEEKDAY(F$5)=1,TRUE,FALSE)</formula>
    </cfRule>
  </conditionalFormatting>
  <conditionalFormatting sqref="F28:I28">
    <cfRule type="expression" dxfId="850" priority="419" stopIfTrue="1">
      <formula>IF(WEEKDAY(F$5)=1,TRUE,FALSE)</formula>
    </cfRule>
  </conditionalFormatting>
  <conditionalFormatting sqref="F28:AI28">
    <cfRule type="expression" dxfId="848" priority="418" stopIfTrue="1">
      <formula>IF(WEEKDAY(F$5)=1,TRUE,FALSE)</formula>
    </cfRule>
  </conditionalFormatting>
  <conditionalFormatting sqref="F28:AI28">
    <cfRule type="expression" dxfId="846" priority="417" stopIfTrue="1">
      <formula>IF(WEEKDAY(F$5)=1,TRUE,FALSE)</formula>
    </cfRule>
  </conditionalFormatting>
  <conditionalFormatting sqref="F28:AI28">
    <cfRule type="expression" dxfId="844" priority="416" stopIfTrue="1">
      <formula>IF(WEEKDAY(F$5)=1,TRUE,FALSE)</formula>
    </cfRule>
  </conditionalFormatting>
  <conditionalFormatting sqref="K28:P28">
    <cfRule type="expression" dxfId="842" priority="415" stopIfTrue="1">
      <formula>IF(WEEKDAY(K$5)=1,TRUE,FALSE)</formula>
    </cfRule>
  </conditionalFormatting>
  <conditionalFormatting sqref="R28:W28">
    <cfRule type="expression" dxfId="840" priority="414" stopIfTrue="1">
      <formula>IF(WEEKDAY(R$5)=1,TRUE,FALSE)</formula>
    </cfRule>
  </conditionalFormatting>
  <conditionalFormatting sqref="Y28:AD28">
    <cfRule type="expression" dxfId="838" priority="413" stopIfTrue="1">
      <formula>IF(WEEKDAY(Y$5)=1,TRUE,FALSE)</formula>
    </cfRule>
  </conditionalFormatting>
  <conditionalFormatting sqref="F28:I28">
    <cfRule type="expression" dxfId="836" priority="412" stopIfTrue="1">
      <formula>IF(WEEKDAY(F$5)=1,TRUE,FALSE)</formula>
    </cfRule>
  </conditionalFormatting>
  <conditionalFormatting sqref="AF28:AI28">
    <cfRule type="expression" dxfId="834" priority="411" stopIfTrue="1">
      <formula>IF(WEEKDAY(AF$5)=1,TRUE,FALSE)</formula>
    </cfRule>
  </conditionalFormatting>
  <conditionalFormatting sqref="F28:AI28">
    <cfRule type="expression" dxfId="832" priority="410" stopIfTrue="1">
      <formula>IF(WEEKDAY(F$5)=1,TRUE,FALSE)</formula>
    </cfRule>
  </conditionalFormatting>
  <conditionalFormatting sqref="F28:AI28">
    <cfRule type="expression" dxfId="830" priority="409" stopIfTrue="1">
      <formula>IF(WEEKDAY(F$5)=1,TRUE,FALSE)</formula>
    </cfRule>
  </conditionalFormatting>
  <conditionalFormatting sqref="F28:AI28">
    <cfRule type="expression" dxfId="828" priority="408" stopIfTrue="1">
      <formula>IF(WEEKDAY(F$5)=1,TRUE,FALSE)</formula>
    </cfRule>
  </conditionalFormatting>
  <conditionalFormatting sqref="F28:AI28">
    <cfRule type="expression" dxfId="826" priority="407" stopIfTrue="1">
      <formula>IF(WEEKDAY(F$5)=1,TRUE,FALSE)</formula>
    </cfRule>
  </conditionalFormatting>
  <conditionalFormatting sqref="F28:I28">
    <cfRule type="expression" dxfId="824" priority="406" stopIfTrue="1">
      <formula>IF(WEEKDAY(F$5)=1,TRUE,FALSE)</formula>
    </cfRule>
  </conditionalFormatting>
  <conditionalFormatting sqref="F28:I28">
    <cfRule type="expression" dxfId="822" priority="405" stopIfTrue="1">
      <formula>IF(WEEKDAY(F$5)=1,TRUE,FALSE)</formula>
    </cfRule>
  </conditionalFormatting>
  <conditionalFormatting sqref="F28:I28">
    <cfRule type="expression" dxfId="820" priority="404" stopIfTrue="1">
      <formula>IF(WEEKDAY(F$5)=1,TRUE,FALSE)</formula>
    </cfRule>
  </conditionalFormatting>
  <conditionalFormatting sqref="F28:AI28">
    <cfRule type="expression" dxfId="818" priority="403" stopIfTrue="1">
      <formula>IF(WEEKDAY(F$5)=1,TRUE,FALSE)</formula>
    </cfRule>
  </conditionalFormatting>
  <conditionalFormatting sqref="F28:AI28">
    <cfRule type="expression" dxfId="816" priority="402" stopIfTrue="1">
      <formula>IF(WEEKDAY(F$5)=1,TRUE,FALSE)</formula>
    </cfRule>
  </conditionalFormatting>
  <conditionalFormatting sqref="F28:AI28">
    <cfRule type="expression" dxfId="814" priority="401" stopIfTrue="1">
      <formula>IF(WEEKDAY(F$5)=1,TRUE,FALSE)</formula>
    </cfRule>
  </conditionalFormatting>
  <conditionalFormatting sqref="K28:P28">
    <cfRule type="expression" dxfId="812" priority="400" stopIfTrue="1">
      <formula>IF(WEEKDAY(K$5)=1,TRUE,FALSE)</formula>
    </cfRule>
  </conditionalFormatting>
  <conditionalFormatting sqref="R28:W28">
    <cfRule type="expression" dxfId="810" priority="399" stopIfTrue="1">
      <formula>IF(WEEKDAY(R$5)=1,TRUE,FALSE)</formula>
    </cfRule>
  </conditionalFormatting>
  <conditionalFormatting sqref="Y28:AD28">
    <cfRule type="expression" dxfId="808" priority="398" stopIfTrue="1">
      <formula>IF(WEEKDAY(Y$5)=1,TRUE,FALSE)</formula>
    </cfRule>
  </conditionalFormatting>
  <conditionalFormatting sqref="F28:I28">
    <cfRule type="expression" dxfId="806" priority="397" stopIfTrue="1">
      <formula>IF(WEEKDAY(F$5)=1,TRUE,FALSE)</formula>
    </cfRule>
  </conditionalFormatting>
  <conditionalFormatting sqref="AF28:AI28">
    <cfRule type="expression" dxfId="804" priority="396" stopIfTrue="1">
      <formula>IF(WEEKDAY(AF$5)=1,TRUE,FALSE)</formula>
    </cfRule>
  </conditionalFormatting>
  <conditionalFormatting sqref="F28:AI28">
    <cfRule type="expression" dxfId="802" priority="395" stopIfTrue="1">
      <formula>IF(WEEKDAY(F$5)=1,TRUE,FALSE)</formula>
    </cfRule>
  </conditionalFormatting>
  <conditionalFormatting sqref="F28:AI28">
    <cfRule type="expression" dxfId="800" priority="394" stopIfTrue="1">
      <formula>IF(WEEKDAY(F$5)=1,TRUE,FALSE)</formula>
    </cfRule>
  </conditionalFormatting>
  <conditionalFormatting sqref="F28:AI28">
    <cfRule type="expression" dxfId="798" priority="393" stopIfTrue="1">
      <formula>IF(WEEKDAY(F$5)=1,TRUE,FALSE)</formula>
    </cfRule>
  </conditionalFormatting>
  <conditionalFormatting sqref="F28:AI28">
    <cfRule type="expression" dxfId="796" priority="392" stopIfTrue="1">
      <formula>IF(WEEKDAY(F$5)=1,TRUE,FALSE)</formula>
    </cfRule>
  </conditionalFormatting>
  <conditionalFormatting sqref="F28:AI28">
    <cfRule type="expression" dxfId="794" priority="391" stopIfTrue="1">
      <formula>IF(WEEKDAY(F$5)=1,TRUE,FALSE)</formula>
    </cfRule>
  </conditionalFormatting>
  <conditionalFormatting sqref="F31:AI31">
    <cfRule type="expression" dxfId="791" priority="390" stopIfTrue="1">
      <formula>IF(WEEKDAY(F$5)=1,TRUE,FALSE)</formula>
    </cfRule>
  </conditionalFormatting>
  <conditionalFormatting sqref="F31:I31">
    <cfRule type="expression" dxfId="789" priority="389" stopIfTrue="1">
      <formula>IF(WEEKDAY(F$5)=1,TRUE,FALSE)</formula>
    </cfRule>
  </conditionalFormatting>
  <conditionalFormatting sqref="F31:AI31">
    <cfRule type="expression" dxfId="787" priority="388" stopIfTrue="1">
      <formula>IF(WEEKDAY(F$5)=1,TRUE,FALSE)</formula>
    </cfRule>
  </conditionalFormatting>
  <conditionalFormatting sqref="F31:AI31">
    <cfRule type="expression" dxfId="785" priority="387" stopIfTrue="1">
      <formula>IF(WEEKDAY(F$5)=1,TRUE,FALSE)</formula>
    </cfRule>
  </conditionalFormatting>
  <conditionalFormatting sqref="F31:AI31">
    <cfRule type="expression" dxfId="783" priority="386" stopIfTrue="1">
      <formula>IF(WEEKDAY(F$5)=1,TRUE,FALSE)</formula>
    </cfRule>
  </conditionalFormatting>
  <conditionalFormatting sqref="K31:P31">
    <cfRule type="expression" dxfId="781" priority="385" stopIfTrue="1">
      <formula>IF(WEEKDAY(K$5)=1,TRUE,FALSE)</formula>
    </cfRule>
  </conditionalFormatting>
  <conditionalFormatting sqref="R31:W31">
    <cfRule type="expression" dxfId="779" priority="384" stopIfTrue="1">
      <formula>IF(WEEKDAY(R$5)=1,TRUE,FALSE)</formula>
    </cfRule>
  </conditionalFormatting>
  <conditionalFormatting sqref="Y31:AD31">
    <cfRule type="expression" dxfId="777" priority="383" stopIfTrue="1">
      <formula>IF(WEEKDAY(Y$5)=1,TRUE,FALSE)</formula>
    </cfRule>
  </conditionalFormatting>
  <conditionalFormatting sqref="F31:I31">
    <cfRule type="expression" dxfId="775" priority="382" stopIfTrue="1">
      <formula>IF(WEEKDAY(F$5)=1,TRUE,FALSE)</formula>
    </cfRule>
  </conditionalFormatting>
  <conditionalFormatting sqref="AF31:AI31">
    <cfRule type="expression" dxfId="773" priority="381" stopIfTrue="1">
      <formula>IF(WEEKDAY(AF$5)=1,TRUE,FALSE)</formula>
    </cfRule>
  </conditionalFormatting>
  <conditionalFormatting sqref="F31:AI31">
    <cfRule type="expression" dxfId="771" priority="380" stopIfTrue="1">
      <formula>IF(WEEKDAY(F$5)=1,TRUE,FALSE)</formula>
    </cfRule>
  </conditionalFormatting>
  <conditionalFormatting sqref="F31:AI31">
    <cfRule type="expression" dxfId="769" priority="379" stopIfTrue="1">
      <formula>IF(WEEKDAY(F$5)=1,TRUE,FALSE)</formula>
    </cfRule>
  </conditionalFormatting>
  <conditionalFormatting sqref="F31:AI31">
    <cfRule type="expression" dxfId="767" priority="378" stopIfTrue="1">
      <formula>IF(WEEKDAY(F$5)=1,TRUE,FALSE)</formula>
    </cfRule>
  </conditionalFormatting>
  <conditionalFormatting sqref="F31:AI31">
    <cfRule type="expression" dxfId="765" priority="377" stopIfTrue="1">
      <formula>IF(WEEKDAY(F$5)=1,TRUE,FALSE)</formula>
    </cfRule>
  </conditionalFormatting>
  <conditionalFormatting sqref="F31:I31">
    <cfRule type="expression" dxfId="763" priority="376" stopIfTrue="1">
      <formula>IF(WEEKDAY(F$5)=1,TRUE,FALSE)</formula>
    </cfRule>
  </conditionalFormatting>
  <conditionalFormatting sqref="F31:I31">
    <cfRule type="expression" dxfId="761" priority="375" stopIfTrue="1">
      <formula>IF(WEEKDAY(F$5)=1,TRUE,FALSE)</formula>
    </cfRule>
  </conditionalFormatting>
  <conditionalFormatting sqref="F31:I31">
    <cfRule type="expression" dxfId="759" priority="374" stopIfTrue="1">
      <formula>IF(WEEKDAY(F$5)=1,TRUE,FALSE)</formula>
    </cfRule>
  </conditionalFormatting>
  <conditionalFormatting sqref="F31:AI31">
    <cfRule type="expression" dxfId="757" priority="373" stopIfTrue="1">
      <formula>IF(WEEKDAY(F$5)=1,TRUE,FALSE)</formula>
    </cfRule>
  </conditionalFormatting>
  <conditionalFormatting sqref="F31:AI31">
    <cfRule type="expression" dxfId="755" priority="372" stopIfTrue="1">
      <formula>IF(WEEKDAY(F$5)=1,TRUE,FALSE)</formula>
    </cfRule>
  </conditionalFormatting>
  <conditionalFormatting sqref="F31:AI31">
    <cfRule type="expression" dxfId="753" priority="371" stopIfTrue="1">
      <formula>IF(WEEKDAY(F$5)=1,TRUE,FALSE)</formula>
    </cfRule>
  </conditionalFormatting>
  <conditionalFormatting sqref="K31:P31">
    <cfRule type="expression" dxfId="751" priority="370" stopIfTrue="1">
      <formula>IF(WEEKDAY(K$5)=1,TRUE,FALSE)</formula>
    </cfRule>
  </conditionalFormatting>
  <conditionalFormatting sqref="R31:W31">
    <cfRule type="expression" dxfId="749" priority="369" stopIfTrue="1">
      <formula>IF(WEEKDAY(R$5)=1,TRUE,FALSE)</formula>
    </cfRule>
  </conditionalFormatting>
  <conditionalFormatting sqref="Y31:AD31">
    <cfRule type="expression" dxfId="747" priority="368" stopIfTrue="1">
      <formula>IF(WEEKDAY(Y$5)=1,TRUE,FALSE)</formula>
    </cfRule>
  </conditionalFormatting>
  <conditionalFormatting sqref="F31:I31">
    <cfRule type="expression" dxfId="745" priority="367" stopIfTrue="1">
      <formula>IF(WEEKDAY(F$5)=1,TRUE,FALSE)</formula>
    </cfRule>
  </conditionalFormatting>
  <conditionalFormatting sqref="AF31:AI31">
    <cfRule type="expression" dxfId="743" priority="366" stopIfTrue="1">
      <formula>IF(WEEKDAY(AF$5)=1,TRUE,FALSE)</formula>
    </cfRule>
  </conditionalFormatting>
  <conditionalFormatting sqref="F31:AI31">
    <cfRule type="expression" dxfId="741" priority="365" stopIfTrue="1">
      <formula>IF(WEEKDAY(F$5)=1,TRUE,FALSE)</formula>
    </cfRule>
  </conditionalFormatting>
  <conditionalFormatting sqref="F31:AI31">
    <cfRule type="expression" dxfId="739" priority="364" stopIfTrue="1">
      <formula>IF(WEEKDAY(F$5)=1,TRUE,FALSE)</formula>
    </cfRule>
  </conditionalFormatting>
  <conditionalFormatting sqref="F31:AI31">
    <cfRule type="expression" dxfId="737" priority="363" stopIfTrue="1">
      <formula>IF(WEEKDAY(F$5)=1,TRUE,FALSE)</formula>
    </cfRule>
  </conditionalFormatting>
  <conditionalFormatting sqref="F31:AI31">
    <cfRule type="expression" dxfId="735" priority="362" stopIfTrue="1">
      <formula>IF(WEEKDAY(F$5)=1,TRUE,FALSE)</formula>
    </cfRule>
  </conditionalFormatting>
  <conditionalFormatting sqref="F31:AI31">
    <cfRule type="expression" dxfId="733" priority="361" stopIfTrue="1">
      <formula>IF(WEEKDAY(F$5)=1,TRUE,FALSE)</formula>
    </cfRule>
  </conditionalFormatting>
  <conditionalFormatting sqref="F33:AI33">
    <cfRule type="expression" dxfId="730" priority="360" stopIfTrue="1">
      <formula>IF(WEEKDAY(F$5)=1,TRUE,FALSE)</formula>
    </cfRule>
  </conditionalFormatting>
  <conditionalFormatting sqref="F33:I33">
    <cfRule type="expression" dxfId="728" priority="359" stopIfTrue="1">
      <formula>IF(WEEKDAY(F$5)=1,TRUE,FALSE)</formula>
    </cfRule>
  </conditionalFormatting>
  <conditionalFormatting sqref="F33:AI33">
    <cfRule type="expression" dxfId="726" priority="358" stopIfTrue="1">
      <formula>IF(WEEKDAY(F$5)=1,TRUE,FALSE)</formula>
    </cfRule>
  </conditionalFormatting>
  <conditionalFormatting sqref="F33:AI33">
    <cfRule type="expression" dxfId="724" priority="357" stopIfTrue="1">
      <formula>IF(WEEKDAY(F$5)=1,TRUE,FALSE)</formula>
    </cfRule>
  </conditionalFormatting>
  <conditionalFormatting sqref="F33:AI33">
    <cfRule type="expression" dxfId="722" priority="356" stopIfTrue="1">
      <formula>IF(WEEKDAY(F$5)=1,TRUE,FALSE)</formula>
    </cfRule>
  </conditionalFormatting>
  <conditionalFormatting sqref="K33:P33">
    <cfRule type="expression" dxfId="720" priority="355" stopIfTrue="1">
      <formula>IF(WEEKDAY(K$5)=1,TRUE,FALSE)</formula>
    </cfRule>
  </conditionalFormatting>
  <conditionalFormatting sqref="R33:W33">
    <cfRule type="expression" dxfId="718" priority="354" stopIfTrue="1">
      <formula>IF(WEEKDAY(R$5)=1,TRUE,FALSE)</formula>
    </cfRule>
  </conditionalFormatting>
  <conditionalFormatting sqref="Y33:AD33">
    <cfRule type="expression" dxfId="716" priority="353" stopIfTrue="1">
      <formula>IF(WEEKDAY(Y$5)=1,TRUE,FALSE)</formula>
    </cfRule>
  </conditionalFormatting>
  <conditionalFormatting sqref="F33:I33">
    <cfRule type="expression" dxfId="714" priority="352" stopIfTrue="1">
      <formula>IF(WEEKDAY(F$5)=1,TRUE,FALSE)</formula>
    </cfRule>
  </conditionalFormatting>
  <conditionalFormatting sqref="AF33:AI33">
    <cfRule type="expression" dxfId="712" priority="351" stopIfTrue="1">
      <formula>IF(WEEKDAY(AF$5)=1,TRUE,FALSE)</formula>
    </cfRule>
  </conditionalFormatting>
  <conditionalFormatting sqref="F33:AI33">
    <cfRule type="expression" dxfId="710" priority="350" stopIfTrue="1">
      <formula>IF(WEEKDAY(F$5)=1,TRUE,FALSE)</formula>
    </cfRule>
  </conditionalFormatting>
  <conditionalFormatting sqref="F33:AI33">
    <cfRule type="expression" dxfId="708" priority="349" stopIfTrue="1">
      <formula>IF(WEEKDAY(F$5)=1,TRUE,FALSE)</formula>
    </cfRule>
  </conditionalFormatting>
  <conditionalFormatting sqref="F33:AI33">
    <cfRule type="expression" dxfId="706" priority="348" stopIfTrue="1">
      <formula>IF(WEEKDAY(F$5)=1,TRUE,FALSE)</formula>
    </cfRule>
  </conditionalFormatting>
  <conditionalFormatting sqref="F33:AI33">
    <cfRule type="expression" dxfId="704" priority="347" stopIfTrue="1">
      <formula>IF(WEEKDAY(F$5)=1,TRUE,FALSE)</formula>
    </cfRule>
  </conditionalFormatting>
  <conditionalFormatting sqref="F33:I33">
    <cfRule type="expression" dxfId="702" priority="346" stopIfTrue="1">
      <formula>IF(WEEKDAY(F$5)=1,TRUE,FALSE)</formula>
    </cfRule>
  </conditionalFormatting>
  <conditionalFormatting sqref="F33:I33">
    <cfRule type="expression" dxfId="700" priority="345" stopIfTrue="1">
      <formula>IF(WEEKDAY(F$5)=1,TRUE,FALSE)</formula>
    </cfRule>
  </conditionalFormatting>
  <conditionalFormatting sqref="F33:I33">
    <cfRule type="expression" dxfId="698" priority="344" stopIfTrue="1">
      <formula>IF(WEEKDAY(F$5)=1,TRUE,FALSE)</formula>
    </cfRule>
  </conditionalFormatting>
  <conditionalFormatting sqref="F33:AI33">
    <cfRule type="expression" dxfId="696" priority="343" stopIfTrue="1">
      <formula>IF(WEEKDAY(F$5)=1,TRUE,FALSE)</formula>
    </cfRule>
  </conditionalFormatting>
  <conditionalFormatting sqref="F33:AI33">
    <cfRule type="expression" dxfId="694" priority="342" stopIfTrue="1">
      <formula>IF(WEEKDAY(F$5)=1,TRUE,FALSE)</formula>
    </cfRule>
  </conditionalFormatting>
  <conditionalFormatting sqref="F33:AI33">
    <cfRule type="expression" dxfId="692" priority="341" stopIfTrue="1">
      <formula>IF(WEEKDAY(F$5)=1,TRUE,FALSE)</formula>
    </cfRule>
  </conditionalFormatting>
  <conditionalFormatting sqref="K33:P33">
    <cfRule type="expression" dxfId="690" priority="340" stopIfTrue="1">
      <formula>IF(WEEKDAY(K$5)=1,TRUE,FALSE)</formula>
    </cfRule>
  </conditionalFormatting>
  <conditionalFormatting sqref="R33:W33">
    <cfRule type="expression" dxfId="688" priority="339" stopIfTrue="1">
      <formula>IF(WEEKDAY(R$5)=1,TRUE,FALSE)</formula>
    </cfRule>
  </conditionalFormatting>
  <conditionalFormatting sqref="Y33:AD33">
    <cfRule type="expression" dxfId="686" priority="338" stopIfTrue="1">
      <formula>IF(WEEKDAY(Y$5)=1,TRUE,FALSE)</formula>
    </cfRule>
  </conditionalFormatting>
  <conditionalFormatting sqref="F33:I33">
    <cfRule type="expression" dxfId="684" priority="337" stopIfTrue="1">
      <formula>IF(WEEKDAY(F$5)=1,TRUE,FALSE)</formula>
    </cfRule>
  </conditionalFormatting>
  <conditionalFormatting sqref="AF33:AI33">
    <cfRule type="expression" dxfId="682" priority="336" stopIfTrue="1">
      <formula>IF(WEEKDAY(AF$5)=1,TRUE,FALSE)</formula>
    </cfRule>
  </conditionalFormatting>
  <conditionalFormatting sqref="F33:AI33">
    <cfRule type="expression" dxfId="680" priority="335" stopIfTrue="1">
      <formula>IF(WEEKDAY(F$5)=1,TRUE,FALSE)</formula>
    </cfRule>
  </conditionalFormatting>
  <conditionalFormatting sqref="F33:AI33">
    <cfRule type="expression" dxfId="678" priority="334" stopIfTrue="1">
      <formula>IF(WEEKDAY(F$5)=1,TRUE,FALSE)</formula>
    </cfRule>
  </conditionalFormatting>
  <conditionalFormatting sqref="F33:AI33">
    <cfRule type="expression" dxfId="676" priority="333" stopIfTrue="1">
      <formula>IF(WEEKDAY(F$5)=1,TRUE,FALSE)</formula>
    </cfRule>
  </conditionalFormatting>
  <conditionalFormatting sqref="F33:AI33">
    <cfRule type="expression" dxfId="674" priority="332" stopIfTrue="1">
      <formula>IF(WEEKDAY(F$5)=1,TRUE,FALSE)</formula>
    </cfRule>
  </conditionalFormatting>
  <conditionalFormatting sqref="F33:AI33">
    <cfRule type="expression" dxfId="672" priority="331" stopIfTrue="1">
      <formula>IF(WEEKDAY(F$5)=1,TRUE,FALSE)</formula>
    </cfRule>
  </conditionalFormatting>
  <conditionalFormatting sqref="F35:AI35">
    <cfRule type="expression" dxfId="669" priority="330" stopIfTrue="1">
      <formula>IF(WEEKDAY(F$5)=1,TRUE,FALSE)</formula>
    </cfRule>
  </conditionalFormatting>
  <conditionalFormatting sqref="F35:I35">
    <cfRule type="expression" dxfId="667" priority="329" stopIfTrue="1">
      <formula>IF(WEEKDAY(F$5)=1,TRUE,FALSE)</formula>
    </cfRule>
  </conditionalFormatting>
  <conditionalFormatting sqref="F35:AI35">
    <cfRule type="expression" dxfId="665" priority="328" stopIfTrue="1">
      <formula>IF(WEEKDAY(F$5)=1,TRUE,FALSE)</formula>
    </cfRule>
  </conditionalFormatting>
  <conditionalFormatting sqref="F35:AI35">
    <cfRule type="expression" dxfId="663" priority="327" stopIfTrue="1">
      <formula>IF(WEEKDAY(F$5)=1,TRUE,FALSE)</formula>
    </cfRule>
  </conditionalFormatting>
  <conditionalFormatting sqref="F35:AI35">
    <cfRule type="expression" dxfId="661" priority="326" stopIfTrue="1">
      <formula>IF(WEEKDAY(F$5)=1,TRUE,FALSE)</formula>
    </cfRule>
  </conditionalFormatting>
  <conditionalFormatting sqref="K35:P35">
    <cfRule type="expression" dxfId="659" priority="325" stopIfTrue="1">
      <formula>IF(WEEKDAY(K$5)=1,TRUE,FALSE)</formula>
    </cfRule>
  </conditionalFormatting>
  <conditionalFormatting sqref="R35:W35">
    <cfRule type="expression" dxfId="657" priority="324" stopIfTrue="1">
      <formula>IF(WEEKDAY(R$5)=1,TRUE,FALSE)</formula>
    </cfRule>
  </conditionalFormatting>
  <conditionalFormatting sqref="Y35:AD35">
    <cfRule type="expression" dxfId="655" priority="323" stopIfTrue="1">
      <formula>IF(WEEKDAY(Y$5)=1,TRUE,FALSE)</formula>
    </cfRule>
  </conditionalFormatting>
  <conditionalFormatting sqref="F35:I35">
    <cfRule type="expression" dxfId="653" priority="322" stopIfTrue="1">
      <formula>IF(WEEKDAY(F$5)=1,TRUE,FALSE)</formula>
    </cfRule>
  </conditionalFormatting>
  <conditionalFormatting sqref="AF35:AI35">
    <cfRule type="expression" dxfId="651" priority="321" stopIfTrue="1">
      <formula>IF(WEEKDAY(AF$5)=1,TRUE,FALSE)</formula>
    </cfRule>
  </conditionalFormatting>
  <conditionalFormatting sqref="F35:AI35">
    <cfRule type="expression" dxfId="649" priority="320" stopIfTrue="1">
      <formula>IF(WEEKDAY(F$5)=1,TRUE,FALSE)</formula>
    </cfRule>
  </conditionalFormatting>
  <conditionalFormatting sqref="F35:AI35">
    <cfRule type="expression" dxfId="647" priority="319" stopIfTrue="1">
      <formula>IF(WEEKDAY(F$5)=1,TRUE,FALSE)</formula>
    </cfRule>
  </conditionalFormatting>
  <conditionalFormatting sqref="F35:AI35">
    <cfRule type="expression" dxfId="645" priority="318" stopIfTrue="1">
      <formula>IF(WEEKDAY(F$5)=1,TRUE,FALSE)</formula>
    </cfRule>
  </conditionalFormatting>
  <conditionalFormatting sqref="F35:AI35">
    <cfRule type="expression" dxfId="643" priority="317" stopIfTrue="1">
      <formula>IF(WEEKDAY(F$5)=1,TRUE,FALSE)</formula>
    </cfRule>
  </conditionalFormatting>
  <conditionalFormatting sqref="F35:I35">
    <cfRule type="expression" dxfId="641" priority="316" stopIfTrue="1">
      <formula>IF(WEEKDAY(F$5)=1,TRUE,FALSE)</formula>
    </cfRule>
  </conditionalFormatting>
  <conditionalFormatting sqref="F35:I35">
    <cfRule type="expression" dxfId="639" priority="315" stopIfTrue="1">
      <formula>IF(WEEKDAY(F$5)=1,TRUE,FALSE)</formula>
    </cfRule>
  </conditionalFormatting>
  <conditionalFormatting sqref="F35:I35">
    <cfRule type="expression" dxfId="637" priority="314" stopIfTrue="1">
      <formula>IF(WEEKDAY(F$5)=1,TRUE,FALSE)</formula>
    </cfRule>
  </conditionalFormatting>
  <conditionalFormatting sqref="F35:AI35">
    <cfRule type="expression" dxfId="635" priority="313" stopIfTrue="1">
      <formula>IF(WEEKDAY(F$5)=1,TRUE,FALSE)</formula>
    </cfRule>
  </conditionalFormatting>
  <conditionalFormatting sqref="F35:AI35">
    <cfRule type="expression" dxfId="633" priority="312" stopIfTrue="1">
      <formula>IF(WEEKDAY(F$5)=1,TRUE,FALSE)</formula>
    </cfRule>
  </conditionalFormatting>
  <conditionalFormatting sqref="F35:AI35">
    <cfRule type="expression" dxfId="631" priority="311" stopIfTrue="1">
      <formula>IF(WEEKDAY(F$5)=1,TRUE,FALSE)</formula>
    </cfRule>
  </conditionalFormatting>
  <conditionalFormatting sqref="K35:P35">
    <cfRule type="expression" dxfId="629" priority="310" stopIfTrue="1">
      <formula>IF(WEEKDAY(K$5)=1,TRUE,FALSE)</formula>
    </cfRule>
  </conditionalFormatting>
  <conditionalFormatting sqref="R35:W35">
    <cfRule type="expression" dxfId="627" priority="309" stopIfTrue="1">
      <formula>IF(WEEKDAY(R$5)=1,TRUE,FALSE)</formula>
    </cfRule>
  </conditionalFormatting>
  <conditionalFormatting sqref="Y35:AD35">
    <cfRule type="expression" dxfId="625" priority="308" stopIfTrue="1">
      <formula>IF(WEEKDAY(Y$5)=1,TRUE,FALSE)</formula>
    </cfRule>
  </conditionalFormatting>
  <conditionalFormatting sqref="F35:I35">
    <cfRule type="expression" dxfId="623" priority="307" stopIfTrue="1">
      <formula>IF(WEEKDAY(F$5)=1,TRUE,FALSE)</formula>
    </cfRule>
  </conditionalFormatting>
  <conditionalFormatting sqref="AF35:AI35">
    <cfRule type="expression" dxfId="621" priority="306" stopIfTrue="1">
      <formula>IF(WEEKDAY(AF$5)=1,TRUE,FALSE)</formula>
    </cfRule>
  </conditionalFormatting>
  <conditionalFormatting sqref="F35:AI35">
    <cfRule type="expression" dxfId="619" priority="305" stopIfTrue="1">
      <formula>IF(WEEKDAY(F$5)=1,TRUE,FALSE)</formula>
    </cfRule>
  </conditionalFormatting>
  <conditionalFormatting sqref="F35:AI35">
    <cfRule type="expression" dxfId="617" priority="304" stopIfTrue="1">
      <formula>IF(WEEKDAY(F$5)=1,TRUE,FALSE)</formula>
    </cfRule>
  </conditionalFormatting>
  <conditionalFormatting sqref="F35:AI35">
    <cfRule type="expression" dxfId="615" priority="303" stopIfTrue="1">
      <formula>IF(WEEKDAY(F$5)=1,TRUE,FALSE)</formula>
    </cfRule>
  </conditionalFormatting>
  <conditionalFormatting sqref="F35:AI35">
    <cfRule type="expression" dxfId="613" priority="302" stopIfTrue="1">
      <formula>IF(WEEKDAY(F$5)=1,TRUE,FALSE)</formula>
    </cfRule>
  </conditionalFormatting>
  <conditionalFormatting sqref="F35:AI35">
    <cfRule type="expression" dxfId="611" priority="301" stopIfTrue="1">
      <formula>IF(WEEKDAY(F$5)=1,TRUE,FALSE)</formula>
    </cfRule>
  </conditionalFormatting>
  <conditionalFormatting sqref="F37:AI37">
    <cfRule type="expression" dxfId="608" priority="300" stopIfTrue="1">
      <formula>IF(WEEKDAY(F$5)=1,TRUE,FALSE)</formula>
    </cfRule>
  </conditionalFormatting>
  <conditionalFormatting sqref="F37:I37">
    <cfRule type="expression" dxfId="606" priority="299" stopIfTrue="1">
      <formula>IF(WEEKDAY(F$5)=1,TRUE,FALSE)</formula>
    </cfRule>
  </conditionalFormatting>
  <conditionalFormatting sqref="F37:AI37">
    <cfRule type="expression" dxfId="604" priority="298" stopIfTrue="1">
      <formula>IF(WEEKDAY(F$5)=1,TRUE,FALSE)</formula>
    </cfRule>
  </conditionalFormatting>
  <conditionalFormatting sqref="F37:AI37">
    <cfRule type="expression" dxfId="602" priority="297" stopIfTrue="1">
      <formula>IF(WEEKDAY(F$5)=1,TRUE,FALSE)</formula>
    </cfRule>
  </conditionalFormatting>
  <conditionalFormatting sqref="F37:AI37">
    <cfRule type="expression" dxfId="600" priority="296" stopIfTrue="1">
      <formula>IF(WEEKDAY(F$5)=1,TRUE,FALSE)</formula>
    </cfRule>
  </conditionalFormatting>
  <conditionalFormatting sqref="K37:P37">
    <cfRule type="expression" dxfId="598" priority="295" stopIfTrue="1">
      <formula>IF(WEEKDAY(K$5)=1,TRUE,FALSE)</formula>
    </cfRule>
  </conditionalFormatting>
  <conditionalFormatting sqref="R37:W37">
    <cfRule type="expression" dxfId="596" priority="294" stopIfTrue="1">
      <formula>IF(WEEKDAY(R$5)=1,TRUE,FALSE)</formula>
    </cfRule>
  </conditionalFormatting>
  <conditionalFormatting sqref="Y37:AD37">
    <cfRule type="expression" dxfId="594" priority="293" stopIfTrue="1">
      <formula>IF(WEEKDAY(Y$5)=1,TRUE,FALSE)</formula>
    </cfRule>
  </conditionalFormatting>
  <conditionalFormatting sqref="F37:I37">
    <cfRule type="expression" dxfId="592" priority="292" stopIfTrue="1">
      <formula>IF(WEEKDAY(F$5)=1,TRUE,FALSE)</formula>
    </cfRule>
  </conditionalFormatting>
  <conditionalFormatting sqref="AF37:AI37">
    <cfRule type="expression" dxfId="590" priority="291" stopIfTrue="1">
      <formula>IF(WEEKDAY(AF$5)=1,TRUE,FALSE)</formula>
    </cfRule>
  </conditionalFormatting>
  <conditionalFormatting sqref="F37:AI37">
    <cfRule type="expression" dxfId="588" priority="290" stopIfTrue="1">
      <formula>IF(WEEKDAY(F$5)=1,TRUE,FALSE)</formula>
    </cfRule>
  </conditionalFormatting>
  <conditionalFormatting sqref="F37:AI37">
    <cfRule type="expression" dxfId="586" priority="289" stopIfTrue="1">
      <formula>IF(WEEKDAY(F$5)=1,TRUE,FALSE)</formula>
    </cfRule>
  </conditionalFormatting>
  <conditionalFormatting sqref="F37:AI37">
    <cfRule type="expression" dxfId="584" priority="288" stopIfTrue="1">
      <formula>IF(WEEKDAY(F$5)=1,TRUE,FALSE)</formula>
    </cfRule>
  </conditionalFormatting>
  <conditionalFormatting sqref="F37:AI37">
    <cfRule type="expression" dxfId="582" priority="287" stopIfTrue="1">
      <formula>IF(WEEKDAY(F$5)=1,TRUE,FALSE)</formula>
    </cfRule>
  </conditionalFormatting>
  <conditionalFormatting sqref="F37:I37">
    <cfRule type="expression" dxfId="580" priority="286" stopIfTrue="1">
      <formula>IF(WEEKDAY(F$5)=1,TRUE,FALSE)</formula>
    </cfRule>
  </conditionalFormatting>
  <conditionalFormatting sqref="F37:I37">
    <cfRule type="expression" dxfId="578" priority="285" stopIfTrue="1">
      <formula>IF(WEEKDAY(F$5)=1,TRUE,FALSE)</formula>
    </cfRule>
  </conditionalFormatting>
  <conditionalFormatting sqref="F37:I37">
    <cfRule type="expression" dxfId="576" priority="284" stopIfTrue="1">
      <formula>IF(WEEKDAY(F$5)=1,TRUE,FALSE)</formula>
    </cfRule>
  </conditionalFormatting>
  <conditionalFormatting sqref="F37:AI37">
    <cfRule type="expression" dxfId="574" priority="283" stopIfTrue="1">
      <formula>IF(WEEKDAY(F$5)=1,TRUE,FALSE)</formula>
    </cfRule>
  </conditionalFormatting>
  <conditionalFormatting sqref="F37:AI37">
    <cfRule type="expression" dxfId="572" priority="282" stopIfTrue="1">
      <formula>IF(WEEKDAY(F$5)=1,TRUE,FALSE)</formula>
    </cfRule>
  </conditionalFormatting>
  <conditionalFormatting sqref="F37:AI37">
    <cfRule type="expression" dxfId="570" priority="281" stopIfTrue="1">
      <formula>IF(WEEKDAY(F$5)=1,TRUE,FALSE)</formula>
    </cfRule>
  </conditionalFormatting>
  <conditionalFormatting sqref="K37:P37">
    <cfRule type="expression" dxfId="568" priority="280" stopIfTrue="1">
      <formula>IF(WEEKDAY(K$5)=1,TRUE,FALSE)</formula>
    </cfRule>
  </conditionalFormatting>
  <conditionalFormatting sqref="R37:W37">
    <cfRule type="expression" dxfId="566" priority="279" stopIfTrue="1">
      <formula>IF(WEEKDAY(R$5)=1,TRUE,FALSE)</formula>
    </cfRule>
  </conditionalFormatting>
  <conditionalFormatting sqref="Y37:AD37">
    <cfRule type="expression" dxfId="564" priority="278" stopIfTrue="1">
      <formula>IF(WEEKDAY(Y$5)=1,TRUE,FALSE)</formula>
    </cfRule>
  </conditionalFormatting>
  <conditionalFormatting sqref="F37:I37">
    <cfRule type="expression" dxfId="562" priority="277" stopIfTrue="1">
      <formula>IF(WEEKDAY(F$5)=1,TRUE,FALSE)</formula>
    </cfRule>
  </conditionalFormatting>
  <conditionalFormatting sqref="AF37:AI37">
    <cfRule type="expression" dxfId="560" priority="276" stopIfTrue="1">
      <formula>IF(WEEKDAY(AF$5)=1,TRUE,FALSE)</formula>
    </cfRule>
  </conditionalFormatting>
  <conditionalFormatting sqref="F37:AI37">
    <cfRule type="expression" dxfId="558" priority="275" stopIfTrue="1">
      <formula>IF(WEEKDAY(F$5)=1,TRUE,FALSE)</formula>
    </cfRule>
  </conditionalFormatting>
  <conditionalFormatting sqref="F37:AI37">
    <cfRule type="expression" dxfId="556" priority="274" stopIfTrue="1">
      <formula>IF(WEEKDAY(F$5)=1,TRUE,FALSE)</formula>
    </cfRule>
  </conditionalFormatting>
  <conditionalFormatting sqref="F37:AI37">
    <cfRule type="expression" dxfId="554" priority="273" stopIfTrue="1">
      <formula>IF(WEEKDAY(F$5)=1,TRUE,FALSE)</formula>
    </cfRule>
  </conditionalFormatting>
  <conditionalFormatting sqref="F37:AI37">
    <cfRule type="expression" dxfId="552" priority="272" stopIfTrue="1">
      <formula>IF(WEEKDAY(F$5)=1,TRUE,FALSE)</formula>
    </cfRule>
  </conditionalFormatting>
  <conditionalFormatting sqref="F37:AI37">
    <cfRule type="expression" dxfId="550" priority="271" stopIfTrue="1">
      <formula>IF(WEEKDAY(F$5)=1,TRUE,FALSE)</formula>
    </cfRule>
  </conditionalFormatting>
  <conditionalFormatting sqref="F39:AI39">
    <cfRule type="expression" dxfId="547" priority="270" stopIfTrue="1">
      <formula>IF(WEEKDAY(F$5)=1,TRUE,FALSE)</formula>
    </cfRule>
  </conditionalFormatting>
  <conditionalFormatting sqref="F39:I39">
    <cfRule type="expression" dxfId="545" priority="269" stopIfTrue="1">
      <formula>IF(WEEKDAY(F$5)=1,TRUE,FALSE)</formula>
    </cfRule>
  </conditionalFormatting>
  <conditionalFormatting sqref="F39:AI39">
    <cfRule type="expression" dxfId="543" priority="268" stopIfTrue="1">
      <formula>IF(WEEKDAY(F$5)=1,TRUE,FALSE)</formula>
    </cfRule>
  </conditionalFormatting>
  <conditionalFormatting sqref="F39:AI39">
    <cfRule type="expression" dxfId="541" priority="267" stopIfTrue="1">
      <formula>IF(WEEKDAY(F$5)=1,TRUE,FALSE)</formula>
    </cfRule>
  </conditionalFormatting>
  <conditionalFormatting sqref="F39:AI39">
    <cfRule type="expression" dxfId="539" priority="266" stopIfTrue="1">
      <formula>IF(WEEKDAY(F$5)=1,TRUE,FALSE)</formula>
    </cfRule>
  </conditionalFormatting>
  <conditionalFormatting sqref="K39:P39">
    <cfRule type="expression" dxfId="537" priority="265" stopIfTrue="1">
      <formula>IF(WEEKDAY(K$5)=1,TRUE,FALSE)</formula>
    </cfRule>
  </conditionalFormatting>
  <conditionalFormatting sqref="R39:W39">
    <cfRule type="expression" dxfId="535" priority="264" stopIfTrue="1">
      <formula>IF(WEEKDAY(R$5)=1,TRUE,FALSE)</formula>
    </cfRule>
  </conditionalFormatting>
  <conditionalFormatting sqref="Y39:AD39">
    <cfRule type="expression" dxfId="533" priority="263" stopIfTrue="1">
      <formula>IF(WEEKDAY(Y$5)=1,TRUE,FALSE)</formula>
    </cfRule>
  </conditionalFormatting>
  <conditionalFormatting sqref="F39:I39">
    <cfRule type="expression" dxfId="531" priority="262" stopIfTrue="1">
      <formula>IF(WEEKDAY(F$5)=1,TRUE,FALSE)</formula>
    </cfRule>
  </conditionalFormatting>
  <conditionalFormatting sqref="AF39:AI39">
    <cfRule type="expression" dxfId="529" priority="261" stopIfTrue="1">
      <formula>IF(WEEKDAY(AF$5)=1,TRUE,FALSE)</formula>
    </cfRule>
  </conditionalFormatting>
  <conditionalFormatting sqref="F39:AI39">
    <cfRule type="expression" dxfId="527" priority="260" stopIfTrue="1">
      <formula>IF(WEEKDAY(F$5)=1,TRUE,FALSE)</formula>
    </cfRule>
  </conditionalFormatting>
  <conditionalFormatting sqref="F39:AI39">
    <cfRule type="expression" dxfId="525" priority="259" stopIfTrue="1">
      <formula>IF(WEEKDAY(F$5)=1,TRUE,FALSE)</formula>
    </cfRule>
  </conditionalFormatting>
  <conditionalFormatting sqref="F39:AI39">
    <cfRule type="expression" dxfId="523" priority="258" stopIfTrue="1">
      <formula>IF(WEEKDAY(F$5)=1,TRUE,FALSE)</formula>
    </cfRule>
  </conditionalFormatting>
  <conditionalFormatting sqref="F39:AI39">
    <cfRule type="expression" dxfId="521" priority="257" stopIfTrue="1">
      <formula>IF(WEEKDAY(F$5)=1,TRUE,FALSE)</formula>
    </cfRule>
  </conditionalFormatting>
  <conditionalFormatting sqref="F39:I39">
    <cfRule type="expression" dxfId="519" priority="256" stopIfTrue="1">
      <formula>IF(WEEKDAY(F$5)=1,TRUE,FALSE)</formula>
    </cfRule>
  </conditionalFormatting>
  <conditionalFormatting sqref="F39:I39">
    <cfRule type="expression" dxfId="517" priority="255" stopIfTrue="1">
      <formula>IF(WEEKDAY(F$5)=1,TRUE,FALSE)</formula>
    </cfRule>
  </conditionalFormatting>
  <conditionalFormatting sqref="F39:I39">
    <cfRule type="expression" dxfId="515" priority="254" stopIfTrue="1">
      <formula>IF(WEEKDAY(F$5)=1,TRUE,FALSE)</formula>
    </cfRule>
  </conditionalFormatting>
  <conditionalFormatting sqref="F39:AI39">
    <cfRule type="expression" dxfId="513" priority="253" stopIfTrue="1">
      <formula>IF(WEEKDAY(F$5)=1,TRUE,FALSE)</formula>
    </cfRule>
  </conditionalFormatting>
  <conditionalFormatting sqref="F39:AI39">
    <cfRule type="expression" dxfId="511" priority="252" stopIfTrue="1">
      <formula>IF(WEEKDAY(F$5)=1,TRUE,FALSE)</formula>
    </cfRule>
  </conditionalFormatting>
  <conditionalFormatting sqref="F39:AI39">
    <cfRule type="expression" dxfId="509" priority="251" stopIfTrue="1">
      <formula>IF(WEEKDAY(F$5)=1,TRUE,FALSE)</formula>
    </cfRule>
  </conditionalFormatting>
  <conditionalFormatting sqref="K39:P39">
    <cfRule type="expression" dxfId="507" priority="250" stopIfTrue="1">
      <formula>IF(WEEKDAY(K$5)=1,TRUE,FALSE)</formula>
    </cfRule>
  </conditionalFormatting>
  <conditionalFormatting sqref="R39:W39">
    <cfRule type="expression" dxfId="505" priority="249" stopIfTrue="1">
      <formula>IF(WEEKDAY(R$5)=1,TRUE,FALSE)</formula>
    </cfRule>
  </conditionalFormatting>
  <conditionalFormatting sqref="Y39:AD39">
    <cfRule type="expression" dxfId="503" priority="248" stopIfTrue="1">
      <formula>IF(WEEKDAY(Y$5)=1,TRUE,FALSE)</formula>
    </cfRule>
  </conditionalFormatting>
  <conditionalFormatting sqref="F39:I39">
    <cfRule type="expression" dxfId="501" priority="247" stopIfTrue="1">
      <formula>IF(WEEKDAY(F$5)=1,TRUE,FALSE)</formula>
    </cfRule>
  </conditionalFormatting>
  <conditionalFormatting sqref="AF39:AI39">
    <cfRule type="expression" dxfId="499" priority="246" stopIfTrue="1">
      <formula>IF(WEEKDAY(AF$5)=1,TRUE,FALSE)</formula>
    </cfRule>
  </conditionalFormatting>
  <conditionalFormatting sqref="F39:AI39">
    <cfRule type="expression" dxfId="497" priority="245" stopIfTrue="1">
      <formula>IF(WEEKDAY(F$5)=1,TRUE,FALSE)</formula>
    </cfRule>
  </conditionalFormatting>
  <conditionalFormatting sqref="F39:AI39">
    <cfRule type="expression" dxfId="495" priority="244" stopIfTrue="1">
      <formula>IF(WEEKDAY(F$5)=1,TRUE,FALSE)</formula>
    </cfRule>
  </conditionalFormatting>
  <conditionalFormatting sqref="F39:AI39">
    <cfRule type="expression" dxfId="493" priority="243" stopIfTrue="1">
      <formula>IF(WEEKDAY(F$5)=1,TRUE,FALSE)</formula>
    </cfRule>
  </conditionalFormatting>
  <conditionalFormatting sqref="F39:AI39">
    <cfRule type="expression" dxfId="491" priority="242" stopIfTrue="1">
      <formula>IF(WEEKDAY(F$5)=1,TRUE,FALSE)</formula>
    </cfRule>
  </conditionalFormatting>
  <conditionalFormatting sqref="F39:AI39">
    <cfRule type="expression" dxfId="489" priority="241" stopIfTrue="1">
      <formula>IF(WEEKDAY(F$5)=1,TRUE,FALSE)</formula>
    </cfRule>
  </conditionalFormatting>
  <conditionalFormatting sqref="F70:AI70">
    <cfRule type="expression" dxfId="486" priority="240" stopIfTrue="1">
      <formula>IF(WEEKDAY(F$5)=1,TRUE,FALSE)</formula>
    </cfRule>
  </conditionalFormatting>
  <conditionalFormatting sqref="F70:I70">
    <cfRule type="expression" dxfId="484" priority="239" stopIfTrue="1">
      <formula>IF(WEEKDAY(F$5)=1,TRUE,FALSE)</formula>
    </cfRule>
  </conditionalFormatting>
  <conditionalFormatting sqref="F70:AI70">
    <cfRule type="expression" dxfId="482" priority="238" stopIfTrue="1">
      <formula>IF(WEEKDAY(F$5)=1,TRUE,FALSE)</formula>
    </cfRule>
  </conditionalFormatting>
  <conditionalFormatting sqref="F70:AI70">
    <cfRule type="expression" dxfId="480" priority="237" stopIfTrue="1">
      <formula>IF(WEEKDAY(F$5)=1,TRUE,FALSE)</formula>
    </cfRule>
  </conditionalFormatting>
  <conditionalFormatting sqref="F70:AI70">
    <cfRule type="expression" dxfId="478" priority="236" stopIfTrue="1">
      <formula>IF(WEEKDAY(F$5)=1,TRUE,FALSE)</formula>
    </cfRule>
  </conditionalFormatting>
  <conditionalFormatting sqref="K70:P70">
    <cfRule type="expression" dxfId="476" priority="235" stopIfTrue="1">
      <formula>IF(WEEKDAY(K$5)=1,TRUE,FALSE)</formula>
    </cfRule>
  </conditionalFormatting>
  <conditionalFormatting sqref="R70:W70">
    <cfRule type="expression" dxfId="474" priority="234" stopIfTrue="1">
      <formula>IF(WEEKDAY(R$5)=1,TRUE,FALSE)</formula>
    </cfRule>
  </conditionalFormatting>
  <conditionalFormatting sqref="Y70:AD70">
    <cfRule type="expression" dxfId="472" priority="233" stopIfTrue="1">
      <formula>IF(WEEKDAY(Y$5)=1,TRUE,FALSE)</formula>
    </cfRule>
  </conditionalFormatting>
  <conditionalFormatting sqref="F70:I70">
    <cfRule type="expression" dxfId="470" priority="232" stopIfTrue="1">
      <formula>IF(WEEKDAY(F$5)=1,TRUE,FALSE)</formula>
    </cfRule>
  </conditionalFormatting>
  <conditionalFormatting sqref="AF70:AI70">
    <cfRule type="expression" dxfId="468" priority="231" stopIfTrue="1">
      <formula>IF(WEEKDAY(AF$5)=1,TRUE,FALSE)</formula>
    </cfRule>
  </conditionalFormatting>
  <conditionalFormatting sqref="F70:AI70">
    <cfRule type="expression" dxfId="466" priority="230" stopIfTrue="1">
      <formula>IF(WEEKDAY(F$5)=1,TRUE,FALSE)</formula>
    </cfRule>
  </conditionalFormatting>
  <conditionalFormatting sqref="F70:AI70">
    <cfRule type="expression" dxfId="464" priority="229" stopIfTrue="1">
      <formula>IF(WEEKDAY(F$5)=1,TRUE,FALSE)</formula>
    </cfRule>
  </conditionalFormatting>
  <conditionalFormatting sqref="F70:AI70">
    <cfRule type="expression" dxfId="462" priority="228" stopIfTrue="1">
      <formula>IF(WEEKDAY(F$5)=1,TRUE,FALSE)</formula>
    </cfRule>
  </conditionalFormatting>
  <conditionalFormatting sqref="F70:AI70">
    <cfRule type="expression" dxfId="460" priority="227" stopIfTrue="1">
      <formula>IF(WEEKDAY(F$5)=1,TRUE,FALSE)</formula>
    </cfRule>
  </conditionalFormatting>
  <conditionalFormatting sqref="F70:I70">
    <cfRule type="expression" dxfId="458" priority="226" stopIfTrue="1">
      <formula>IF(WEEKDAY(F$5)=1,TRUE,FALSE)</formula>
    </cfRule>
  </conditionalFormatting>
  <conditionalFormatting sqref="F70:I70">
    <cfRule type="expression" dxfId="456" priority="225" stopIfTrue="1">
      <formula>IF(WEEKDAY(F$5)=1,TRUE,FALSE)</formula>
    </cfRule>
  </conditionalFormatting>
  <conditionalFormatting sqref="F70:I70">
    <cfRule type="expression" dxfId="454" priority="224" stopIfTrue="1">
      <formula>IF(WEEKDAY(F$5)=1,TRUE,FALSE)</formula>
    </cfRule>
  </conditionalFormatting>
  <conditionalFormatting sqref="F70:AI70">
    <cfRule type="expression" dxfId="452" priority="223" stopIfTrue="1">
      <formula>IF(WEEKDAY(F$5)=1,TRUE,FALSE)</formula>
    </cfRule>
  </conditionalFormatting>
  <conditionalFormatting sqref="F70:AI70">
    <cfRule type="expression" dxfId="450" priority="222" stopIfTrue="1">
      <formula>IF(WEEKDAY(F$5)=1,TRUE,FALSE)</formula>
    </cfRule>
  </conditionalFormatting>
  <conditionalFormatting sqref="F70:AI70">
    <cfRule type="expression" dxfId="448" priority="221" stopIfTrue="1">
      <formula>IF(WEEKDAY(F$5)=1,TRUE,FALSE)</formula>
    </cfRule>
  </conditionalFormatting>
  <conditionalFormatting sqref="K70:P70">
    <cfRule type="expression" dxfId="446" priority="220" stopIfTrue="1">
      <formula>IF(WEEKDAY(K$5)=1,TRUE,FALSE)</formula>
    </cfRule>
  </conditionalFormatting>
  <conditionalFormatting sqref="R70:W70">
    <cfRule type="expression" dxfId="444" priority="219" stopIfTrue="1">
      <formula>IF(WEEKDAY(R$5)=1,TRUE,FALSE)</formula>
    </cfRule>
  </conditionalFormatting>
  <conditionalFormatting sqref="Y70:AD70">
    <cfRule type="expression" dxfId="442" priority="218" stopIfTrue="1">
      <formula>IF(WEEKDAY(Y$5)=1,TRUE,FALSE)</formula>
    </cfRule>
  </conditionalFormatting>
  <conditionalFormatting sqref="F70:I70">
    <cfRule type="expression" dxfId="440" priority="217" stopIfTrue="1">
      <formula>IF(WEEKDAY(F$5)=1,TRUE,FALSE)</formula>
    </cfRule>
  </conditionalFormatting>
  <conditionalFormatting sqref="AF70:AI70">
    <cfRule type="expression" dxfId="438" priority="216" stopIfTrue="1">
      <formula>IF(WEEKDAY(AF$5)=1,TRUE,FALSE)</formula>
    </cfRule>
  </conditionalFormatting>
  <conditionalFormatting sqref="F70:AI70">
    <cfRule type="expression" dxfId="436" priority="215" stopIfTrue="1">
      <formula>IF(WEEKDAY(F$5)=1,TRUE,FALSE)</formula>
    </cfRule>
  </conditionalFormatting>
  <conditionalFormatting sqref="F70:AI70">
    <cfRule type="expression" dxfId="434" priority="214" stopIfTrue="1">
      <formula>IF(WEEKDAY(F$5)=1,TRUE,FALSE)</formula>
    </cfRule>
  </conditionalFormatting>
  <conditionalFormatting sqref="F70:AI70">
    <cfRule type="expression" dxfId="432" priority="213" stopIfTrue="1">
      <formula>IF(WEEKDAY(F$5)=1,TRUE,FALSE)</formula>
    </cfRule>
  </conditionalFormatting>
  <conditionalFormatting sqref="F70:AI70">
    <cfRule type="expression" dxfId="430" priority="212" stopIfTrue="1">
      <formula>IF(WEEKDAY(F$5)=1,TRUE,FALSE)</formula>
    </cfRule>
  </conditionalFormatting>
  <conditionalFormatting sqref="F70:AI70">
    <cfRule type="expression" dxfId="428" priority="211" stopIfTrue="1">
      <formula>IF(WEEKDAY(F$5)=1,TRUE,FALSE)</formula>
    </cfRule>
  </conditionalFormatting>
  <conditionalFormatting sqref="F72:AI72">
    <cfRule type="expression" dxfId="425" priority="210" stopIfTrue="1">
      <formula>IF(WEEKDAY(F$5)=1,TRUE,FALSE)</formula>
    </cfRule>
  </conditionalFormatting>
  <conditionalFormatting sqref="F72:I72">
    <cfRule type="expression" dxfId="423" priority="209" stopIfTrue="1">
      <formula>IF(WEEKDAY(F$5)=1,TRUE,FALSE)</formula>
    </cfRule>
  </conditionalFormatting>
  <conditionalFormatting sqref="F72:AI72">
    <cfRule type="expression" dxfId="421" priority="208" stopIfTrue="1">
      <formula>IF(WEEKDAY(F$5)=1,TRUE,FALSE)</formula>
    </cfRule>
  </conditionalFormatting>
  <conditionalFormatting sqref="F72:AI72">
    <cfRule type="expression" dxfId="419" priority="207" stopIfTrue="1">
      <formula>IF(WEEKDAY(F$5)=1,TRUE,FALSE)</formula>
    </cfRule>
  </conditionalFormatting>
  <conditionalFormatting sqref="F72:AI72">
    <cfRule type="expression" dxfId="417" priority="206" stopIfTrue="1">
      <formula>IF(WEEKDAY(F$5)=1,TRUE,FALSE)</formula>
    </cfRule>
  </conditionalFormatting>
  <conditionalFormatting sqref="K72:P72">
    <cfRule type="expression" dxfId="415" priority="205" stopIfTrue="1">
      <formula>IF(WEEKDAY(K$5)=1,TRUE,FALSE)</formula>
    </cfRule>
  </conditionalFormatting>
  <conditionalFormatting sqref="R72:W72">
    <cfRule type="expression" dxfId="413" priority="204" stopIfTrue="1">
      <formula>IF(WEEKDAY(R$5)=1,TRUE,FALSE)</formula>
    </cfRule>
  </conditionalFormatting>
  <conditionalFormatting sqref="Y72:AD72">
    <cfRule type="expression" dxfId="411" priority="203" stopIfTrue="1">
      <formula>IF(WEEKDAY(Y$5)=1,TRUE,FALSE)</formula>
    </cfRule>
  </conditionalFormatting>
  <conditionalFormatting sqref="F72:I72">
    <cfRule type="expression" dxfId="409" priority="202" stopIfTrue="1">
      <formula>IF(WEEKDAY(F$5)=1,TRUE,FALSE)</formula>
    </cfRule>
  </conditionalFormatting>
  <conditionalFormatting sqref="AF72:AI72">
    <cfRule type="expression" dxfId="407" priority="201" stopIfTrue="1">
      <formula>IF(WEEKDAY(AF$5)=1,TRUE,FALSE)</formula>
    </cfRule>
  </conditionalFormatting>
  <conditionalFormatting sqref="F72:AI72">
    <cfRule type="expression" dxfId="405" priority="200" stopIfTrue="1">
      <formula>IF(WEEKDAY(F$5)=1,TRUE,FALSE)</formula>
    </cfRule>
  </conditionalFormatting>
  <conditionalFormatting sqref="F72:AI72">
    <cfRule type="expression" dxfId="403" priority="199" stopIfTrue="1">
      <formula>IF(WEEKDAY(F$5)=1,TRUE,FALSE)</formula>
    </cfRule>
  </conditionalFormatting>
  <conditionalFormatting sqref="F72:AI72">
    <cfRule type="expression" dxfId="401" priority="198" stopIfTrue="1">
      <formula>IF(WEEKDAY(F$5)=1,TRUE,FALSE)</formula>
    </cfRule>
  </conditionalFormatting>
  <conditionalFormatting sqref="F72:AI72">
    <cfRule type="expression" dxfId="399" priority="197" stopIfTrue="1">
      <formula>IF(WEEKDAY(F$5)=1,TRUE,FALSE)</formula>
    </cfRule>
  </conditionalFormatting>
  <conditionalFormatting sqref="F72:I72">
    <cfRule type="expression" dxfId="397" priority="196" stopIfTrue="1">
      <formula>IF(WEEKDAY(F$5)=1,TRUE,FALSE)</formula>
    </cfRule>
  </conditionalFormatting>
  <conditionalFormatting sqref="F72:I72">
    <cfRule type="expression" dxfId="395" priority="195" stopIfTrue="1">
      <formula>IF(WEEKDAY(F$5)=1,TRUE,FALSE)</formula>
    </cfRule>
  </conditionalFormatting>
  <conditionalFormatting sqref="F72:I72">
    <cfRule type="expression" dxfId="393" priority="194" stopIfTrue="1">
      <formula>IF(WEEKDAY(F$5)=1,TRUE,FALSE)</formula>
    </cfRule>
  </conditionalFormatting>
  <conditionalFormatting sqref="F72:AI72">
    <cfRule type="expression" dxfId="391" priority="193" stopIfTrue="1">
      <formula>IF(WEEKDAY(F$5)=1,TRUE,FALSE)</formula>
    </cfRule>
  </conditionalFormatting>
  <conditionalFormatting sqref="F72:AI72">
    <cfRule type="expression" dxfId="389" priority="192" stopIfTrue="1">
      <formula>IF(WEEKDAY(F$5)=1,TRUE,FALSE)</formula>
    </cfRule>
  </conditionalFormatting>
  <conditionalFormatting sqref="F72:AI72">
    <cfRule type="expression" dxfId="387" priority="191" stopIfTrue="1">
      <formula>IF(WEEKDAY(F$5)=1,TRUE,FALSE)</formula>
    </cfRule>
  </conditionalFormatting>
  <conditionalFormatting sqref="K72:P72">
    <cfRule type="expression" dxfId="385" priority="190" stopIfTrue="1">
      <formula>IF(WEEKDAY(K$5)=1,TRUE,FALSE)</formula>
    </cfRule>
  </conditionalFormatting>
  <conditionalFormatting sqref="R72:W72">
    <cfRule type="expression" dxfId="383" priority="189" stopIfTrue="1">
      <formula>IF(WEEKDAY(R$5)=1,TRUE,FALSE)</formula>
    </cfRule>
  </conditionalFormatting>
  <conditionalFormatting sqref="Y72:AD72">
    <cfRule type="expression" dxfId="381" priority="188" stopIfTrue="1">
      <formula>IF(WEEKDAY(Y$5)=1,TRUE,FALSE)</formula>
    </cfRule>
  </conditionalFormatting>
  <conditionalFormatting sqref="F72:I72">
    <cfRule type="expression" dxfId="379" priority="187" stopIfTrue="1">
      <formula>IF(WEEKDAY(F$5)=1,TRUE,FALSE)</formula>
    </cfRule>
  </conditionalFormatting>
  <conditionalFormatting sqref="AF72:AI72">
    <cfRule type="expression" dxfId="377" priority="186" stopIfTrue="1">
      <formula>IF(WEEKDAY(AF$5)=1,TRUE,FALSE)</formula>
    </cfRule>
  </conditionalFormatting>
  <conditionalFormatting sqref="F72:AI72">
    <cfRule type="expression" dxfId="375" priority="185" stopIfTrue="1">
      <formula>IF(WEEKDAY(F$5)=1,TRUE,FALSE)</formula>
    </cfRule>
  </conditionalFormatting>
  <conditionalFormatting sqref="F72:AI72">
    <cfRule type="expression" dxfId="373" priority="184" stopIfTrue="1">
      <formula>IF(WEEKDAY(F$5)=1,TRUE,FALSE)</formula>
    </cfRule>
  </conditionalFormatting>
  <conditionalFormatting sqref="F72:AI72">
    <cfRule type="expression" dxfId="371" priority="183" stopIfTrue="1">
      <formula>IF(WEEKDAY(F$5)=1,TRUE,FALSE)</formula>
    </cfRule>
  </conditionalFormatting>
  <conditionalFormatting sqref="F72:AI72">
    <cfRule type="expression" dxfId="369" priority="182" stopIfTrue="1">
      <formula>IF(WEEKDAY(F$5)=1,TRUE,FALSE)</formula>
    </cfRule>
  </conditionalFormatting>
  <conditionalFormatting sqref="F72:AI72">
    <cfRule type="expression" dxfId="367" priority="181" stopIfTrue="1">
      <formula>IF(WEEKDAY(F$5)=1,TRUE,FALSE)</formula>
    </cfRule>
  </conditionalFormatting>
  <conditionalFormatting sqref="F74:AI74">
    <cfRule type="expression" dxfId="364" priority="180" stopIfTrue="1">
      <formula>IF(WEEKDAY(F$5)=1,TRUE,FALSE)</formula>
    </cfRule>
  </conditionalFormatting>
  <conditionalFormatting sqref="F74:I74">
    <cfRule type="expression" dxfId="362" priority="179" stopIfTrue="1">
      <formula>IF(WEEKDAY(F$5)=1,TRUE,FALSE)</formula>
    </cfRule>
  </conditionalFormatting>
  <conditionalFormatting sqref="F74:AI74">
    <cfRule type="expression" dxfId="360" priority="178" stopIfTrue="1">
      <formula>IF(WEEKDAY(F$5)=1,TRUE,FALSE)</formula>
    </cfRule>
  </conditionalFormatting>
  <conditionalFormatting sqref="F74:AI74">
    <cfRule type="expression" dxfId="358" priority="177" stopIfTrue="1">
      <formula>IF(WEEKDAY(F$5)=1,TRUE,FALSE)</formula>
    </cfRule>
  </conditionalFormatting>
  <conditionalFormatting sqref="F74:AI74">
    <cfRule type="expression" dxfId="356" priority="176" stopIfTrue="1">
      <formula>IF(WEEKDAY(F$5)=1,TRUE,FALSE)</formula>
    </cfRule>
  </conditionalFormatting>
  <conditionalFormatting sqref="K74:P74">
    <cfRule type="expression" dxfId="354" priority="175" stopIfTrue="1">
      <formula>IF(WEEKDAY(K$5)=1,TRUE,FALSE)</formula>
    </cfRule>
  </conditionalFormatting>
  <conditionalFormatting sqref="R74:W74">
    <cfRule type="expression" dxfId="352" priority="174" stopIfTrue="1">
      <formula>IF(WEEKDAY(R$5)=1,TRUE,FALSE)</formula>
    </cfRule>
  </conditionalFormatting>
  <conditionalFormatting sqref="Y74:AD74">
    <cfRule type="expression" dxfId="350" priority="173" stopIfTrue="1">
      <formula>IF(WEEKDAY(Y$5)=1,TRUE,FALSE)</formula>
    </cfRule>
  </conditionalFormatting>
  <conditionalFormatting sqref="F74:I74">
    <cfRule type="expression" dxfId="348" priority="172" stopIfTrue="1">
      <formula>IF(WEEKDAY(F$5)=1,TRUE,FALSE)</formula>
    </cfRule>
  </conditionalFormatting>
  <conditionalFormatting sqref="AF74:AI74">
    <cfRule type="expression" dxfId="346" priority="171" stopIfTrue="1">
      <formula>IF(WEEKDAY(AF$5)=1,TRUE,FALSE)</formula>
    </cfRule>
  </conditionalFormatting>
  <conditionalFormatting sqref="F74:AI74">
    <cfRule type="expression" dxfId="344" priority="170" stopIfTrue="1">
      <formula>IF(WEEKDAY(F$5)=1,TRUE,FALSE)</formula>
    </cfRule>
  </conditionalFormatting>
  <conditionalFormatting sqref="F74:AI74">
    <cfRule type="expression" dxfId="342" priority="169" stopIfTrue="1">
      <formula>IF(WEEKDAY(F$5)=1,TRUE,FALSE)</formula>
    </cfRule>
  </conditionalFormatting>
  <conditionalFormatting sqref="F74:AI74">
    <cfRule type="expression" dxfId="340" priority="168" stopIfTrue="1">
      <formula>IF(WEEKDAY(F$5)=1,TRUE,FALSE)</formula>
    </cfRule>
  </conditionalFormatting>
  <conditionalFormatting sqref="F74:AI74">
    <cfRule type="expression" dxfId="338" priority="167" stopIfTrue="1">
      <formula>IF(WEEKDAY(F$5)=1,TRUE,FALSE)</formula>
    </cfRule>
  </conditionalFormatting>
  <conditionalFormatting sqref="F74:I74">
    <cfRule type="expression" dxfId="336" priority="166" stopIfTrue="1">
      <formula>IF(WEEKDAY(F$5)=1,TRUE,FALSE)</formula>
    </cfRule>
  </conditionalFormatting>
  <conditionalFormatting sqref="F74:I74">
    <cfRule type="expression" dxfId="334" priority="165" stopIfTrue="1">
      <formula>IF(WEEKDAY(F$5)=1,TRUE,FALSE)</formula>
    </cfRule>
  </conditionalFormatting>
  <conditionalFormatting sqref="F74:I74">
    <cfRule type="expression" dxfId="332" priority="164" stopIfTrue="1">
      <formula>IF(WEEKDAY(F$5)=1,TRUE,FALSE)</formula>
    </cfRule>
  </conditionalFormatting>
  <conditionalFormatting sqref="F74:AI74">
    <cfRule type="expression" dxfId="330" priority="163" stopIfTrue="1">
      <formula>IF(WEEKDAY(F$5)=1,TRUE,FALSE)</formula>
    </cfRule>
  </conditionalFormatting>
  <conditionalFormatting sqref="F74:AI74">
    <cfRule type="expression" dxfId="328" priority="162" stopIfTrue="1">
      <formula>IF(WEEKDAY(F$5)=1,TRUE,FALSE)</formula>
    </cfRule>
  </conditionalFormatting>
  <conditionalFormatting sqref="F74:AI74">
    <cfRule type="expression" dxfId="326" priority="161" stopIfTrue="1">
      <formula>IF(WEEKDAY(F$5)=1,TRUE,FALSE)</formula>
    </cfRule>
  </conditionalFormatting>
  <conditionalFormatting sqref="K74:P74">
    <cfRule type="expression" dxfId="324" priority="160" stopIfTrue="1">
      <formula>IF(WEEKDAY(K$5)=1,TRUE,FALSE)</formula>
    </cfRule>
  </conditionalFormatting>
  <conditionalFormatting sqref="R74:W74">
    <cfRule type="expression" dxfId="322" priority="159" stopIfTrue="1">
      <formula>IF(WEEKDAY(R$5)=1,TRUE,FALSE)</formula>
    </cfRule>
  </conditionalFormatting>
  <conditionalFormatting sqref="Y74:AD74">
    <cfRule type="expression" dxfId="320" priority="158" stopIfTrue="1">
      <formula>IF(WEEKDAY(Y$5)=1,TRUE,FALSE)</formula>
    </cfRule>
  </conditionalFormatting>
  <conditionalFormatting sqref="F74:I74">
    <cfRule type="expression" dxfId="318" priority="157" stopIfTrue="1">
      <formula>IF(WEEKDAY(F$5)=1,TRUE,FALSE)</formula>
    </cfRule>
  </conditionalFormatting>
  <conditionalFormatting sqref="AF74:AI74">
    <cfRule type="expression" dxfId="316" priority="156" stopIfTrue="1">
      <formula>IF(WEEKDAY(AF$5)=1,TRUE,FALSE)</formula>
    </cfRule>
  </conditionalFormatting>
  <conditionalFormatting sqref="F74:AI74">
    <cfRule type="expression" dxfId="314" priority="155" stopIfTrue="1">
      <formula>IF(WEEKDAY(F$5)=1,TRUE,FALSE)</formula>
    </cfRule>
  </conditionalFormatting>
  <conditionalFormatting sqref="F74:AI74">
    <cfRule type="expression" dxfId="312" priority="154" stopIfTrue="1">
      <formula>IF(WEEKDAY(F$5)=1,TRUE,FALSE)</formula>
    </cfRule>
  </conditionalFormatting>
  <conditionalFormatting sqref="F74:AI74">
    <cfRule type="expression" dxfId="310" priority="153" stopIfTrue="1">
      <formula>IF(WEEKDAY(F$5)=1,TRUE,FALSE)</formula>
    </cfRule>
  </conditionalFormatting>
  <conditionalFormatting sqref="F74:AI74">
    <cfRule type="expression" dxfId="308" priority="152" stopIfTrue="1">
      <formula>IF(WEEKDAY(F$5)=1,TRUE,FALSE)</formula>
    </cfRule>
  </conditionalFormatting>
  <conditionalFormatting sqref="F74:AI74">
    <cfRule type="expression" dxfId="306" priority="151" stopIfTrue="1">
      <formula>IF(WEEKDAY(F$5)=1,TRUE,FALSE)</formula>
    </cfRule>
  </conditionalFormatting>
  <conditionalFormatting sqref="F76:AI76">
    <cfRule type="expression" dxfId="303" priority="150" stopIfTrue="1">
      <formula>IF(WEEKDAY(F$5)=1,TRUE,FALSE)</formula>
    </cfRule>
  </conditionalFormatting>
  <conditionalFormatting sqref="F76:I76">
    <cfRule type="expression" dxfId="301" priority="149" stopIfTrue="1">
      <formula>IF(WEEKDAY(F$5)=1,TRUE,FALSE)</formula>
    </cfRule>
  </conditionalFormatting>
  <conditionalFormatting sqref="F76:AI76">
    <cfRule type="expression" dxfId="299" priority="148" stopIfTrue="1">
      <formula>IF(WEEKDAY(F$5)=1,TRUE,FALSE)</formula>
    </cfRule>
  </conditionalFormatting>
  <conditionalFormatting sqref="F76:AI76">
    <cfRule type="expression" dxfId="297" priority="147" stopIfTrue="1">
      <formula>IF(WEEKDAY(F$5)=1,TRUE,FALSE)</formula>
    </cfRule>
  </conditionalFormatting>
  <conditionalFormatting sqref="F76:AI76">
    <cfRule type="expression" dxfId="295" priority="146" stopIfTrue="1">
      <formula>IF(WEEKDAY(F$5)=1,TRUE,FALSE)</formula>
    </cfRule>
  </conditionalFormatting>
  <conditionalFormatting sqref="K76:P76">
    <cfRule type="expression" dxfId="293" priority="145" stopIfTrue="1">
      <formula>IF(WEEKDAY(K$5)=1,TRUE,FALSE)</formula>
    </cfRule>
  </conditionalFormatting>
  <conditionalFormatting sqref="R76:W76">
    <cfRule type="expression" dxfId="291" priority="144" stopIfTrue="1">
      <formula>IF(WEEKDAY(R$5)=1,TRUE,FALSE)</formula>
    </cfRule>
  </conditionalFormatting>
  <conditionalFormatting sqref="Y76:AD76">
    <cfRule type="expression" dxfId="289" priority="143" stopIfTrue="1">
      <formula>IF(WEEKDAY(Y$5)=1,TRUE,FALSE)</formula>
    </cfRule>
  </conditionalFormatting>
  <conditionalFormatting sqref="F76:I76">
    <cfRule type="expression" dxfId="287" priority="142" stopIfTrue="1">
      <formula>IF(WEEKDAY(F$5)=1,TRUE,FALSE)</formula>
    </cfRule>
  </conditionalFormatting>
  <conditionalFormatting sqref="AF76:AI76">
    <cfRule type="expression" dxfId="285" priority="141" stopIfTrue="1">
      <formula>IF(WEEKDAY(AF$5)=1,TRUE,FALSE)</formula>
    </cfRule>
  </conditionalFormatting>
  <conditionalFormatting sqref="F76:AI76">
    <cfRule type="expression" dxfId="283" priority="140" stopIfTrue="1">
      <formula>IF(WEEKDAY(F$5)=1,TRUE,FALSE)</formula>
    </cfRule>
  </conditionalFormatting>
  <conditionalFormatting sqref="F76:AI76">
    <cfRule type="expression" dxfId="281" priority="139" stopIfTrue="1">
      <formula>IF(WEEKDAY(F$5)=1,TRUE,FALSE)</formula>
    </cfRule>
  </conditionalFormatting>
  <conditionalFormatting sqref="F76:AI76">
    <cfRule type="expression" dxfId="279" priority="138" stopIfTrue="1">
      <formula>IF(WEEKDAY(F$5)=1,TRUE,FALSE)</formula>
    </cfRule>
  </conditionalFormatting>
  <conditionalFormatting sqref="F76:AI76">
    <cfRule type="expression" dxfId="277" priority="137" stopIfTrue="1">
      <formula>IF(WEEKDAY(F$5)=1,TRUE,FALSE)</formula>
    </cfRule>
  </conditionalFormatting>
  <conditionalFormatting sqref="F76:I76">
    <cfRule type="expression" dxfId="275" priority="136" stopIfTrue="1">
      <formula>IF(WEEKDAY(F$5)=1,TRUE,FALSE)</formula>
    </cfRule>
  </conditionalFormatting>
  <conditionalFormatting sqref="F76:I76">
    <cfRule type="expression" dxfId="273" priority="135" stopIfTrue="1">
      <formula>IF(WEEKDAY(F$5)=1,TRUE,FALSE)</formula>
    </cfRule>
  </conditionalFormatting>
  <conditionalFormatting sqref="F76:I76">
    <cfRule type="expression" dxfId="271" priority="134" stopIfTrue="1">
      <formula>IF(WEEKDAY(F$5)=1,TRUE,FALSE)</formula>
    </cfRule>
  </conditionalFormatting>
  <conditionalFormatting sqref="F76:AI76">
    <cfRule type="expression" dxfId="269" priority="133" stopIfTrue="1">
      <formula>IF(WEEKDAY(F$5)=1,TRUE,FALSE)</formula>
    </cfRule>
  </conditionalFormatting>
  <conditionalFormatting sqref="F76:AI76">
    <cfRule type="expression" dxfId="267" priority="132" stopIfTrue="1">
      <formula>IF(WEEKDAY(F$5)=1,TRUE,FALSE)</formula>
    </cfRule>
  </conditionalFormatting>
  <conditionalFormatting sqref="F76:AI76">
    <cfRule type="expression" dxfId="265" priority="131" stopIfTrue="1">
      <formula>IF(WEEKDAY(F$5)=1,TRUE,FALSE)</formula>
    </cfRule>
  </conditionalFormatting>
  <conditionalFormatting sqref="K76:P76">
    <cfRule type="expression" dxfId="263" priority="130" stopIfTrue="1">
      <formula>IF(WEEKDAY(K$5)=1,TRUE,FALSE)</formula>
    </cfRule>
  </conditionalFormatting>
  <conditionalFormatting sqref="R76:W76">
    <cfRule type="expression" dxfId="261" priority="129" stopIfTrue="1">
      <formula>IF(WEEKDAY(R$5)=1,TRUE,FALSE)</formula>
    </cfRule>
  </conditionalFormatting>
  <conditionalFormatting sqref="Y76:AD76">
    <cfRule type="expression" dxfId="259" priority="128" stopIfTrue="1">
      <formula>IF(WEEKDAY(Y$5)=1,TRUE,FALSE)</formula>
    </cfRule>
  </conditionalFormatting>
  <conditionalFormatting sqref="F76:I76">
    <cfRule type="expression" dxfId="257" priority="127" stopIfTrue="1">
      <formula>IF(WEEKDAY(F$5)=1,TRUE,FALSE)</formula>
    </cfRule>
  </conditionalFormatting>
  <conditionalFormatting sqref="AF76:AI76">
    <cfRule type="expression" dxfId="255" priority="126" stopIfTrue="1">
      <formula>IF(WEEKDAY(AF$5)=1,TRUE,FALSE)</formula>
    </cfRule>
  </conditionalFormatting>
  <conditionalFormatting sqref="F76:AI76">
    <cfRule type="expression" dxfId="253" priority="125" stopIfTrue="1">
      <formula>IF(WEEKDAY(F$5)=1,TRUE,FALSE)</formula>
    </cfRule>
  </conditionalFormatting>
  <conditionalFormatting sqref="F76:AI76">
    <cfRule type="expression" dxfId="251" priority="124" stopIfTrue="1">
      <formula>IF(WEEKDAY(F$5)=1,TRUE,FALSE)</formula>
    </cfRule>
  </conditionalFormatting>
  <conditionalFormatting sqref="F76:AI76">
    <cfRule type="expression" dxfId="249" priority="123" stopIfTrue="1">
      <formula>IF(WEEKDAY(F$5)=1,TRUE,FALSE)</formula>
    </cfRule>
  </conditionalFormatting>
  <conditionalFormatting sqref="F76:AI76">
    <cfRule type="expression" dxfId="247" priority="122" stopIfTrue="1">
      <formula>IF(WEEKDAY(F$5)=1,TRUE,FALSE)</formula>
    </cfRule>
  </conditionalFormatting>
  <conditionalFormatting sqref="F76:AI76">
    <cfRule type="expression" dxfId="245" priority="121" stopIfTrue="1">
      <formula>IF(WEEKDAY(F$5)=1,TRUE,FALSE)</formula>
    </cfRule>
  </conditionalFormatting>
  <conditionalFormatting sqref="F78:AI78">
    <cfRule type="expression" dxfId="242" priority="120" stopIfTrue="1">
      <formula>IF(WEEKDAY(F$5)=1,TRUE,FALSE)</formula>
    </cfRule>
  </conditionalFormatting>
  <conditionalFormatting sqref="F78:I78">
    <cfRule type="expression" dxfId="240" priority="119" stopIfTrue="1">
      <formula>IF(WEEKDAY(F$5)=1,TRUE,FALSE)</formula>
    </cfRule>
  </conditionalFormatting>
  <conditionalFormatting sqref="F78:AI78">
    <cfRule type="expression" dxfId="238" priority="118" stopIfTrue="1">
      <formula>IF(WEEKDAY(F$5)=1,TRUE,FALSE)</formula>
    </cfRule>
  </conditionalFormatting>
  <conditionalFormatting sqref="F78:AI78">
    <cfRule type="expression" dxfId="236" priority="117" stopIfTrue="1">
      <formula>IF(WEEKDAY(F$5)=1,TRUE,FALSE)</formula>
    </cfRule>
  </conditionalFormatting>
  <conditionalFormatting sqref="F78:AI78">
    <cfRule type="expression" dxfId="234" priority="116" stopIfTrue="1">
      <formula>IF(WEEKDAY(F$5)=1,TRUE,FALSE)</formula>
    </cfRule>
  </conditionalFormatting>
  <conditionalFormatting sqref="K78:P78">
    <cfRule type="expression" dxfId="232" priority="115" stopIfTrue="1">
      <formula>IF(WEEKDAY(K$5)=1,TRUE,FALSE)</formula>
    </cfRule>
  </conditionalFormatting>
  <conditionalFormatting sqref="R78:W78">
    <cfRule type="expression" dxfId="230" priority="114" stopIfTrue="1">
      <formula>IF(WEEKDAY(R$5)=1,TRUE,FALSE)</formula>
    </cfRule>
  </conditionalFormatting>
  <conditionalFormatting sqref="Y78:AD78">
    <cfRule type="expression" dxfId="228" priority="113" stopIfTrue="1">
      <formula>IF(WEEKDAY(Y$5)=1,TRUE,FALSE)</formula>
    </cfRule>
  </conditionalFormatting>
  <conditionalFormatting sqref="F78:I78">
    <cfRule type="expression" dxfId="226" priority="112" stopIfTrue="1">
      <formula>IF(WEEKDAY(F$5)=1,TRUE,FALSE)</formula>
    </cfRule>
  </conditionalFormatting>
  <conditionalFormatting sqref="AF78:AI78">
    <cfRule type="expression" dxfId="224" priority="111" stopIfTrue="1">
      <formula>IF(WEEKDAY(AF$5)=1,TRUE,FALSE)</formula>
    </cfRule>
  </conditionalFormatting>
  <conditionalFormatting sqref="F78:AI78">
    <cfRule type="expression" dxfId="222" priority="110" stopIfTrue="1">
      <formula>IF(WEEKDAY(F$5)=1,TRUE,FALSE)</formula>
    </cfRule>
  </conditionalFormatting>
  <conditionalFormatting sqref="F78:AI78">
    <cfRule type="expression" dxfId="220" priority="109" stopIfTrue="1">
      <formula>IF(WEEKDAY(F$5)=1,TRUE,FALSE)</formula>
    </cfRule>
  </conditionalFormatting>
  <conditionalFormatting sqref="F78:AI78">
    <cfRule type="expression" dxfId="218" priority="108" stopIfTrue="1">
      <formula>IF(WEEKDAY(F$5)=1,TRUE,FALSE)</formula>
    </cfRule>
  </conditionalFormatting>
  <conditionalFormatting sqref="F78:AI78">
    <cfRule type="expression" dxfId="216" priority="107" stopIfTrue="1">
      <formula>IF(WEEKDAY(F$5)=1,TRUE,FALSE)</formula>
    </cfRule>
  </conditionalFormatting>
  <conditionalFormatting sqref="F78:I78">
    <cfRule type="expression" dxfId="214" priority="106" stopIfTrue="1">
      <formula>IF(WEEKDAY(F$5)=1,TRUE,FALSE)</formula>
    </cfRule>
  </conditionalFormatting>
  <conditionalFormatting sqref="F78:I78">
    <cfRule type="expression" dxfId="212" priority="105" stopIfTrue="1">
      <formula>IF(WEEKDAY(F$5)=1,TRUE,FALSE)</formula>
    </cfRule>
  </conditionalFormatting>
  <conditionalFormatting sqref="F78:I78">
    <cfRule type="expression" dxfId="210" priority="104" stopIfTrue="1">
      <formula>IF(WEEKDAY(F$5)=1,TRUE,FALSE)</formula>
    </cfRule>
  </conditionalFormatting>
  <conditionalFormatting sqref="F78:AI78">
    <cfRule type="expression" dxfId="208" priority="103" stopIfTrue="1">
      <formula>IF(WEEKDAY(F$5)=1,TRUE,FALSE)</formula>
    </cfRule>
  </conditionalFormatting>
  <conditionalFormatting sqref="F78:AI78">
    <cfRule type="expression" dxfId="206" priority="102" stopIfTrue="1">
      <formula>IF(WEEKDAY(F$5)=1,TRUE,FALSE)</formula>
    </cfRule>
  </conditionalFormatting>
  <conditionalFormatting sqref="F78:AI78">
    <cfRule type="expression" dxfId="204" priority="101" stopIfTrue="1">
      <formula>IF(WEEKDAY(F$5)=1,TRUE,FALSE)</formula>
    </cfRule>
  </conditionalFormatting>
  <conditionalFormatting sqref="K78:P78">
    <cfRule type="expression" dxfId="202" priority="100" stopIfTrue="1">
      <formula>IF(WEEKDAY(K$5)=1,TRUE,FALSE)</formula>
    </cfRule>
  </conditionalFormatting>
  <conditionalFormatting sqref="R78:W78">
    <cfRule type="expression" dxfId="200" priority="99" stopIfTrue="1">
      <formula>IF(WEEKDAY(R$5)=1,TRUE,FALSE)</formula>
    </cfRule>
  </conditionalFormatting>
  <conditionalFormatting sqref="Y78:AD78">
    <cfRule type="expression" dxfId="198" priority="98" stopIfTrue="1">
      <formula>IF(WEEKDAY(Y$5)=1,TRUE,FALSE)</formula>
    </cfRule>
  </conditionalFormatting>
  <conditionalFormatting sqref="F78:I78">
    <cfRule type="expression" dxfId="196" priority="97" stopIfTrue="1">
      <formula>IF(WEEKDAY(F$5)=1,TRUE,FALSE)</formula>
    </cfRule>
  </conditionalFormatting>
  <conditionalFormatting sqref="AF78:AI78">
    <cfRule type="expression" dxfId="194" priority="96" stopIfTrue="1">
      <formula>IF(WEEKDAY(AF$5)=1,TRUE,FALSE)</formula>
    </cfRule>
  </conditionalFormatting>
  <conditionalFormatting sqref="F78:AI78">
    <cfRule type="expression" dxfId="192" priority="95" stopIfTrue="1">
      <formula>IF(WEEKDAY(F$5)=1,TRUE,FALSE)</formula>
    </cfRule>
  </conditionalFormatting>
  <conditionalFormatting sqref="F78:AI78">
    <cfRule type="expression" dxfId="190" priority="94" stopIfTrue="1">
      <formula>IF(WEEKDAY(F$5)=1,TRUE,FALSE)</formula>
    </cfRule>
  </conditionalFormatting>
  <conditionalFormatting sqref="F78:AI78">
    <cfRule type="expression" dxfId="188" priority="93" stopIfTrue="1">
      <formula>IF(WEEKDAY(F$5)=1,TRUE,FALSE)</formula>
    </cfRule>
  </conditionalFormatting>
  <conditionalFormatting sqref="F78:AI78">
    <cfRule type="expression" dxfId="186" priority="92" stopIfTrue="1">
      <formula>IF(WEEKDAY(F$5)=1,TRUE,FALSE)</formula>
    </cfRule>
  </conditionalFormatting>
  <conditionalFormatting sqref="F78:AI78">
    <cfRule type="expression" dxfId="184" priority="91" stopIfTrue="1">
      <formula>IF(WEEKDAY(F$5)=1,TRUE,FALSE)</formula>
    </cfRule>
  </conditionalFormatting>
  <conditionalFormatting sqref="F80:AI80">
    <cfRule type="expression" dxfId="181" priority="90" stopIfTrue="1">
      <formula>IF(WEEKDAY(F$5)=1,TRUE,FALSE)</formula>
    </cfRule>
  </conditionalFormatting>
  <conditionalFormatting sqref="F80:I80">
    <cfRule type="expression" dxfId="179" priority="89" stopIfTrue="1">
      <formula>IF(WEEKDAY(F$5)=1,TRUE,FALSE)</formula>
    </cfRule>
  </conditionalFormatting>
  <conditionalFormatting sqref="F80:AI80">
    <cfRule type="expression" dxfId="177" priority="88" stopIfTrue="1">
      <formula>IF(WEEKDAY(F$5)=1,TRUE,FALSE)</formula>
    </cfRule>
  </conditionalFormatting>
  <conditionalFormatting sqref="F80:AI80">
    <cfRule type="expression" dxfId="175" priority="87" stopIfTrue="1">
      <formula>IF(WEEKDAY(F$5)=1,TRUE,FALSE)</formula>
    </cfRule>
  </conditionalFormatting>
  <conditionalFormatting sqref="F80:AI80">
    <cfRule type="expression" dxfId="173" priority="86" stopIfTrue="1">
      <formula>IF(WEEKDAY(F$5)=1,TRUE,FALSE)</formula>
    </cfRule>
  </conditionalFormatting>
  <conditionalFormatting sqref="K80:P80">
    <cfRule type="expression" dxfId="171" priority="85" stopIfTrue="1">
      <formula>IF(WEEKDAY(K$5)=1,TRUE,FALSE)</formula>
    </cfRule>
  </conditionalFormatting>
  <conditionalFormatting sqref="R80:W80">
    <cfRule type="expression" dxfId="169" priority="84" stopIfTrue="1">
      <formula>IF(WEEKDAY(R$5)=1,TRUE,FALSE)</formula>
    </cfRule>
  </conditionalFormatting>
  <conditionalFormatting sqref="Y80:AD80">
    <cfRule type="expression" dxfId="167" priority="83" stopIfTrue="1">
      <formula>IF(WEEKDAY(Y$5)=1,TRUE,FALSE)</formula>
    </cfRule>
  </conditionalFormatting>
  <conditionalFormatting sqref="F80:I80">
    <cfRule type="expression" dxfId="165" priority="82" stopIfTrue="1">
      <formula>IF(WEEKDAY(F$5)=1,TRUE,FALSE)</formula>
    </cfRule>
  </conditionalFormatting>
  <conditionalFormatting sqref="AF80:AI80">
    <cfRule type="expression" dxfId="163" priority="81" stopIfTrue="1">
      <formula>IF(WEEKDAY(AF$5)=1,TRUE,FALSE)</formula>
    </cfRule>
  </conditionalFormatting>
  <conditionalFormatting sqref="F80:AI80">
    <cfRule type="expression" dxfId="161" priority="80" stopIfTrue="1">
      <formula>IF(WEEKDAY(F$5)=1,TRUE,FALSE)</formula>
    </cfRule>
  </conditionalFormatting>
  <conditionalFormatting sqref="F80:AI80">
    <cfRule type="expression" dxfId="159" priority="79" stopIfTrue="1">
      <formula>IF(WEEKDAY(F$5)=1,TRUE,FALSE)</formula>
    </cfRule>
  </conditionalFormatting>
  <conditionalFormatting sqref="F80:AI80">
    <cfRule type="expression" dxfId="157" priority="78" stopIfTrue="1">
      <formula>IF(WEEKDAY(F$5)=1,TRUE,FALSE)</formula>
    </cfRule>
  </conditionalFormatting>
  <conditionalFormatting sqref="F80:AI80">
    <cfRule type="expression" dxfId="155" priority="77" stopIfTrue="1">
      <formula>IF(WEEKDAY(F$5)=1,TRUE,FALSE)</formula>
    </cfRule>
  </conditionalFormatting>
  <conditionalFormatting sqref="F80:I80">
    <cfRule type="expression" dxfId="153" priority="76" stopIfTrue="1">
      <formula>IF(WEEKDAY(F$5)=1,TRUE,FALSE)</formula>
    </cfRule>
  </conditionalFormatting>
  <conditionalFormatting sqref="F80:I80">
    <cfRule type="expression" dxfId="151" priority="75" stopIfTrue="1">
      <formula>IF(WEEKDAY(F$5)=1,TRUE,FALSE)</formula>
    </cfRule>
  </conditionalFormatting>
  <conditionalFormatting sqref="F80:I80">
    <cfRule type="expression" dxfId="149" priority="74" stopIfTrue="1">
      <formula>IF(WEEKDAY(F$5)=1,TRUE,FALSE)</formula>
    </cfRule>
  </conditionalFormatting>
  <conditionalFormatting sqref="F80:AI80">
    <cfRule type="expression" dxfId="147" priority="73" stopIfTrue="1">
      <formula>IF(WEEKDAY(F$5)=1,TRUE,FALSE)</formula>
    </cfRule>
  </conditionalFormatting>
  <conditionalFormatting sqref="F80:AI80">
    <cfRule type="expression" dxfId="145" priority="72" stopIfTrue="1">
      <formula>IF(WEEKDAY(F$5)=1,TRUE,FALSE)</formula>
    </cfRule>
  </conditionalFormatting>
  <conditionalFormatting sqref="F80:AI80">
    <cfRule type="expression" dxfId="143" priority="71" stopIfTrue="1">
      <formula>IF(WEEKDAY(F$5)=1,TRUE,FALSE)</formula>
    </cfRule>
  </conditionalFormatting>
  <conditionalFormatting sqref="K80:P80">
    <cfRule type="expression" dxfId="141" priority="70" stopIfTrue="1">
      <formula>IF(WEEKDAY(K$5)=1,TRUE,FALSE)</formula>
    </cfRule>
  </conditionalFormatting>
  <conditionalFormatting sqref="R80:W80">
    <cfRule type="expression" dxfId="139" priority="69" stopIfTrue="1">
      <formula>IF(WEEKDAY(R$5)=1,TRUE,FALSE)</formula>
    </cfRule>
  </conditionalFormatting>
  <conditionalFormatting sqref="Y80:AD80">
    <cfRule type="expression" dxfId="137" priority="68" stopIfTrue="1">
      <formula>IF(WEEKDAY(Y$5)=1,TRUE,FALSE)</formula>
    </cfRule>
  </conditionalFormatting>
  <conditionalFormatting sqref="F80:I80">
    <cfRule type="expression" dxfId="135" priority="67" stopIfTrue="1">
      <formula>IF(WEEKDAY(F$5)=1,TRUE,FALSE)</formula>
    </cfRule>
  </conditionalFormatting>
  <conditionalFormatting sqref="AF80:AI80">
    <cfRule type="expression" dxfId="133" priority="66" stopIfTrue="1">
      <formula>IF(WEEKDAY(AF$5)=1,TRUE,FALSE)</formula>
    </cfRule>
  </conditionalFormatting>
  <conditionalFormatting sqref="F80:AI80">
    <cfRule type="expression" dxfId="131" priority="65" stopIfTrue="1">
      <formula>IF(WEEKDAY(F$5)=1,TRUE,FALSE)</formula>
    </cfRule>
  </conditionalFormatting>
  <conditionalFormatting sqref="F80:AI80">
    <cfRule type="expression" dxfId="129" priority="64" stopIfTrue="1">
      <formula>IF(WEEKDAY(F$5)=1,TRUE,FALSE)</formula>
    </cfRule>
  </conditionalFormatting>
  <conditionalFormatting sqref="F80:AI80">
    <cfRule type="expression" dxfId="127" priority="63" stopIfTrue="1">
      <formula>IF(WEEKDAY(F$5)=1,TRUE,FALSE)</formula>
    </cfRule>
  </conditionalFormatting>
  <conditionalFormatting sqref="F80:AI80">
    <cfRule type="expression" dxfId="125" priority="62" stopIfTrue="1">
      <formula>IF(WEEKDAY(F$5)=1,TRUE,FALSE)</formula>
    </cfRule>
  </conditionalFormatting>
  <conditionalFormatting sqref="F80:AI80">
    <cfRule type="expression" dxfId="123" priority="61" stopIfTrue="1">
      <formula>IF(WEEKDAY(F$5)=1,TRUE,FALSE)</formula>
    </cfRule>
  </conditionalFormatting>
  <conditionalFormatting sqref="F82:AI82">
    <cfRule type="expression" dxfId="120" priority="60" stopIfTrue="1">
      <formula>IF(WEEKDAY(F$5)=1,TRUE,FALSE)</formula>
    </cfRule>
  </conditionalFormatting>
  <conditionalFormatting sqref="F82:I82">
    <cfRule type="expression" dxfId="118" priority="59" stopIfTrue="1">
      <formula>IF(WEEKDAY(F$5)=1,TRUE,FALSE)</formula>
    </cfRule>
  </conditionalFormatting>
  <conditionalFormatting sqref="F82:AI82">
    <cfRule type="expression" dxfId="116" priority="58" stopIfTrue="1">
      <formula>IF(WEEKDAY(F$5)=1,TRUE,FALSE)</formula>
    </cfRule>
  </conditionalFormatting>
  <conditionalFormatting sqref="F82:AI82">
    <cfRule type="expression" dxfId="114" priority="57" stopIfTrue="1">
      <formula>IF(WEEKDAY(F$5)=1,TRUE,FALSE)</formula>
    </cfRule>
  </conditionalFormatting>
  <conditionalFormatting sqref="F82:AI82">
    <cfRule type="expression" dxfId="112" priority="56" stopIfTrue="1">
      <formula>IF(WEEKDAY(F$5)=1,TRUE,FALSE)</formula>
    </cfRule>
  </conditionalFormatting>
  <conditionalFormatting sqref="K82:P82">
    <cfRule type="expression" dxfId="110" priority="55" stopIfTrue="1">
      <formula>IF(WEEKDAY(K$5)=1,TRUE,FALSE)</formula>
    </cfRule>
  </conditionalFormatting>
  <conditionalFormatting sqref="R82:W82">
    <cfRule type="expression" dxfId="108" priority="54" stopIfTrue="1">
      <formula>IF(WEEKDAY(R$5)=1,TRUE,FALSE)</formula>
    </cfRule>
  </conditionalFormatting>
  <conditionalFormatting sqref="Y82:AD82">
    <cfRule type="expression" dxfId="106" priority="53" stopIfTrue="1">
      <formula>IF(WEEKDAY(Y$5)=1,TRUE,FALSE)</formula>
    </cfRule>
  </conditionalFormatting>
  <conditionalFormatting sqref="F82:I82">
    <cfRule type="expression" dxfId="104" priority="52" stopIfTrue="1">
      <formula>IF(WEEKDAY(F$5)=1,TRUE,FALSE)</formula>
    </cfRule>
  </conditionalFormatting>
  <conditionalFormatting sqref="AF82:AI82">
    <cfRule type="expression" dxfId="102" priority="51" stopIfTrue="1">
      <formula>IF(WEEKDAY(AF$5)=1,TRUE,FALSE)</formula>
    </cfRule>
  </conditionalFormatting>
  <conditionalFormatting sqref="F82:AI82">
    <cfRule type="expression" dxfId="100" priority="50" stopIfTrue="1">
      <formula>IF(WEEKDAY(F$5)=1,TRUE,FALSE)</formula>
    </cfRule>
  </conditionalFormatting>
  <conditionalFormatting sqref="F82:AI82">
    <cfRule type="expression" dxfId="98" priority="49" stopIfTrue="1">
      <formula>IF(WEEKDAY(F$5)=1,TRUE,FALSE)</formula>
    </cfRule>
  </conditionalFormatting>
  <conditionalFormatting sqref="F82:AI82">
    <cfRule type="expression" dxfId="96" priority="48" stopIfTrue="1">
      <formula>IF(WEEKDAY(F$5)=1,TRUE,FALSE)</formula>
    </cfRule>
  </conditionalFormatting>
  <conditionalFormatting sqref="F82:AI82">
    <cfRule type="expression" dxfId="94" priority="47" stopIfTrue="1">
      <formula>IF(WEEKDAY(F$5)=1,TRUE,FALSE)</formula>
    </cfRule>
  </conditionalFormatting>
  <conditionalFormatting sqref="F82:I82">
    <cfRule type="expression" dxfId="92" priority="46" stopIfTrue="1">
      <formula>IF(WEEKDAY(F$5)=1,TRUE,FALSE)</formula>
    </cfRule>
  </conditionalFormatting>
  <conditionalFormatting sqref="F82:I82">
    <cfRule type="expression" dxfId="90" priority="45" stopIfTrue="1">
      <formula>IF(WEEKDAY(F$5)=1,TRUE,FALSE)</formula>
    </cfRule>
  </conditionalFormatting>
  <conditionalFormatting sqref="F82:I82">
    <cfRule type="expression" dxfId="88" priority="44" stopIfTrue="1">
      <formula>IF(WEEKDAY(F$5)=1,TRUE,FALSE)</formula>
    </cfRule>
  </conditionalFormatting>
  <conditionalFormatting sqref="F82:AI82">
    <cfRule type="expression" dxfId="86" priority="43" stopIfTrue="1">
      <formula>IF(WEEKDAY(F$5)=1,TRUE,FALSE)</formula>
    </cfRule>
  </conditionalFormatting>
  <conditionalFormatting sqref="F82:AI82">
    <cfRule type="expression" dxfId="84" priority="42" stopIfTrue="1">
      <formula>IF(WEEKDAY(F$5)=1,TRUE,FALSE)</formula>
    </cfRule>
  </conditionalFormatting>
  <conditionalFormatting sqref="F82:AI82">
    <cfRule type="expression" dxfId="82" priority="41" stopIfTrue="1">
      <formula>IF(WEEKDAY(F$5)=1,TRUE,FALSE)</formula>
    </cfRule>
  </conditionalFormatting>
  <conditionalFormatting sqref="K82:P82">
    <cfRule type="expression" dxfId="80" priority="40" stopIfTrue="1">
      <formula>IF(WEEKDAY(K$5)=1,TRUE,FALSE)</formula>
    </cfRule>
  </conditionalFormatting>
  <conditionalFormatting sqref="R82:W82">
    <cfRule type="expression" dxfId="78" priority="39" stopIfTrue="1">
      <formula>IF(WEEKDAY(R$5)=1,TRUE,FALSE)</formula>
    </cfRule>
  </conditionalFormatting>
  <conditionalFormatting sqref="Y82:AD82">
    <cfRule type="expression" dxfId="76" priority="38" stopIfTrue="1">
      <formula>IF(WEEKDAY(Y$5)=1,TRUE,FALSE)</formula>
    </cfRule>
  </conditionalFormatting>
  <conditionalFormatting sqref="F82:I82">
    <cfRule type="expression" dxfId="74" priority="37" stopIfTrue="1">
      <formula>IF(WEEKDAY(F$5)=1,TRUE,FALSE)</formula>
    </cfRule>
  </conditionalFormatting>
  <conditionalFormatting sqref="AF82:AI82">
    <cfRule type="expression" dxfId="72" priority="36" stopIfTrue="1">
      <formula>IF(WEEKDAY(AF$5)=1,TRUE,FALSE)</formula>
    </cfRule>
  </conditionalFormatting>
  <conditionalFormatting sqref="F82:AI82">
    <cfRule type="expression" dxfId="70" priority="35" stopIfTrue="1">
      <formula>IF(WEEKDAY(F$5)=1,TRUE,FALSE)</formula>
    </cfRule>
  </conditionalFormatting>
  <conditionalFormatting sqref="F82:AI82">
    <cfRule type="expression" dxfId="68" priority="34" stopIfTrue="1">
      <formula>IF(WEEKDAY(F$5)=1,TRUE,FALSE)</formula>
    </cfRule>
  </conditionalFormatting>
  <conditionalFormatting sqref="F82:AI82">
    <cfRule type="expression" dxfId="66" priority="33" stopIfTrue="1">
      <formula>IF(WEEKDAY(F$5)=1,TRUE,FALSE)</formula>
    </cfRule>
  </conditionalFormatting>
  <conditionalFormatting sqref="F82:AI82">
    <cfRule type="expression" dxfId="64" priority="32" stopIfTrue="1">
      <formula>IF(WEEKDAY(F$5)=1,TRUE,FALSE)</formula>
    </cfRule>
  </conditionalFormatting>
  <conditionalFormatting sqref="F82:AI82">
    <cfRule type="expression" dxfId="62" priority="31" stopIfTrue="1">
      <formula>IF(WEEKDAY(F$5)=1,TRUE,FALSE)</formula>
    </cfRule>
  </conditionalFormatting>
  <conditionalFormatting sqref="F84:AI84">
    <cfRule type="expression" dxfId="59" priority="30" stopIfTrue="1">
      <formula>IF(WEEKDAY(F$5)=1,TRUE,FALSE)</formula>
    </cfRule>
  </conditionalFormatting>
  <conditionalFormatting sqref="F84:I84">
    <cfRule type="expression" dxfId="57" priority="29" stopIfTrue="1">
      <formula>IF(WEEKDAY(F$5)=1,TRUE,FALSE)</formula>
    </cfRule>
  </conditionalFormatting>
  <conditionalFormatting sqref="F84:AI84">
    <cfRule type="expression" dxfId="55" priority="28" stopIfTrue="1">
      <formula>IF(WEEKDAY(F$5)=1,TRUE,FALSE)</formula>
    </cfRule>
  </conditionalFormatting>
  <conditionalFormatting sqref="F84:AI84">
    <cfRule type="expression" dxfId="53" priority="27" stopIfTrue="1">
      <formula>IF(WEEKDAY(F$5)=1,TRUE,FALSE)</formula>
    </cfRule>
  </conditionalFormatting>
  <conditionalFormatting sqref="F84:AI84">
    <cfRule type="expression" dxfId="51" priority="26" stopIfTrue="1">
      <formula>IF(WEEKDAY(F$5)=1,TRUE,FALSE)</formula>
    </cfRule>
  </conditionalFormatting>
  <conditionalFormatting sqref="K84:P84">
    <cfRule type="expression" dxfId="49" priority="25" stopIfTrue="1">
      <formula>IF(WEEKDAY(K$5)=1,TRUE,FALSE)</formula>
    </cfRule>
  </conditionalFormatting>
  <conditionalFormatting sqref="R84:W84">
    <cfRule type="expression" dxfId="47" priority="24" stopIfTrue="1">
      <formula>IF(WEEKDAY(R$5)=1,TRUE,FALSE)</formula>
    </cfRule>
  </conditionalFormatting>
  <conditionalFormatting sqref="Y84:AD84">
    <cfRule type="expression" dxfId="45" priority="23" stopIfTrue="1">
      <formula>IF(WEEKDAY(Y$5)=1,TRUE,FALSE)</formula>
    </cfRule>
  </conditionalFormatting>
  <conditionalFormatting sqref="F84:I84">
    <cfRule type="expression" dxfId="43" priority="22" stopIfTrue="1">
      <formula>IF(WEEKDAY(F$5)=1,TRUE,FALSE)</formula>
    </cfRule>
  </conditionalFormatting>
  <conditionalFormatting sqref="AF84:AI84">
    <cfRule type="expression" dxfId="41" priority="21" stopIfTrue="1">
      <formula>IF(WEEKDAY(AF$5)=1,TRUE,FALSE)</formula>
    </cfRule>
  </conditionalFormatting>
  <conditionalFormatting sqref="F84:AI84">
    <cfRule type="expression" dxfId="39" priority="20" stopIfTrue="1">
      <formula>IF(WEEKDAY(F$5)=1,TRUE,FALSE)</formula>
    </cfRule>
  </conditionalFormatting>
  <conditionalFormatting sqref="F84:AI84">
    <cfRule type="expression" dxfId="37" priority="19" stopIfTrue="1">
      <formula>IF(WEEKDAY(F$5)=1,TRUE,FALSE)</formula>
    </cfRule>
  </conditionalFormatting>
  <conditionalFormatting sqref="F84:AI84">
    <cfRule type="expression" dxfId="35" priority="18" stopIfTrue="1">
      <formula>IF(WEEKDAY(F$5)=1,TRUE,FALSE)</formula>
    </cfRule>
  </conditionalFormatting>
  <conditionalFormatting sqref="F84:AI84">
    <cfRule type="expression" dxfId="33" priority="17" stopIfTrue="1">
      <formula>IF(WEEKDAY(F$5)=1,TRUE,FALSE)</formula>
    </cfRule>
  </conditionalFormatting>
  <conditionalFormatting sqref="F84:I84">
    <cfRule type="expression" dxfId="31" priority="16" stopIfTrue="1">
      <formula>IF(WEEKDAY(F$5)=1,TRUE,FALSE)</formula>
    </cfRule>
  </conditionalFormatting>
  <conditionalFormatting sqref="F84:I84">
    <cfRule type="expression" dxfId="29" priority="15" stopIfTrue="1">
      <formula>IF(WEEKDAY(F$5)=1,TRUE,FALSE)</formula>
    </cfRule>
  </conditionalFormatting>
  <conditionalFormatting sqref="F84:I84">
    <cfRule type="expression" dxfId="27" priority="14" stopIfTrue="1">
      <formula>IF(WEEKDAY(F$5)=1,TRUE,FALSE)</formula>
    </cfRule>
  </conditionalFormatting>
  <conditionalFormatting sqref="F84:AI84">
    <cfRule type="expression" dxfId="25" priority="13" stopIfTrue="1">
      <formula>IF(WEEKDAY(F$5)=1,TRUE,FALSE)</formula>
    </cfRule>
  </conditionalFormatting>
  <conditionalFormatting sqref="F84:AI84">
    <cfRule type="expression" dxfId="23" priority="12" stopIfTrue="1">
      <formula>IF(WEEKDAY(F$5)=1,TRUE,FALSE)</formula>
    </cfRule>
  </conditionalFormatting>
  <conditionalFormatting sqref="F84:AI84">
    <cfRule type="expression" dxfId="21" priority="11" stopIfTrue="1">
      <formula>IF(WEEKDAY(F$5)=1,TRUE,FALSE)</formula>
    </cfRule>
  </conditionalFormatting>
  <conditionalFormatting sqref="K84:P84">
    <cfRule type="expression" dxfId="19" priority="10" stopIfTrue="1">
      <formula>IF(WEEKDAY(K$5)=1,TRUE,FALSE)</formula>
    </cfRule>
  </conditionalFormatting>
  <conditionalFormatting sqref="R84:W84">
    <cfRule type="expression" dxfId="17" priority="9" stopIfTrue="1">
      <formula>IF(WEEKDAY(R$5)=1,TRUE,FALSE)</formula>
    </cfRule>
  </conditionalFormatting>
  <conditionalFormatting sqref="Y84:AD84">
    <cfRule type="expression" dxfId="15" priority="8" stopIfTrue="1">
      <formula>IF(WEEKDAY(Y$5)=1,TRUE,FALSE)</formula>
    </cfRule>
  </conditionalFormatting>
  <conditionalFormatting sqref="F84:I84">
    <cfRule type="expression" dxfId="13" priority="7" stopIfTrue="1">
      <formula>IF(WEEKDAY(F$5)=1,TRUE,FALSE)</formula>
    </cfRule>
  </conditionalFormatting>
  <conditionalFormatting sqref="AF84:AI84">
    <cfRule type="expression" dxfId="11" priority="6" stopIfTrue="1">
      <formula>IF(WEEKDAY(AF$5)=1,TRUE,FALSE)</formula>
    </cfRule>
  </conditionalFormatting>
  <conditionalFormatting sqref="F84:AI84">
    <cfRule type="expression" dxfId="9" priority="5" stopIfTrue="1">
      <formula>IF(WEEKDAY(F$5)=1,TRUE,FALSE)</formula>
    </cfRule>
  </conditionalFormatting>
  <conditionalFormatting sqref="F84:AI84">
    <cfRule type="expression" dxfId="7" priority="4" stopIfTrue="1">
      <formula>IF(WEEKDAY(F$5)=1,TRUE,FALSE)</formula>
    </cfRule>
  </conditionalFormatting>
  <conditionalFormatting sqref="F84:AI84">
    <cfRule type="expression" dxfId="5" priority="3" stopIfTrue="1">
      <formula>IF(WEEKDAY(F$5)=1,TRUE,FALSE)</formula>
    </cfRule>
  </conditionalFormatting>
  <conditionalFormatting sqref="F84:AI84">
    <cfRule type="expression" dxfId="3" priority="2" stopIfTrue="1">
      <formula>IF(WEEKDAY(F$5)=1,TRUE,FALSE)</formula>
    </cfRule>
  </conditionalFormatting>
  <conditionalFormatting sqref="F84:AI84">
    <cfRule type="expression" dxfId="1" priority="1" stopIfTrue="1">
      <formula>IF(WEEKDAY(F$5)=1,TRUE,FALSE)</formula>
    </cfRule>
  </conditionalFormatting>
  <pageMargins left="0.45" right="0" top="0.75" bottom="0.75" header="0.3" footer="0.3"/>
  <pageSetup scale="6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77"/>
  <sheetViews>
    <sheetView topLeftCell="A46" workbookViewId="0">
      <selection activeCell="A51" sqref="A51:T70"/>
    </sheetView>
  </sheetViews>
  <sheetFormatPr defaultRowHeight="11.25"/>
  <cols>
    <col min="1" max="1" width="4.140625" style="5" customWidth="1"/>
    <col min="2" max="2" width="9.140625" style="5" customWidth="1"/>
    <col min="3" max="3" width="21.140625" style="5" customWidth="1"/>
    <col min="4" max="4" width="13.5703125" style="14" customWidth="1"/>
    <col min="5" max="5" width="15.42578125" style="15" bestFit="1" customWidth="1"/>
    <col min="6" max="6" width="6.42578125" style="14" customWidth="1"/>
    <col min="7" max="7" width="10.5703125" style="15" customWidth="1"/>
    <col min="8" max="8" width="7.140625" style="15" customWidth="1"/>
    <col min="9" max="9" width="9.5703125" style="15" customWidth="1"/>
    <col min="10" max="10" width="8.5703125" style="81" customWidth="1"/>
    <col min="11" max="12" width="12" style="5" customWidth="1"/>
    <col min="13" max="13" width="11.85546875" style="5" customWidth="1"/>
    <col min="14" max="14" width="8.5703125" style="5" customWidth="1"/>
    <col min="15" max="16" width="8.7109375" style="5" customWidth="1"/>
    <col min="17" max="17" width="11" style="5" customWidth="1"/>
    <col min="18" max="18" width="6.28515625" style="5" customWidth="1"/>
    <col min="19" max="19" width="10.85546875" style="5" customWidth="1"/>
    <col min="20" max="20" width="12.28515625" style="6" customWidth="1"/>
    <col min="21" max="21" width="9.5703125" style="5" customWidth="1"/>
    <col min="22" max="22" width="15.42578125" style="6" customWidth="1"/>
    <col min="23" max="23" width="7.42578125" style="6" customWidth="1"/>
    <col min="24" max="24" width="7" style="6" customWidth="1"/>
    <col min="25" max="25" width="9.140625" style="6"/>
    <col min="26" max="26" width="11.140625" style="6" bestFit="1" customWidth="1"/>
    <col min="27" max="28" width="10.85546875" style="5" bestFit="1" customWidth="1"/>
    <col min="29" max="16384" width="9.140625" style="5"/>
  </cols>
  <sheetData>
    <row r="1" spans="1:31" s="3" customFormat="1" ht="41.25" customHeight="1">
      <c r="A1" s="124"/>
      <c r="B1" s="750"/>
      <c r="C1" s="750"/>
      <c r="D1" s="871" t="str">
        <f>"BẢNG THANH TOÁN LƯƠNG THÁNG"&amp;" "&amp;TEXT($E$4,"mm")&amp;" / "&amp;TEXT($E$4,"yyyy")</f>
        <v>BẢNG THANH TOÁN LƯƠNG THÁNG 12 / 2017</v>
      </c>
      <c r="E1" s="871"/>
      <c r="F1" s="871"/>
      <c r="G1" s="871"/>
      <c r="H1" s="871"/>
      <c r="I1" s="871"/>
      <c r="J1" s="871"/>
      <c r="K1" s="871"/>
      <c r="L1" s="871"/>
      <c r="M1" s="871"/>
      <c r="N1" s="871"/>
      <c r="O1" s="871"/>
      <c r="P1" s="871"/>
      <c r="Q1" s="872"/>
      <c r="R1" s="873" t="s">
        <v>172</v>
      </c>
      <c r="S1" s="874"/>
      <c r="T1" s="875"/>
      <c r="U1" s="115" t="s">
        <v>58</v>
      </c>
      <c r="V1" s="99" t="s">
        <v>37</v>
      </c>
      <c r="W1" s="73"/>
      <c r="X1" s="73"/>
      <c r="Y1" s="4"/>
      <c r="Z1" s="4"/>
    </row>
    <row r="2" spans="1:31" s="3" customFormat="1" ht="15" customHeight="1">
      <c r="A2" s="124" t="str">
        <f>TH!$A$1</f>
        <v>Công ty TNHH Hải sản An Lạc</v>
      </c>
      <c r="B2" s="750"/>
      <c r="C2" s="750"/>
      <c r="D2" s="750"/>
      <c r="E2" s="71"/>
      <c r="F2" s="750"/>
      <c r="G2" s="750"/>
      <c r="H2" s="750"/>
      <c r="I2" s="750"/>
      <c r="J2" s="72"/>
      <c r="K2" s="750"/>
      <c r="L2" s="750"/>
      <c r="M2" s="750"/>
      <c r="N2" s="750"/>
      <c r="O2" s="750"/>
      <c r="P2" s="750"/>
      <c r="Q2" s="750"/>
      <c r="R2" s="750"/>
      <c r="S2" s="750"/>
      <c r="T2" s="50"/>
      <c r="U2" s="70">
        <v>25</v>
      </c>
      <c r="V2" s="100">
        <v>31</v>
      </c>
      <c r="W2" s="73"/>
      <c r="X2" s="73"/>
      <c r="Y2" s="4"/>
      <c r="Z2" s="4"/>
    </row>
    <row r="3" spans="1:31" s="3" customFormat="1" ht="15" customHeight="1">
      <c r="A3" s="124" t="str">
        <f>TH!$A$2</f>
        <v>Địa chỉ: Lô A14, đường 4A, KCN Hải Sơn, Đức Hòa, Long An</v>
      </c>
      <c r="B3" s="750"/>
      <c r="C3" s="750"/>
      <c r="D3" s="750"/>
      <c r="E3" s="71"/>
      <c r="F3" s="750"/>
      <c r="G3" s="750"/>
      <c r="H3" s="750"/>
      <c r="I3" s="750"/>
      <c r="J3" s="72"/>
      <c r="K3" s="750"/>
      <c r="L3" s="750"/>
      <c r="M3" s="750"/>
      <c r="N3" s="750"/>
      <c r="O3" s="750"/>
      <c r="P3" s="750"/>
      <c r="Q3" s="750"/>
      <c r="R3" s="750"/>
      <c r="S3" s="750"/>
      <c r="T3" s="50"/>
      <c r="U3" s="116"/>
      <c r="V3" s="117"/>
      <c r="W3" s="73"/>
      <c r="X3" s="73"/>
      <c r="Y3" s="4"/>
      <c r="Z3" s="4"/>
    </row>
    <row r="4" spans="1:31" s="95" customFormat="1" ht="14.25" customHeight="1">
      <c r="A4" s="93"/>
      <c r="B4" s="94"/>
      <c r="C4" s="94"/>
      <c r="D4" s="94"/>
      <c r="E4" s="277">
        <v>43070</v>
      </c>
      <c r="F4" s="94"/>
      <c r="G4" s="94"/>
      <c r="H4" s="94"/>
      <c r="I4" s="94"/>
      <c r="J4" s="94"/>
      <c r="K4" s="94"/>
      <c r="L4" s="94"/>
      <c r="M4" s="94"/>
      <c r="N4" s="249">
        <v>0.08</v>
      </c>
      <c r="O4" s="249">
        <v>1.4999999999999999E-2</v>
      </c>
      <c r="P4" s="249">
        <v>0.01</v>
      </c>
      <c r="Q4" s="94"/>
      <c r="R4" s="94"/>
      <c r="S4" s="94"/>
      <c r="T4" s="94"/>
      <c r="U4" s="94"/>
      <c r="V4" s="96"/>
      <c r="W4" s="96"/>
      <c r="X4" s="96"/>
      <c r="Y4" s="96"/>
      <c r="Z4" s="96"/>
    </row>
    <row r="5" spans="1:31" s="26" customFormat="1" ht="24" customHeight="1">
      <c r="A5" s="876" t="s">
        <v>19</v>
      </c>
      <c r="B5" s="876" t="s">
        <v>20</v>
      </c>
      <c r="C5" s="803" t="s">
        <v>1</v>
      </c>
      <c r="D5" s="803" t="s">
        <v>2</v>
      </c>
      <c r="E5" s="796" t="s">
        <v>56</v>
      </c>
      <c r="F5" s="879" t="s">
        <v>26</v>
      </c>
      <c r="G5" s="880"/>
      <c r="H5" s="880"/>
      <c r="I5" s="880"/>
      <c r="J5" s="880"/>
      <c r="K5" s="881"/>
      <c r="L5" s="878" t="s">
        <v>57</v>
      </c>
      <c r="M5" s="878" t="s">
        <v>5</v>
      </c>
      <c r="N5" s="803" t="s">
        <v>6</v>
      </c>
      <c r="O5" s="803"/>
      <c r="P5" s="803"/>
      <c r="Q5" s="878" t="s">
        <v>7</v>
      </c>
      <c r="R5" s="878" t="s">
        <v>8</v>
      </c>
      <c r="S5" s="878" t="s">
        <v>9</v>
      </c>
      <c r="T5" s="797" t="s">
        <v>10</v>
      </c>
      <c r="U5" s="94"/>
      <c r="V5" s="27"/>
      <c r="W5" s="27"/>
      <c r="X5" s="4"/>
      <c r="Y5" s="4"/>
      <c r="Z5" s="4"/>
      <c r="AA5" s="3"/>
      <c r="AB5" s="3"/>
      <c r="AC5" s="3"/>
      <c r="AD5" s="3"/>
      <c r="AE5" s="3"/>
    </row>
    <row r="6" spans="1:31" s="26" customFormat="1" ht="33.75" customHeight="1">
      <c r="A6" s="877"/>
      <c r="B6" s="877"/>
      <c r="C6" s="803"/>
      <c r="D6" s="803"/>
      <c r="E6" s="796"/>
      <c r="F6" s="879" t="s">
        <v>59</v>
      </c>
      <c r="G6" s="881"/>
      <c r="H6" s="879" t="s">
        <v>182</v>
      </c>
      <c r="I6" s="880"/>
      <c r="J6" s="897" t="s">
        <v>27</v>
      </c>
      <c r="K6" s="878" t="s">
        <v>4</v>
      </c>
      <c r="L6" s="882"/>
      <c r="M6" s="882"/>
      <c r="N6" s="884" t="s">
        <v>12</v>
      </c>
      <c r="O6" s="878" t="s">
        <v>13</v>
      </c>
      <c r="P6" s="878" t="s">
        <v>34</v>
      </c>
      <c r="Q6" s="882"/>
      <c r="R6" s="882"/>
      <c r="S6" s="882"/>
      <c r="T6" s="798"/>
      <c r="U6" s="94"/>
      <c r="V6" s="27"/>
      <c r="W6" s="27"/>
      <c r="X6" s="4"/>
      <c r="Y6" s="4"/>
      <c r="Z6" s="4"/>
      <c r="AA6" s="3"/>
      <c r="AB6" s="3"/>
      <c r="AC6" s="3"/>
      <c r="AD6" s="3"/>
      <c r="AE6" s="3"/>
    </row>
    <row r="7" spans="1:31" s="26" customFormat="1" ht="35.25" customHeight="1">
      <c r="A7" s="877"/>
      <c r="B7" s="877"/>
      <c r="C7" s="878"/>
      <c r="D7" s="878"/>
      <c r="E7" s="796"/>
      <c r="F7" s="748" t="s">
        <v>40</v>
      </c>
      <c r="G7" s="743" t="s">
        <v>18</v>
      </c>
      <c r="H7" s="748" t="s">
        <v>40</v>
      </c>
      <c r="I7" s="747" t="s">
        <v>18</v>
      </c>
      <c r="J7" s="898"/>
      <c r="K7" s="882"/>
      <c r="L7" s="883"/>
      <c r="M7" s="883"/>
      <c r="N7" s="885"/>
      <c r="O7" s="882"/>
      <c r="P7" s="882"/>
      <c r="Q7" s="882"/>
      <c r="R7" s="882"/>
      <c r="S7" s="882"/>
      <c r="T7" s="798"/>
      <c r="U7" s="94"/>
      <c r="V7" s="27"/>
      <c r="W7" s="27"/>
      <c r="X7" s="4"/>
      <c r="Y7" s="4">
        <f>2150*3</f>
        <v>6450</v>
      </c>
      <c r="Z7" s="4"/>
      <c r="AA7" s="3"/>
      <c r="AB7" s="3"/>
      <c r="AC7" s="3"/>
      <c r="AD7" s="3"/>
      <c r="AE7" s="3"/>
    </row>
    <row r="8" spans="1:31" s="75" customFormat="1" ht="12.75" customHeight="1">
      <c r="A8" s="74">
        <v>1</v>
      </c>
      <c r="B8" s="74">
        <v>2</v>
      </c>
      <c r="C8" s="74">
        <v>3</v>
      </c>
      <c r="D8" s="74">
        <v>4</v>
      </c>
      <c r="E8" s="74">
        <v>5</v>
      </c>
      <c r="F8" s="74">
        <v>7</v>
      </c>
      <c r="G8" s="74">
        <v>8</v>
      </c>
      <c r="H8" s="74">
        <v>9</v>
      </c>
      <c r="I8" s="74">
        <v>10</v>
      </c>
      <c r="J8" s="74">
        <v>13</v>
      </c>
      <c r="K8" s="74">
        <v>14</v>
      </c>
      <c r="L8" s="74">
        <v>16</v>
      </c>
      <c r="M8" s="74">
        <v>17</v>
      </c>
      <c r="N8" s="74">
        <v>18</v>
      </c>
      <c r="O8" s="74">
        <v>19</v>
      </c>
      <c r="P8" s="74">
        <v>20</v>
      </c>
      <c r="Q8" s="74">
        <v>21</v>
      </c>
      <c r="R8" s="74">
        <v>22</v>
      </c>
      <c r="S8" s="74">
        <v>23</v>
      </c>
      <c r="T8" s="74">
        <v>24</v>
      </c>
      <c r="U8" s="94"/>
      <c r="V8" s="76"/>
      <c r="W8" s="76"/>
      <c r="X8" s="77"/>
      <c r="Y8" s="77"/>
      <c r="Z8" s="77"/>
      <c r="AA8" s="78"/>
      <c r="AB8" s="78"/>
      <c r="AC8" s="78"/>
      <c r="AD8" s="78"/>
      <c r="AE8" s="78"/>
    </row>
    <row r="9" spans="1:31" s="75" customFormat="1" ht="18" customHeight="1">
      <c r="A9" s="276" t="s">
        <v>176</v>
      </c>
      <c r="B9" s="275" t="s">
        <v>177</v>
      </c>
      <c r="C9" s="274"/>
      <c r="D9" s="274"/>
      <c r="E9" s="274"/>
      <c r="F9" s="274"/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94"/>
      <c r="V9" s="76"/>
      <c r="W9" s="76"/>
      <c r="X9" s="77"/>
      <c r="Y9" s="77"/>
      <c r="Z9" s="77"/>
      <c r="AA9" s="78"/>
      <c r="AB9" s="78"/>
      <c r="AC9" s="78"/>
      <c r="AD9" s="78"/>
      <c r="AE9" s="78"/>
    </row>
    <row r="10" spans="1:31" s="33" customFormat="1" ht="24" customHeight="1">
      <c r="A10" s="35">
        <v>1</v>
      </c>
      <c r="B10" s="126" t="s">
        <v>61</v>
      </c>
      <c r="C10" s="79" t="str">
        <f>VLOOKUP(B10,DS,2,0)</f>
        <v>Mai Út Hiền</v>
      </c>
      <c r="D10" s="103" t="str">
        <f>VLOOKUP(B10,DS,3,0)</f>
        <v>Cơ Điện</v>
      </c>
      <c r="E10" s="80">
        <f>VLOOKUP(B10,DS,4,0)</f>
        <v>4336000</v>
      </c>
      <c r="F10" s="82">
        <f>VLOOKUP(B10,'cc12'!$B$9:$AS$108,36,0)</f>
        <v>25</v>
      </c>
      <c r="G10" s="198">
        <f>ROUND(E10/$U$2*F10,0)</f>
        <v>4336000</v>
      </c>
      <c r="H10" s="82">
        <f>(VLOOKUP(B10,'CC - 02'!$B$8:$AS$70,37,0)+VLOOKUP(B10,'CC - 02'!$B$8:$AS$70,38,0))</f>
        <v>0</v>
      </c>
      <c r="I10" s="198">
        <f>ROUND(E10/$U$2*H10,0)</f>
        <v>0</v>
      </c>
      <c r="J10" s="83">
        <f>F10+H10</f>
        <v>25</v>
      </c>
      <c r="K10" s="36">
        <f>G10+I10</f>
        <v>4336000</v>
      </c>
      <c r="L10" s="80">
        <f>+F10*15000</f>
        <v>375000</v>
      </c>
      <c r="M10" s="37">
        <f>K10+L10</f>
        <v>4711000</v>
      </c>
      <c r="N10" s="37">
        <f>IF(VLOOKUP(B10,DS,10,0)="x",E10*$N$4,0)</f>
        <v>346880</v>
      </c>
      <c r="O10" s="37">
        <f>IF(VLOOKUP(B10,DS,10,0)="x",E10*$O$4,0)</f>
        <v>65040</v>
      </c>
      <c r="P10" s="37">
        <f>IF(VLOOKUP(B10,DS,10,0)="x",E10*$P$4,0)</f>
        <v>43360</v>
      </c>
      <c r="Q10" s="36">
        <f>M10-SUM(N10:P10)</f>
        <v>4255720</v>
      </c>
      <c r="R10" s="36">
        <f>VLOOKUP(B10,DS,23,0)</f>
        <v>0</v>
      </c>
      <c r="S10" s="38">
        <f>Q10-R10</f>
        <v>4255720</v>
      </c>
      <c r="T10" s="36"/>
      <c r="U10" s="94"/>
      <c r="V10" s="34"/>
      <c r="W10" s="27"/>
      <c r="X10" s="4"/>
      <c r="Y10" s="4"/>
      <c r="Z10" s="4"/>
      <c r="AA10" s="3"/>
      <c r="AB10" s="3"/>
      <c r="AC10" s="3"/>
      <c r="AD10" s="3"/>
      <c r="AE10" s="3"/>
    </row>
    <row r="11" spans="1:31" s="33" customFormat="1" ht="24" customHeight="1">
      <c r="A11" s="35">
        <v>2</v>
      </c>
      <c r="B11" s="126" t="s">
        <v>62</v>
      </c>
      <c r="C11" s="79" t="str">
        <f>VLOOKUP(B11,DS,2,0)</f>
        <v>Nguyễn Thị Xuân Thảo</v>
      </c>
      <c r="D11" s="103" t="str">
        <f>VLOOKUP(B11,DS,3,0)</f>
        <v>KCS</v>
      </c>
      <c r="E11" s="80">
        <f>VLOOKUP(B11,DS,4,0)</f>
        <v>4056000</v>
      </c>
      <c r="F11" s="82">
        <f>VLOOKUP(B11,'cc12'!$B$9:$AS$108,36,0)</f>
        <v>25</v>
      </c>
      <c r="G11" s="198">
        <f>ROUND(E11/$U$2*F11,0)</f>
        <v>4056000</v>
      </c>
      <c r="H11" s="82">
        <f>(VLOOKUP(B11,'CC - 02'!$B$8:$AS$70,37,0)+VLOOKUP(B11,'CC - 02'!$B$8:$AS$70,38,0))</f>
        <v>0</v>
      </c>
      <c r="I11" s="198">
        <f>ROUND(E11/$U$2*H11,0)</f>
        <v>0</v>
      </c>
      <c r="J11" s="83">
        <f>F11+H11</f>
        <v>25</v>
      </c>
      <c r="K11" s="36">
        <f>G11+I11</f>
        <v>4056000</v>
      </c>
      <c r="L11" s="80">
        <f>+F11*15000</f>
        <v>375000</v>
      </c>
      <c r="M11" s="37">
        <f>K11+L11</f>
        <v>4431000</v>
      </c>
      <c r="N11" s="37">
        <f>IF(VLOOKUP(B11,DS,10,0)="x",E11*$N$4,0)</f>
        <v>324480</v>
      </c>
      <c r="O11" s="37">
        <f>IF(VLOOKUP(B11,DS,10,0)="x",E11*$O$4,0)</f>
        <v>60840</v>
      </c>
      <c r="P11" s="37">
        <f>IF(VLOOKUP(B11,DS,10,0)="x",E11*$P$4,0)</f>
        <v>40560</v>
      </c>
      <c r="Q11" s="36">
        <f>M11-SUM(N11:P11)</f>
        <v>4005120</v>
      </c>
      <c r="R11" s="36">
        <f>VLOOKUP(B11,DS,23,0)</f>
        <v>0</v>
      </c>
      <c r="S11" s="38">
        <f>Q11-R11</f>
        <v>4005120</v>
      </c>
      <c r="T11" s="36"/>
      <c r="U11" s="94"/>
      <c r="V11" s="34"/>
      <c r="W11" s="27"/>
      <c r="X11" s="4"/>
      <c r="Y11" s="4"/>
      <c r="Z11" s="4"/>
      <c r="AA11" s="3"/>
      <c r="AB11" s="3"/>
      <c r="AC11" s="3"/>
      <c r="AD11" s="3"/>
      <c r="AE11" s="3"/>
    </row>
    <row r="12" spans="1:31" s="75" customFormat="1" ht="20.25" customHeight="1">
      <c r="A12" s="276" t="s">
        <v>178</v>
      </c>
      <c r="B12" s="275" t="s">
        <v>179</v>
      </c>
      <c r="C12" s="274"/>
      <c r="D12" s="274"/>
      <c r="E12" s="274" t="s">
        <v>187</v>
      </c>
      <c r="F12" s="82">
        <f>VLOOKUP(B12,'cc12'!$B$9:$AS$108,36,0)</f>
        <v>0</v>
      </c>
      <c r="G12" s="274"/>
      <c r="H12" s="274"/>
      <c r="I12" s="274"/>
      <c r="J12" s="274"/>
      <c r="K12" s="274" t="s">
        <v>187</v>
      </c>
      <c r="L12" s="274"/>
      <c r="M12" s="274"/>
      <c r="N12" s="37"/>
      <c r="O12" s="37"/>
      <c r="P12" s="37"/>
      <c r="Q12" s="274"/>
      <c r="R12" s="274"/>
      <c r="S12" s="274"/>
      <c r="T12" s="274"/>
      <c r="U12" s="94"/>
      <c r="V12" s="76"/>
      <c r="W12" s="76"/>
      <c r="X12" s="77"/>
      <c r="Y12" s="77"/>
      <c r="Z12" s="77"/>
      <c r="AA12" s="78"/>
      <c r="AB12" s="78"/>
      <c r="AC12" s="78"/>
      <c r="AD12" s="78"/>
      <c r="AE12" s="78"/>
    </row>
    <row r="13" spans="1:31" s="33" customFormat="1" ht="24" customHeight="1">
      <c r="A13" s="35">
        <v>3</v>
      </c>
      <c r="B13" s="126" t="s">
        <v>85</v>
      </c>
      <c r="C13" s="79" t="str">
        <f t="shared" ref="C13:C26" si="0">VLOOKUP(B13,DS,2,0)</f>
        <v>Huỳnh Thị Hường</v>
      </c>
      <c r="D13" s="103" t="str">
        <f t="shared" ref="D13:D26" si="1">VLOOKUP(B13,DS,3,0)</f>
        <v>Công nhân</v>
      </c>
      <c r="E13" s="80">
        <f t="shared" ref="E13:E26" si="2">VLOOKUP(B13,DS,4,0)</f>
        <v>3552000</v>
      </c>
      <c r="F13" s="82">
        <f>VLOOKUP(B13,'cc12'!$B$9:$AS$108,36,0)</f>
        <v>25</v>
      </c>
      <c r="G13" s="198">
        <f t="shared" ref="G13:G26" si="3">ROUND(E13/$U$2*F13,0)</f>
        <v>3552000</v>
      </c>
      <c r="H13" s="82">
        <f>(VLOOKUP(B13,'CC - 02'!$B$8:$AS$70,37,0)+VLOOKUP(B13,'CC - 02'!$B$8:$AS$70,38,0))</f>
        <v>0</v>
      </c>
      <c r="I13" s="198">
        <f t="shared" ref="I13:I26" si="4">ROUND(E13/$U$2*H13,0)</f>
        <v>0</v>
      </c>
      <c r="J13" s="199">
        <f t="shared" ref="J13:K26" si="5">F13+H13</f>
        <v>25</v>
      </c>
      <c r="K13" s="36">
        <f t="shared" si="5"/>
        <v>3552000</v>
      </c>
      <c r="L13" s="80">
        <f t="shared" ref="L13:L26" si="6">+F13*15000</f>
        <v>375000</v>
      </c>
      <c r="M13" s="37">
        <f t="shared" ref="M13:M26" si="7">K13+L13</f>
        <v>3927000</v>
      </c>
      <c r="N13" s="37">
        <f t="shared" ref="N13:N18" si="8">IF(VLOOKUP(B13,DS,10,0)="x",E13*$N$4,0)</f>
        <v>284160</v>
      </c>
      <c r="O13" s="37">
        <f t="shared" ref="O13:O18" si="9">IF(VLOOKUP(B13,DS,10,0)="x",E13*$O$4,0)</f>
        <v>53280</v>
      </c>
      <c r="P13" s="37">
        <f t="shared" ref="P13:P18" si="10">IF(VLOOKUP(B13,DS,10,0)="x",E13*$P$4,0)</f>
        <v>35520</v>
      </c>
      <c r="Q13" s="36">
        <f t="shared" ref="Q13:Q23" si="11">M13-SUM(N13:P13)</f>
        <v>3554040</v>
      </c>
      <c r="R13" s="36">
        <f t="shared" ref="R13:R26" si="12">VLOOKUP(B13,DS,23,0)</f>
        <v>0</v>
      </c>
      <c r="S13" s="38">
        <f t="shared" ref="S13:S26" si="13">Q13-R13</f>
        <v>3554040</v>
      </c>
      <c r="T13" s="36"/>
      <c r="U13" s="94"/>
      <c r="V13" s="34"/>
      <c r="W13" s="27"/>
      <c r="X13" s="4"/>
      <c r="Y13" s="4"/>
      <c r="Z13" s="4"/>
      <c r="AA13" s="3"/>
      <c r="AB13" s="3"/>
      <c r="AC13" s="3"/>
      <c r="AD13" s="3"/>
      <c r="AE13" s="3"/>
    </row>
    <row r="14" spans="1:31" s="33" customFormat="1" ht="24" customHeight="1">
      <c r="A14" s="35">
        <v>4</v>
      </c>
      <c r="B14" s="126" t="s">
        <v>86</v>
      </c>
      <c r="C14" s="79" t="str">
        <f t="shared" si="0"/>
        <v>Nguyễn Thị Rong</v>
      </c>
      <c r="D14" s="103" t="str">
        <f t="shared" si="1"/>
        <v>Công nhân</v>
      </c>
      <c r="E14" s="80">
        <f t="shared" si="2"/>
        <v>3552000</v>
      </c>
      <c r="F14" s="82">
        <f>VLOOKUP(B14,'cc12'!$B$9:$AS$108,36,0)</f>
        <v>25</v>
      </c>
      <c r="G14" s="198">
        <f t="shared" si="3"/>
        <v>3552000</v>
      </c>
      <c r="H14" s="82">
        <f>(VLOOKUP(B14,'CC - 02'!$B$8:$AS$70,37,0)+VLOOKUP(B14,'CC - 02'!$B$8:$AS$70,38,0))</f>
        <v>0</v>
      </c>
      <c r="I14" s="198">
        <f t="shared" si="4"/>
        <v>0</v>
      </c>
      <c r="J14" s="199">
        <f t="shared" si="5"/>
        <v>25</v>
      </c>
      <c r="K14" s="36">
        <f t="shared" si="5"/>
        <v>3552000</v>
      </c>
      <c r="L14" s="80">
        <f t="shared" si="6"/>
        <v>375000</v>
      </c>
      <c r="M14" s="37">
        <f t="shared" si="7"/>
        <v>3927000</v>
      </c>
      <c r="N14" s="37">
        <f t="shared" si="8"/>
        <v>284160</v>
      </c>
      <c r="O14" s="37">
        <f t="shared" si="9"/>
        <v>53280</v>
      </c>
      <c r="P14" s="37">
        <f t="shared" si="10"/>
        <v>35520</v>
      </c>
      <c r="Q14" s="36">
        <f t="shared" si="11"/>
        <v>3554040</v>
      </c>
      <c r="R14" s="36">
        <f t="shared" si="12"/>
        <v>0</v>
      </c>
      <c r="S14" s="38">
        <f t="shared" si="13"/>
        <v>3554040</v>
      </c>
      <c r="T14" s="36"/>
      <c r="U14" s="94"/>
      <c r="V14" s="34"/>
      <c r="W14" s="27"/>
      <c r="X14" s="4"/>
      <c r="Y14" s="4"/>
      <c r="Z14" s="4"/>
      <c r="AA14" s="3"/>
      <c r="AB14" s="3"/>
      <c r="AC14" s="3"/>
      <c r="AD14" s="3"/>
      <c r="AE14" s="3"/>
    </row>
    <row r="15" spans="1:31" s="33" customFormat="1" ht="24" customHeight="1">
      <c r="A15" s="35">
        <v>5</v>
      </c>
      <c r="B15" s="126" t="s">
        <v>87</v>
      </c>
      <c r="C15" s="79" t="str">
        <f t="shared" si="0"/>
        <v>Sơn Thị Nil</v>
      </c>
      <c r="D15" s="103" t="str">
        <f t="shared" si="1"/>
        <v>Công nhân</v>
      </c>
      <c r="E15" s="80">
        <f t="shared" si="2"/>
        <v>3552000</v>
      </c>
      <c r="F15" s="82">
        <f>VLOOKUP(B15,'cc12'!$B$9:$AS$108,36,0)</f>
        <v>25</v>
      </c>
      <c r="G15" s="198">
        <f t="shared" si="3"/>
        <v>3552000</v>
      </c>
      <c r="H15" s="82">
        <f>(VLOOKUP(B15,'CC - 02'!$B$8:$AS$70,37,0)+VLOOKUP(B15,'CC - 02'!$B$8:$AS$70,38,0))</f>
        <v>0</v>
      </c>
      <c r="I15" s="198">
        <f t="shared" si="4"/>
        <v>0</v>
      </c>
      <c r="J15" s="199">
        <f t="shared" si="5"/>
        <v>25</v>
      </c>
      <c r="K15" s="36">
        <f t="shared" si="5"/>
        <v>3552000</v>
      </c>
      <c r="L15" s="80">
        <f t="shared" si="6"/>
        <v>375000</v>
      </c>
      <c r="M15" s="37">
        <f t="shared" si="7"/>
        <v>3927000</v>
      </c>
      <c r="N15" s="37">
        <f t="shared" si="8"/>
        <v>284160</v>
      </c>
      <c r="O15" s="37">
        <f t="shared" si="9"/>
        <v>53280</v>
      </c>
      <c r="P15" s="37">
        <f t="shared" si="10"/>
        <v>35520</v>
      </c>
      <c r="Q15" s="36">
        <f t="shared" si="11"/>
        <v>3554040</v>
      </c>
      <c r="R15" s="36">
        <f t="shared" si="12"/>
        <v>0</v>
      </c>
      <c r="S15" s="38">
        <f t="shared" si="13"/>
        <v>3554040</v>
      </c>
      <c r="T15" s="36"/>
      <c r="U15" s="94"/>
      <c r="V15" s="34"/>
      <c r="W15" s="27"/>
      <c r="X15" s="4"/>
      <c r="Y15" s="4"/>
      <c r="Z15" s="4"/>
      <c r="AA15" s="3"/>
      <c r="AB15" s="3"/>
      <c r="AC15" s="3"/>
      <c r="AD15" s="3"/>
      <c r="AE15" s="3"/>
    </row>
    <row r="16" spans="1:31" s="33" customFormat="1" ht="23.25" customHeight="1">
      <c r="A16" s="35">
        <v>6</v>
      </c>
      <c r="B16" s="126" t="s">
        <v>91</v>
      </c>
      <c r="C16" s="79" t="str">
        <f t="shared" si="0"/>
        <v>Nguyễn Thị Lựu</v>
      </c>
      <c r="D16" s="103" t="str">
        <f t="shared" si="1"/>
        <v>Công nhân</v>
      </c>
      <c r="E16" s="80">
        <f t="shared" si="2"/>
        <v>3552000</v>
      </c>
      <c r="F16" s="82">
        <f>VLOOKUP(B16,'cc12'!$B$9:$AS$108,36,0)</f>
        <v>25</v>
      </c>
      <c r="G16" s="198">
        <f t="shared" si="3"/>
        <v>3552000</v>
      </c>
      <c r="H16" s="82">
        <f>(VLOOKUP(B16,'CC - 02'!$B$8:$AS$70,37,0)+VLOOKUP(B16,'CC - 02'!$B$8:$AS$70,38,0))</f>
        <v>0</v>
      </c>
      <c r="I16" s="198">
        <f t="shared" si="4"/>
        <v>0</v>
      </c>
      <c r="J16" s="199">
        <f t="shared" si="5"/>
        <v>25</v>
      </c>
      <c r="K16" s="36">
        <f t="shared" si="5"/>
        <v>3552000</v>
      </c>
      <c r="L16" s="80">
        <f t="shared" si="6"/>
        <v>375000</v>
      </c>
      <c r="M16" s="37">
        <f t="shared" si="7"/>
        <v>3927000</v>
      </c>
      <c r="N16" s="37">
        <f t="shared" si="8"/>
        <v>284160</v>
      </c>
      <c r="O16" s="37">
        <f t="shared" si="9"/>
        <v>53280</v>
      </c>
      <c r="P16" s="37">
        <f t="shared" si="10"/>
        <v>35520</v>
      </c>
      <c r="Q16" s="36">
        <f t="shared" si="11"/>
        <v>3554040</v>
      </c>
      <c r="R16" s="36">
        <f t="shared" si="12"/>
        <v>0</v>
      </c>
      <c r="S16" s="38">
        <f t="shared" si="13"/>
        <v>3554040</v>
      </c>
      <c r="T16" s="36"/>
      <c r="U16" s="94"/>
      <c r="V16" s="34"/>
      <c r="W16" s="27"/>
      <c r="X16" s="4"/>
      <c r="Y16" s="4"/>
      <c r="Z16" s="4"/>
      <c r="AA16" s="3"/>
      <c r="AB16" s="3"/>
      <c r="AC16" s="3"/>
      <c r="AD16" s="3"/>
      <c r="AE16" s="3"/>
    </row>
    <row r="17" spans="1:31" s="317" customFormat="1" ht="23.25" customHeight="1">
      <c r="A17" s="35">
        <v>7</v>
      </c>
      <c r="B17" s="302" t="s">
        <v>102</v>
      </c>
      <c r="C17" s="303" t="str">
        <f t="shared" si="0"/>
        <v>Sơn Thị Trường Sa</v>
      </c>
      <c r="D17" s="304" t="str">
        <f t="shared" si="1"/>
        <v>Công nhân</v>
      </c>
      <c r="E17" s="305">
        <f t="shared" si="2"/>
        <v>3552000</v>
      </c>
      <c r="F17" s="82">
        <f>VLOOKUP(B17,'cc12'!$B$9:$AS$108,36,0)</f>
        <v>25</v>
      </c>
      <c r="G17" s="307">
        <f t="shared" si="3"/>
        <v>3552000</v>
      </c>
      <c r="H17" s="306">
        <f>(VLOOKUP(B17,'CC - 02'!$B$8:$AS$70,37,0)+VLOOKUP(B17,'CC - 02'!$B$8:$AS$70,38,0))</f>
        <v>0</v>
      </c>
      <c r="I17" s="307">
        <f t="shared" si="4"/>
        <v>0</v>
      </c>
      <c r="J17" s="308">
        <f t="shared" si="5"/>
        <v>25</v>
      </c>
      <c r="K17" s="309">
        <f t="shared" si="5"/>
        <v>3552000</v>
      </c>
      <c r="L17" s="305">
        <f t="shared" si="6"/>
        <v>375000</v>
      </c>
      <c r="M17" s="310">
        <f t="shared" si="7"/>
        <v>3927000</v>
      </c>
      <c r="N17" s="310">
        <f t="shared" si="8"/>
        <v>284160</v>
      </c>
      <c r="O17" s="310">
        <f t="shared" si="9"/>
        <v>53280</v>
      </c>
      <c r="P17" s="310">
        <f t="shared" si="10"/>
        <v>35520</v>
      </c>
      <c r="Q17" s="309">
        <f t="shared" si="11"/>
        <v>3554040</v>
      </c>
      <c r="R17" s="309">
        <f t="shared" si="12"/>
        <v>0</v>
      </c>
      <c r="S17" s="311">
        <f t="shared" si="13"/>
        <v>3554040</v>
      </c>
      <c r="T17" s="309"/>
      <c r="U17" s="312"/>
      <c r="V17" s="313"/>
      <c r="W17" s="314"/>
      <c r="X17" s="315"/>
      <c r="Y17" s="315"/>
      <c r="Z17" s="315"/>
      <c r="AA17" s="316"/>
      <c r="AB17" s="316"/>
      <c r="AC17" s="316"/>
      <c r="AD17" s="316"/>
      <c r="AE17" s="316"/>
    </row>
    <row r="18" spans="1:31" s="33" customFormat="1" ht="23.25" customHeight="1">
      <c r="A18" s="35">
        <v>8</v>
      </c>
      <c r="B18" s="302" t="s">
        <v>103</v>
      </c>
      <c r="C18" s="79" t="str">
        <f t="shared" si="0"/>
        <v>Lý Thị Sà Kha</v>
      </c>
      <c r="D18" s="103" t="str">
        <f t="shared" si="1"/>
        <v>Công nhân</v>
      </c>
      <c r="E18" s="80">
        <f t="shared" si="2"/>
        <v>3552000</v>
      </c>
      <c r="F18" s="82">
        <f>VLOOKUP(B18,'cc12'!$B$9:$AS$108,36,0)</f>
        <v>25</v>
      </c>
      <c r="G18" s="198">
        <f t="shared" si="3"/>
        <v>3552000</v>
      </c>
      <c r="H18" s="82">
        <f>(VLOOKUP(B18,'CC - 02'!$B$8:$AS$70,37,0)+VLOOKUP(B18,'CC - 02'!$B$8:$AS$70,38,0))</f>
        <v>0</v>
      </c>
      <c r="I18" s="198">
        <f t="shared" si="4"/>
        <v>0</v>
      </c>
      <c r="J18" s="199">
        <f t="shared" si="5"/>
        <v>25</v>
      </c>
      <c r="K18" s="36">
        <f t="shared" si="5"/>
        <v>3552000</v>
      </c>
      <c r="L18" s="80">
        <f t="shared" si="6"/>
        <v>375000</v>
      </c>
      <c r="M18" s="37">
        <f t="shared" si="7"/>
        <v>3927000</v>
      </c>
      <c r="N18" s="37">
        <f t="shared" si="8"/>
        <v>284160</v>
      </c>
      <c r="O18" s="37">
        <f t="shared" si="9"/>
        <v>53280</v>
      </c>
      <c r="P18" s="37">
        <f t="shared" si="10"/>
        <v>35520</v>
      </c>
      <c r="Q18" s="36">
        <f t="shared" si="11"/>
        <v>3554040</v>
      </c>
      <c r="R18" s="36">
        <f t="shared" si="12"/>
        <v>0</v>
      </c>
      <c r="S18" s="38">
        <f t="shared" si="13"/>
        <v>3554040</v>
      </c>
      <c r="T18" s="36"/>
      <c r="U18" s="94"/>
      <c r="V18" s="34"/>
      <c r="W18" s="27"/>
      <c r="X18" s="4"/>
      <c r="Y18" s="4"/>
      <c r="Z18" s="4"/>
      <c r="AA18" s="3"/>
      <c r="AB18" s="3"/>
      <c r="AC18" s="3"/>
      <c r="AD18" s="3"/>
      <c r="AE18" s="3"/>
    </row>
    <row r="19" spans="1:31" s="33" customFormat="1" ht="23.25" customHeight="1">
      <c r="A19" s="35">
        <v>9</v>
      </c>
      <c r="B19" s="16" t="s">
        <v>198</v>
      </c>
      <c r="C19" s="349" t="s">
        <v>197</v>
      </c>
      <c r="D19" s="103" t="str">
        <f t="shared" si="1"/>
        <v>Công nhân</v>
      </c>
      <c r="E19" s="80">
        <f t="shared" si="2"/>
        <v>3552000</v>
      </c>
      <c r="F19" s="82">
        <f>VLOOKUP(B19,'cc12'!$B$9:$AS$108,36,0)</f>
        <v>25</v>
      </c>
      <c r="G19" s="198">
        <f t="shared" si="3"/>
        <v>3552000</v>
      </c>
      <c r="H19" s="82">
        <f>(VLOOKUP(B19,'CC - 03'!$B$8:$AS$67,37,0)+VLOOKUP(B19,'CC - 03'!$B$8:$AS$67,38,0))</f>
        <v>0</v>
      </c>
      <c r="I19" s="198">
        <f t="shared" si="4"/>
        <v>0</v>
      </c>
      <c r="J19" s="199">
        <f t="shared" si="5"/>
        <v>25</v>
      </c>
      <c r="K19" s="36">
        <f t="shared" si="5"/>
        <v>3552000</v>
      </c>
      <c r="L19" s="80">
        <f t="shared" si="6"/>
        <v>375000</v>
      </c>
      <c r="M19" s="37">
        <f t="shared" si="7"/>
        <v>3927000</v>
      </c>
      <c r="N19" s="37">
        <f>E19*$N$4</f>
        <v>284160</v>
      </c>
      <c r="O19" s="37">
        <f>E19*$O$4</f>
        <v>53280</v>
      </c>
      <c r="P19" s="37">
        <f>E19*$P$4</f>
        <v>35520</v>
      </c>
      <c r="Q19" s="36">
        <f t="shared" ref="Q19:Q21" si="14">M19-SUM(N19:P19)</f>
        <v>3554040</v>
      </c>
      <c r="R19" s="36">
        <f t="shared" si="12"/>
        <v>0</v>
      </c>
      <c r="S19" s="38">
        <f t="shared" si="13"/>
        <v>3554040</v>
      </c>
      <c r="T19" s="36"/>
      <c r="U19" s="94"/>
      <c r="V19" s="34"/>
      <c r="W19" s="27"/>
      <c r="X19" s="4"/>
      <c r="Y19" s="4"/>
      <c r="Z19" s="4"/>
      <c r="AA19" s="3"/>
      <c r="AB19" s="3"/>
      <c r="AC19" s="3"/>
      <c r="AD19" s="3"/>
      <c r="AE19" s="3"/>
    </row>
    <row r="20" spans="1:31" s="33" customFormat="1" ht="23.25" customHeight="1">
      <c r="A20" s="35">
        <v>10</v>
      </c>
      <c r="B20" s="302" t="s">
        <v>203</v>
      </c>
      <c r="C20" s="79" t="str">
        <f t="shared" si="0"/>
        <v>Võ Văn Hữu Phước</v>
      </c>
      <c r="D20" s="103" t="str">
        <f t="shared" si="1"/>
        <v>Công nhân</v>
      </c>
      <c r="E20" s="80">
        <f t="shared" si="2"/>
        <v>3552000</v>
      </c>
      <c r="F20" s="82">
        <f>VLOOKUP(B20,'cc12'!$B$9:$AS$108,36,0)</f>
        <v>25</v>
      </c>
      <c r="G20" s="198">
        <f t="shared" si="3"/>
        <v>3552000</v>
      </c>
      <c r="H20" s="82">
        <f>(VLOOKUP(B20,'CC - 04'!$B$8:$AS$70,37,0)+VLOOKUP(B20,'CC - 04'!$B$8:$AS$70,38,0))</f>
        <v>0</v>
      </c>
      <c r="I20" s="198">
        <f t="shared" si="4"/>
        <v>0</v>
      </c>
      <c r="J20" s="199">
        <f t="shared" si="5"/>
        <v>25</v>
      </c>
      <c r="K20" s="36">
        <f t="shared" si="5"/>
        <v>3552000</v>
      </c>
      <c r="L20" s="80">
        <f t="shared" si="6"/>
        <v>375000</v>
      </c>
      <c r="M20" s="37">
        <f t="shared" si="7"/>
        <v>3927000</v>
      </c>
      <c r="N20" s="37">
        <v>284160</v>
      </c>
      <c r="O20" s="37">
        <v>53280</v>
      </c>
      <c r="P20" s="37">
        <v>35520</v>
      </c>
      <c r="Q20" s="36">
        <f t="shared" si="14"/>
        <v>3554040</v>
      </c>
      <c r="R20" s="36">
        <f t="shared" si="12"/>
        <v>0</v>
      </c>
      <c r="S20" s="38">
        <f t="shared" si="13"/>
        <v>3554040</v>
      </c>
      <c r="T20" s="378"/>
      <c r="U20" s="94"/>
      <c r="V20" s="34"/>
      <c r="W20" s="27"/>
      <c r="X20" s="4"/>
      <c r="Y20" s="4"/>
      <c r="Z20" s="4"/>
      <c r="AA20" s="3"/>
      <c r="AB20" s="3"/>
      <c r="AC20" s="3"/>
      <c r="AD20" s="3"/>
      <c r="AE20" s="3"/>
    </row>
    <row r="21" spans="1:31" s="33" customFormat="1" ht="23.25" customHeight="1">
      <c r="A21" s="35">
        <v>11</v>
      </c>
      <c r="B21" s="302" t="s">
        <v>202</v>
      </c>
      <c r="C21" s="79" t="str">
        <f t="shared" si="0"/>
        <v>Nguyễn Thị Diễm</v>
      </c>
      <c r="D21" s="103" t="str">
        <f t="shared" si="1"/>
        <v>Công nhân</v>
      </c>
      <c r="E21" s="80">
        <f t="shared" si="2"/>
        <v>3552000</v>
      </c>
      <c r="F21" s="82">
        <f>VLOOKUP(B21,'cc12'!$B$9:$AS$108,36,0)</f>
        <v>25</v>
      </c>
      <c r="G21" s="198">
        <f t="shared" si="3"/>
        <v>3552000</v>
      </c>
      <c r="H21" s="82">
        <f>(VLOOKUP(B21,'CC - 04'!$B$8:$AS$70,37,0)+VLOOKUP(B21,'CC - 04'!$B$8:$AS$70,38,0))</f>
        <v>0</v>
      </c>
      <c r="I21" s="198">
        <f t="shared" si="4"/>
        <v>0</v>
      </c>
      <c r="J21" s="199">
        <f t="shared" si="5"/>
        <v>25</v>
      </c>
      <c r="K21" s="36">
        <f t="shared" si="5"/>
        <v>3552000</v>
      </c>
      <c r="L21" s="80">
        <f t="shared" si="6"/>
        <v>375000</v>
      </c>
      <c r="M21" s="37">
        <f t="shared" si="7"/>
        <v>3927000</v>
      </c>
      <c r="N21" s="37">
        <v>284160</v>
      </c>
      <c r="O21" s="37">
        <v>53280</v>
      </c>
      <c r="P21" s="37">
        <v>35520</v>
      </c>
      <c r="Q21" s="36">
        <f t="shared" si="14"/>
        <v>3554040</v>
      </c>
      <c r="R21" s="36">
        <f t="shared" si="12"/>
        <v>0</v>
      </c>
      <c r="S21" s="38">
        <f t="shared" si="13"/>
        <v>3554040</v>
      </c>
      <c r="T21" s="378"/>
      <c r="U21" s="94"/>
      <c r="V21" s="34"/>
      <c r="W21" s="27"/>
      <c r="X21" s="4"/>
      <c r="Y21" s="4"/>
      <c r="Z21" s="4"/>
      <c r="AA21" s="3"/>
      <c r="AB21" s="3"/>
      <c r="AC21" s="3"/>
      <c r="AD21" s="3"/>
      <c r="AE21" s="3"/>
    </row>
    <row r="22" spans="1:31" s="75" customFormat="1" ht="19.5" customHeight="1">
      <c r="A22" s="35" t="s">
        <v>180</v>
      </c>
      <c r="B22" s="941" t="s">
        <v>181</v>
      </c>
      <c r="C22" s="942"/>
      <c r="D22" s="274"/>
      <c r="E22" s="274"/>
      <c r="F22" s="82">
        <f>VLOOKUP(B22,'cc12'!$B$9:$AS$108,36,0)</f>
        <v>0</v>
      </c>
      <c r="G22" s="274"/>
      <c r="H22" s="274"/>
      <c r="I22" s="274"/>
      <c r="J22" s="274"/>
      <c r="K22" s="274"/>
      <c r="L22" s="274"/>
      <c r="M22" s="274"/>
      <c r="N22" s="37"/>
      <c r="O22" s="37"/>
      <c r="P22" s="37"/>
      <c r="Q22" s="274"/>
      <c r="R22" s="274"/>
      <c r="S22" s="274"/>
      <c r="T22" s="274"/>
      <c r="U22" s="94"/>
      <c r="V22" s="76"/>
      <c r="W22" s="76"/>
      <c r="X22" s="77"/>
      <c r="Y22" s="77"/>
      <c r="Z22" s="77"/>
      <c r="AA22" s="78"/>
      <c r="AB22" s="78"/>
      <c r="AC22" s="78"/>
      <c r="AD22" s="78"/>
      <c r="AE22" s="78"/>
    </row>
    <row r="23" spans="1:31" s="33" customFormat="1" ht="23.25" customHeight="1">
      <c r="A23" s="35">
        <f>A21+1</f>
        <v>12</v>
      </c>
      <c r="B23" s="302" t="s">
        <v>107</v>
      </c>
      <c r="C23" s="79" t="str">
        <f t="shared" si="0"/>
        <v>Nguyễn Văn Bé Hai</v>
      </c>
      <c r="D23" s="103" t="str">
        <f t="shared" si="1"/>
        <v>Công nhân</v>
      </c>
      <c r="E23" s="80">
        <f t="shared" si="2"/>
        <v>3776000</v>
      </c>
      <c r="F23" s="82">
        <f>VLOOKUP(B23,'cc12'!$B$9:$AS$108,36,0)</f>
        <v>25</v>
      </c>
      <c r="G23" s="198">
        <f t="shared" si="3"/>
        <v>3776000</v>
      </c>
      <c r="H23" s="82">
        <f>(VLOOKUP(B23,'CC - 02'!$B$8:$AS$70,37,0)+VLOOKUP(B23,'CC - 02'!$B$8:$AS$70,38,0))</f>
        <v>0</v>
      </c>
      <c r="I23" s="198">
        <f t="shared" si="4"/>
        <v>0</v>
      </c>
      <c r="J23" s="199">
        <f t="shared" si="5"/>
        <v>25</v>
      </c>
      <c r="K23" s="36">
        <f t="shared" si="5"/>
        <v>3776000</v>
      </c>
      <c r="L23" s="80">
        <f t="shared" si="6"/>
        <v>375000</v>
      </c>
      <c r="M23" s="37">
        <f t="shared" si="7"/>
        <v>4151000</v>
      </c>
      <c r="N23" s="37">
        <f t="shared" ref="N23:N26" si="15">IF(VLOOKUP(B23,DS,10,0)="x",E23*$N$4,0)</f>
        <v>302080</v>
      </c>
      <c r="O23" s="37">
        <f t="shared" ref="O23:O26" si="16">IF(VLOOKUP(B23,DS,10,0)="x",E23*$O$4,0)</f>
        <v>56640</v>
      </c>
      <c r="P23" s="37">
        <f t="shared" ref="P23:P26" si="17">IF(VLOOKUP(B23,DS,10,0)="x",E23*$P$4,0)</f>
        <v>37760</v>
      </c>
      <c r="Q23" s="36">
        <f t="shared" si="11"/>
        <v>3754520</v>
      </c>
      <c r="R23" s="36">
        <f t="shared" si="12"/>
        <v>0</v>
      </c>
      <c r="S23" s="38">
        <f t="shared" si="13"/>
        <v>3754520</v>
      </c>
      <c r="T23" s="36"/>
      <c r="U23" s="94"/>
      <c r="V23" s="34"/>
      <c r="W23" s="27"/>
      <c r="X23" s="4"/>
      <c r="Y23" s="4"/>
      <c r="Z23" s="4"/>
      <c r="AA23" s="3"/>
      <c r="AB23" s="3"/>
      <c r="AC23" s="3"/>
      <c r="AD23" s="3"/>
      <c r="AE23" s="3"/>
    </row>
    <row r="24" spans="1:31" s="33" customFormat="1" ht="23.25" customHeight="1">
      <c r="A24" s="35">
        <f>A23+1</f>
        <v>13</v>
      </c>
      <c r="B24" s="302" t="s">
        <v>112</v>
      </c>
      <c r="C24" s="79" t="str">
        <f t="shared" si="0"/>
        <v>Trần Nhiên</v>
      </c>
      <c r="D24" s="103" t="str">
        <f t="shared" si="1"/>
        <v>Công nhân</v>
      </c>
      <c r="E24" s="80">
        <f t="shared" si="2"/>
        <v>3552000</v>
      </c>
      <c r="F24" s="82">
        <f>VLOOKUP(B24,'cc12'!$B$9:$AS$108,36,0)</f>
        <v>25</v>
      </c>
      <c r="G24" s="198">
        <f t="shared" si="3"/>
        <v>3552000</v>
      </c>
      <c r="H24" s="82">
        <f>(VLOOKUP(B24,'CC - 02'!$B$8:$AS$70,37,0)+VLOOKUP(B24,'CC - 02'!$B$8:$AS$70,38,0))</f>
        <v>0</v>
      </c>
      <c r="I24" s="198">
        <f t="shared" si="4"/>
        <v>0</v>
      </c>
      <c r="J24" s="199">
        <f t="shared" si="5"/>
        <v>25</v>
      </c>
      <c r="K24" s="36">
        <f t="shared" si="5"/>
        <v>3552000</v>
      </c>
      <c r="L24" s="80">
        <f t="shared" si="6"/>
        <v>375000</v>
      </c>
      <c r="M24" s="37">
        <f t="shared" si="7"/>
        <v>3927000</v>
      </c>
      <c r="N24" s="37">
        <f t="shared" si="15"/>
        <v>284160</v>
      </c>
      <c r="O24" s="37">
        <f t="shared" si="16"/>
        <v>53280</v>
      </c>
      <c r="P24" s="37">
        <f t="shared" si="17"/>
        <v>35520</v>
      </c>
      <c r="Q24" s="36">
        <f t="shared" ref="Q24:Q26" si="18">M24-SUM(N24:P24)</f>
        <v>3554040</v>
      </c>
      <c r="R24" s="36">
        <f t="shared" si="12"/>
        <v>0</v>
      </c>
      <c r="S24" s="38">
        <f t="shared" si="13"/>
        <v>3554040</v>
      </c>
      <c r="T24" s="36"/>
      <c r="U24" s="94"/>
      <c r="V24" s="34"/>
      <c r="W24" s="27"/>
      <c r="X24" s="4"/>
      <c r="Y24" s="4"/>
      <c r="Z24" s="4"/>
      <c r="AA24" s="3"/>
      <c r="AB24" s="3"/>
      <c r="AC24" s="3"/>
      <c r="AD24" s="3"/>
      <c r="AE24" s="3"/>
    </row>
    <row r="25" spans="1:31" s="33" customFormat="1" ht="23.25" customHeight="1">
      <c r="A25" s="35">
        <f>A24+1</f>
        <v>14</v>
      </c>
      <c r="B25" s="302" t="s">
        <v>113</v>
      </c>
      <c r="C25" s="79" t="str">
        <f t="shared" si="0"/>
        <v>Thạch Giang</v>
      </c>
      <c r="D25" s="103" t="str">
        <f t="shared" si="1"/>
        <v>Công nhân</v>
      </c>
      <c r="E25" s="80">
        <f t="shared" si="2"/>
        <v>3552000</v>
      </c>
      <c r="F25" s="82">
        <f>VLOOKUP(B25,'cc12'!$B$9:$AS$108,36,0)</f>
        <v>25</v>
      </c>
      <c r="G25" s="198">
        <f t="shared" si="3"/>
        <v>3552000</v>
      </c>
      <c r="H25" s="82">
        <f>(VLOOKUP(B25,'CC - 02'!$B$8:$AS$70,37,0)+VLOOKUP(B25,'CC - 02'!$B$8:$AS$70,38,0))</f>
        <v>0</v>
      </c>
      <c r="I25" s="198">
        <f t="shared" si="4"/>
        <v>0</v>
      </c>
      <c r="J25" s="199">
        <f t="shared" si="5"/>
        <v>25</v>
      </c>
      <c r="K25" s="36">
        <f t="shared" si="5"/>
        <v>3552000</v>
      </c>
      <c r="L25" s="80">
        <f t="shared" si="6"/>
        <v>375000</v>
      </c>
      <c r="M25" s="37">
        <f t="shared" si="7"/>
        <v>3927000</v>
      </c>
      <c r="N25" s="37">
        <f t="shared" si="15"/>
        <v>284160</v>
      </c>
      <c r="O25" s="37">
        <f t="shared" si="16"/>
        <v>53280</v>
      </c>
      <c r="P25" s="37">
        <f t="shared" si="17"/>
        <v>35520</v>
      </c>
      <c r="Q25" s="36">
        <f t="shared" si="18"/>
        <v>3554040</v>
      </c>
      <c r="R25" s="36">
        <f t="shared" si="12"/>
        <v>0</v>
      </c>
      <c r="S25" s="38">
        <f t="shared" si="13"/>
        <v>3554040</v>
      </c>
      <c r="T25" s="36"/>
      <c r="U25" s="94"/>
      <c r="V25" s="34"/>
      <c r="W25" s="27"/>
      <c r="X25" s="4"/>
      <c r="Y25" s="4"/>
      <c r="Z25" s="4"/>
      <c r="AA25" s="3"/>
      <c r="AB25" s="3"/>
      <c r="AC25" s="3"/>
      <c r="AD25" s="3"/>
      <c r="AE25" s="3"/>
    </row>
    <row r="26" spans="1:31" s="33" customFormat="1" ht="23.25" customHeight="1">
      <c r="A26" s="337">
        <f>A25+1</f>
        <v>15</v>
      </c>
      <c r="B26" s="302" t="s">
        <v>116</v>
      </c>
      <c r="C26" s="79" t="str">
        <f t="shared" si="0"/>
        <v>Lâm Chanh Đa Ra</v>
      </c>
      <c r="D26" s="103" t="str">
        <f t="shared" si="1"/>
        <v>Công nhân</v>
      </c>
      <c r="E26" s="80">
        <f t="shared" si="2"/>
        <v>3552000</v>
      </c>
      <c r="F26" s="82">
        <f>VLOOKUP(B26,'cc12'!$B$9:$AS$108,36,0)</f>
        <v>25</v>
      </c>
      <c r="G26" s="198">
        <f t="shared" si="3"/>
        <v>3552000</v>
      </c>
      <c r="H26" s="82">
        <f>(VLOOKUP(B26,'CC - 02'!$B$8:$AS$70,37,0)+VLOOKUP(B26,'CC - 02'!$B$8:$AS$70,38,0))</f>
        <v>0</v>
      </c>
      <c r="I26" s="198">
        <f t="shared" si="4"/>
        <v>0</v>
      </c>
      <c r="J26" s="199">
        <f t="shared" si="5"/>
        <v>25</v>
      </c>
      <c r="K26" s="36">
        <f t="shared" si="5"/>
        <v>3552000</v>
      </c>
      <c r="L26" s="80">
        <f t="shared" si="6"/>
        <v>375000</v>
      </c>
      <c r="M26" s="37">
        <f t="shared" si="7"/>
        <v>3927000</v>
      </c>
      <c r="N26" s="37">
        <f t="shared" si="15"/>
        <v>284160</v>
      </c>
      <c r="O26" s="37">
        <f t="shared" si="16"/>
        <v>53280</v>
      </c>
      <c r="P26" s="37">
        <f t="shared" si="17"/>
        <v>35520</v>
      </c>
      <c r="Q26" s="36">
        <f t="shared" si="18"/>
        <v>3554040</v>
      </c>
      <c r="R26" s="36">
        <f t="shared" si="12"/>
        <v>0</v>
      </c>
      <c r="S26" s="38">
        <f t="shared" si="13"/>
        <v>3554040</v>
      </c>
      <c r="T26" s="36"/>
      <c r="U26" s="94"/>
      <c r="V26" s="34"/>
      <c r="W26" s="27"/>
      <c r="X26" s="4"/>
      <c r="Y26" s="4"/>
      <c r="Z26" s="4"/>
      <c r="AA26" s="3"/>
      <c r="AB26" s="3"/>
      <c r="AC26" s="3"/>
      <c r="AD26" s="3"/>
      <c r="AE26" s="3"/>
    </row>
    <row r="27" spans="1:31" s="31" customFormat="1" ht="21" customHeight="1">
      <c r="A27" s="891" t="s">
        <v>25</v>
      </c>
      <c r="B27" s="891"/>
      <c r="C27" s="891"/>
      <c r="D27" s="891"/>
      <c r="E27" s="125">
        <f>SUM(E10:E26)</f>
        <v>54792000</v>
      </c>
      <c r="F27" s="125"/>
      <c r="G27" s="125">
        <f t="shared" ref="F27:G27" si="19">SUM(G10:G26)</f>
        <v>54792000</v>
      </c>
      <c r="H27" s="125"/>
      <c r="I27" s="125">
        <f>SUM(I10:I26)</f>
        <v>0</v>
      </c>
      <c r="J27" s="25">
        <f>SUM(J10:J26)</f>
        <v>375</v>
      </c>
      <c r="K27" s="25">
        <f>SUM(K10:K26)</f>
        <v>54792000</v>
      </c>
      <c r="L27" s="25">
        <f t="shared" ref="L27:S27" si="20">SUM(L10:L26)</f>
        <v>5625000</v>
      </c>
      <c r="M27" s="25">
        <f t="shared" si="20"/>
        <v>60417000</v>
      </c>
      <c r="N27" s="25">
        <f t="shared" si="20"/>
        <v>4383360</v>
      </c>
      <c r="O27" s="25">
        <f t="shared" si="20"/>
        <v>821880</v>
      </c>
      <c r="P27" s="25">
        <f t="shared" si="20"/>
        <v>547920</v>
      </c>
      <c r="Q27" s="25">
        <f t="shared" si="20"/>
        <v>54663840</v>
      </c>
      <c r="R27" s="25">
        <f t="shared" si="20"/>
        <v>0</v>
      </c>
      <c r="S27" s="25">
        <f t="shared" si="20"/>
        <v>54663840</v>
      </c>
      <c r="T27" s="25"/>
      <c r="U27" s="94"/>
      <c r="V27" s="32"/>
      <c r="W27" s="32"/>
      <c r="X27" s="32"/>
      <c r="Y27" s="32"/>
      <c r="Z27" s="32"/>
    </row>
    <row r="28" spans="1:31" ht="11.25" customHeight="1">
      <c r="A28" s="7"/>
      <c r="B28" s="7"/>
      <c r="C28" s="8"/>
      <c r="D28" s="104"/>
      <c r="E28" s="84"/>
      <c r="F28" s="8"/>
      <c r="G28" s="8"/>
      <c r="H28" s="8"/>
      <c r="I28" s="8"/>
      <c r="K28" s="8"/>
      <c r="L28" s="8"/>
      <c r="M28" s="92"/>
      <c r="N28" s="8"/>
      <c r="O28" s="8"/>
      <c r="P28" s="8"/>
      <c r="Q28" s="8"/>
      <c r="R28" s="8"/>
      <c r="S28" s="8"/>
      <c r="T28" s="8"/>
      <c r="U28" s="94"/>
    </row>
    <row r="29" spans="1:31" s="33" customFormat="1" ht="16.5" customHeight="1">
      <c r="A29" s="68"/>
      <c r="B29" s="68"/>
      <c r="C29" s="68"/>
      <c r="D29" s="118"/>
      <c r="E29" s="119"/>
      <c r="F29" s="68"/>
      <c r="G29" s="68"/>
      <c r="H29" s="68"/>
      <c r="I29" s="68"/>
      <c r="J29" s="120"/>
      <c r="K29" s="119"/>
      <c r="L29" s="68"/>
      <c r="M29" s="68"/>
      <c r="N29" s="68"/>
      <c r="O29" s="68"/>
      <c r="P29" s="68"/>
      <c r="Q29" s="68"/>
      <c r="R29" s="68"/>
      <c r="S29" s="97" t="str">
        <f>"Long An, ngày  "&amp;$V$2&amp;"   tháng   "&amp;TEXT(E4,"mm")&amp;"   năm "&amp;TEXT(E4,"yyyy")</f>
        <v>Long An, ngày  31   tháng   12   năm 2017</v>
      </c>
      <c r="T29" s="68"/>
      <c r="U29" s="121"/>
      <c r="V29" s="34"/>
      <c r="W29" s="34"/>
      <c r="X29" s="34"/>
      <c r="Y29" s="34"/>
      <c r="Z29" s="34"/>
    </row>
    <row r="30" spans="1:31" s="33" customFormat="1" ht="16.5" customHeight="1">
      <c r="A30" s="28"/>
      <c r="B30" s="28"/>
      <c r="C30" s="28" t="s">
        <v>60</v>
      </c>
      <c r="D30" s="122"/>
      <c r="E30" s="69"/>
      <c r="F30" s="121"/>
      <c r="G30" s="69"/>
      <c r="H30" s="69"/>
      <c r="I30" s="69"/>
      <c r="J30" s="123"/>
      <c r="K30" s="34"/>
      <c r="L30" s="28"/>
      <c r="M30" s="232"/>
      <c r="N30" s="19"/>
      <c r="O30" s="19"/>
      <c r="P30" s="19"/>
      <c r="Q30" s="19"/>
      <c r="S30" s="121" t="s">
        <v>22</v>
      </c>
      <c r="T30" s="121"/>
      <c r="U30" s="121"/>
      <c r="V30" s="34"/>
      <c r="W30" s="34"/>
      <c r="X30" s="34"/>
      <c r="Y30" s="34"/>
      <c r="Z30" s="34"/>
    </row>
    <row r="31" spans="1:31" ht="12">
      <c r="A31" s="7"/>
      <c r="B31" s="7"/>
      <c r="C31" s="14"/>
      <c r="E31" s="12"/>
      <c r="F31" s="11"/>
      <c r="G31" s="12"/>
      <c r="H31" s="12"/>
      <c r="I31" s="12"/>
      <c r="K31" s="6"/>
      <c r="L31" s="14"/>
      <c r="N31" s="10"/>
      <c r="O31" s="10"/>
      <c r="P31" s="10"/>
      <c r="Q31" s="10"/>
      <c r="S31" s="10"/>
      <c r="T31" s="11"/>
      <c r="U31" s="94"/>
    </row>
    <row r="32" spans="1:31" ht="12">
      <c r="C32" s="14"/>
      <c r="L32" s="14"/>
      <c r="T32" s="14"/>
      <c r="U32" s="94"/>
    </row>
    <row r="33" spans="3:26" ht="12">
      <c r="C33" s="14"/>
      <c r="L33" s="14"/>
      <c r="T33" s="14"/>
      <c r="U33" s="94"/>
    </row>
    <row r="34" spans="3:26" ht="12">
      <c r="C34" s="14"/>
      <c r="L34" s="14"/>
      <c r="T34" s="14"/>
      <c r="U34" s="94"/>
    </row>
    <row r="35" spans="3:26" ht="12">
      <c r="C35" s="14"/>
      <c r="L35" s="14"/>
      <c r="T35" s="14"/>
      <c r="U35" s="94"/>
    </row>
    <row r="36" spans="3:26" ht="12">
      <c r="C36" s="14"/>
      <c r="L36" s="14"/>
      <c r="T36" s="14"/>
      <c r="U36" s="94"/>
    </row>
    <row r="37" spans="3:26" ht="12">
      <c r="C37" s="14"/>
      <c r="L37" s="14"/>
      <c r="T37" s="14"/>
      <c r="U37" s="94"/>
    </row>
    <row r="38" spans="3:26" ht="12">
      <c r="C38" s="14"/>
      <c r="L38" s="14"/>
      <c r="T38" s="14"/>
      <c r="U38" s="94"/>
    </row>
    <row r="39" spans="3:26" ht="12">
      <c r="C39" s="14"/>
      <c r="L39" s="14"/>
      <c r="T39" s="14"/>
      <c r="U39" s="94"/>
    </row>
    <row r="40" spans="3:26" ht="12">
      <c r="C40" s="14"/>
      <c r="L40" s="14"/>
      <c r="T40" s="14"/>
      <c r="U40" s="94"/>
    </row>
    <row r="41" spans="3:26" ht="12">
      <c r="C41" s="14"/>
      <c r="L41" s="14"/>
      <c r="T41" s="14"/>
      <c r="U41" s="94"/>
    </row>
    <row r="42" spans="3:26" ht="12">
      <c r="C42" s="14"/>
      <c r="L42" s="14"/>
      <c r="T42" s="14"/>
      <c r="U42" s="94"/>
    </row>
    <row r="43" spans="3:26" ht="12">
      <c r="C43" s="14"/>
      <c r="L43" s="14"/>
      <c r="T43" s="14"/>
      <c r="U43" s="94"/>
    </row>
    <row r="44" spans="3:26" ht="12">
      <c r="U44" s="94"/>
    </row>
    <row r="45" spans="3:26" ht="12">
      <c r="U45" s="94"/>
    </row>
    <row r="46" spans="3:26" ht="12">
      <c r="F46" s="280"/>
      <c r="U46" s="94"/>
    </row>
    <row r="47" spans="3:26" ht="12">
      <c r="U47" s="94"/>
    </row>
    <row r="48" spans="3:26" s="379" customFormat="1" ht="12">
      <c r="D48" s="380"/>
      <c r="E48" s="381"/>
      <c r="F48" s="380"/>
      <c r="G48" s="381"/>
      <c r="H48" s="381"/>
      <c r="I48" s="381"/>
      <c r="J48" s="382"/>
      <c r="T48" s="383"/>
      <c r="U48" s="384"/>
      <c r="V48" s="383"/>
      <c r="W48" s="383"/>
      <c r="X48" s="383"/>
      <c r="Y48" s="383"/>
      <c r="Z48" s="383"/>
    </row>
    <row r="49" spans="1:31" ht="12">
      <c r="U49" s="94"/>
    </row>
    <row r="50" spans="1:31" ht="12">
      <c r="U50" s="94"/>
    </row>
    <row r="51" spans="1:31" s="157" customFormat="1" ht="29.25" customHeight="1">
      <c r="A51" s="124"/>
      <c r="B51" s="749"/>
      <c r="C51" s="749"/>
      <c r="D51" s="892" t="str">
        <f>D1</f>
        <v>BẢNG THANH TOÁN LƯƠNG THÁNG 12 / 2017</v>
      </c>
      <c r="E51" s="892"/>
      <c r="F51" s="892"/>
      <c r="G51" s="892"/>
      <c r="H51" s="892"/>
      <c r="I51" s="892"/>
      <c r="J51" s="892"/>
      <c r="K51" s="892"/>
      <c r="L51" s="892"/>
      <c r="M51" s="892"/>
      <c r="N51" s="892"/>
      <c r="O51" s="892"/>
      <c r="P51" s="892"/>
      <c r="Q51" s="893"/>
      <c r="R51" s="894" t="s">
        <v>106</v>
      </c>
      <c r="S51" s="895"/>
      <c r="T51" s="896"/>
      <c r="U51" s="94"/>
      <c r="V51" s="6"/>
      <c r="W51" s="179"/>
      <c r="X51" s="179"/>
      <c r="Y51" s="180"/>
      <c r="Z51" s="180"/>
    </row>
    <row r="52" spans="1:31" s="157" customFormat="1" ht="15" customHeight="1">
      <c r="A52" s="124" t="str">
        <f>TH!$A$1</f>
        <v>Công ty TNHH Hải sản An Lạc</v>
      </c>
      <c r="B52" s="749"/>
      <c r="C52" s="749"/>
      <c r="D52" s="749"/>
      <c r="E52" s="181"/>
      <c r="F52" s="749"/>
      <c r="G52" s="749"/>
      <c r="H52" s="749"/>
      <c r="I52" s="749"/>
      <c r="J52" s="182"/>
      <c r="K52" s="749"/>
      <c r="L52" s="749"/>
      <c r="M52" s="749"/>
      <c r="N52" s="749"/>
      <c r="O52" s="749"/>
      <c r="P52" s="749"/>
      <c r="Q52" s="749"/>
      <c r="R52" s="749"/>
      <c r="S52" s="749"/>
      <c r="T52" s="135"/>
      <c r="U52" s="94"/>
      <c r="V52" s="6"/>
      <c r="W52" s="179"/>
      <c r="X52" s="179"/>
      <c r="Y52" s="180"/>
      <c r="Z52" s="180"/>
    </row>
    <row r="53" spans="1:31" s="157" customFormat="1" ht="15" customHeight="1">
      <c r="A53" s="124" t="str">
        <f>TH!$A$2</f>
        <v>Địa chỉ: Lô A14, đường 4A, KCN Hải Sơn, Đức Hòa, Long An</v>
      </c>
      <c r="B53" s="749"/>
      <c r="C53" s="749"/>
      <c r="D53" s="749"/>
      <c r="E53" s="181"/>
      <c r="F53" s="749"/>
      <c r="G53" s="749"/>
      <c r="H53" s="749"/>
      <c r="I53" s="749"/>
      <c r="J53" s="182"/>
      <c r="K53" s="749"/>
      <c r="L53" s="749"/>
      <c r="M53" s="749"/>
      <c r="N53" s="749"/>
      <c r="O53" s="749"/>
      <c r="P53" s="749"/>
      <c r="Q53" s="749"/>
      <c r="R53" s="749"/>
      <c r="S53" s="749"/>
      <c r="T53" s="135"/>
      <c r="U53" s="94"/>
      <c r="V53" s="6"/>
      <c r="W53" s="179"/>
      <c r="X53" s="179"/>
      <c r="Y53" s="180"/>
      <c r="Z53" s="180"/>
    </row>
    <row r="54" spans="1:31" s="186" customFormat="1" ht="14.25" customHeight="1">
      <c r="A54" s="18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94"/>
      <c r="V54" s="6"/>
      <c r="W54" s="185"/>
      <c r="X54" s="185"/>
      <c r="Y54" s="185"/>
      <c r="Z54" s="185"/>
    </row>
    <row r="55" spans="1:31" s="188" customFormat="1" ht="24" customHeight="1">
      <c r="A55" s="886" t="s">
        <v>19</v>
      </c>
      <c r="B55" s="886" t="s">
        <v>20</v>
      </c>
      <c r="C55" s="888" t="s">
        <v>1</v>
      </c>
      <c r="D55" s="888" t="s">
        <v>2</v>
      </c>
      <c r="E55" s="890" t="s">
        <v>56</v>
      </c>
      <c r="F55" s="904" t="s">
        <v>26</v>
      </c>
      <c r="G55" s="910"/>
      <c r="H55" s="910"/>
      <c r="I55" s="910"/>
      <c r="J55" s="910"/>
      <c r="K55" s="905"/>
      <c r="L55" s="878" t="s">
        <v>57</v>
      </c>
      <c r="M55" s="878" t="s">
        <v>5</v>
      </c>
      <c r="N55" s="888" t="s">
        <v>6</v>
      </c>
      <c r="O55" s="888"/>
      <c r="P55" s="888"/>
      <c r="Q55" s="889" t="s">
        <v>7</v>
      </c>
      <c r="R55" s="889" t="s">
        <v>8</v>
      </c>
      <c r="S55" s="889" t="s">
        <v>9</v>
      </c>
      <c r="T55" s="902" t="s">
        <v>10</v>
      </c>
      <c r="U55" s="164"/>
      <c r="V55" s="187"/>
      <c r="W55" s="187"/>
      <c r="X55" s="180"/>
      <c r="Y55" s="180"/>
      <c r="Z55" s="180"/>
      <c r="AA55" s="157"/>
      <c r="AB55" s="157"/>
      <c r="AC55" s="157"/>
      <c r="AD55" s="157"/>
      <c r="AE55" s="157"/>
    </row>
    <row r="56" spans="1:31" s="188" customFormat="1" ht="33.75" customHeight="1">
      <c r="A56" s="887"/>
      <c r="B56" s="887"/>
      <c r="C56" s="888"/>
      <c r="D56" s="888"/>
      <c r="E56" s="890"/>
      <c r="F56" s="904" t="s">
        <v>59</v>
      </c>
      <c r="G56" s="905"/>
      <c r="H56" s="879" t="s">
        <v>182</v>
      </c>
      <c r="I56" s="880"/>
      <c r="J56" s="906" t="s">
        <v>27</v>
      </c>
      <c r="K56" s="889" t="s">
        <v>4</v>
      </c>
      <c r="L56" s="882"/>
      <c r="M56" s="882"/>
      <c r="N56" s="908" t="s">
        <v>12</v>
      </c>
      <c r="O56" s="889" t="s">
        <v>13</v>
      </c>
      <c r="P56" s="889" t="s">
        <v>34</v>
      </c>
      <c r="Q56" s="901"/>
      <c r="R56" s="901"/>
      <c r="S56" s="901"/>
      <c r="T56" s="903"/>
      <c r="U56" s="164"/>
      <c r="V56" s="187"/>
      <c r="W56" s="187"/>
      <c r="X56" s="180"/>
      <c r="Y56" s="180"/>
      <c r="Z56" s="180"/>
      <c r="AA56" s="157"/>
      <c r="AB56" s="157"/>
      <c r="AC56" s="157"/>
      <c r="AD56" s="157"/>
      <c r="AE56" s="157"/>
    </row>
    <row r="57" spans="1:31" s="188" customFormat="1" ht="35.25" customHeight="1">
      <c r="A57" s="887"/>
      <c r="B57" s="887"/>
      <c r="C57" s="889"/>
      <c r="D57" s="889"/>
      <c r="E57" s="890"/>
      <c r="F57" s="746" t="s">
        <v>40</v>
      </c>
      <c r="G57" s="747" t="s">
        <v>18</v>
      </c>
      <c r="H57" s="748" t="s">
        <v>40</v>
      </c>
      <c r="I57" s="747" t="s">
        <v>18</v>
      </c>
      <c r="J57" s="907"/>
      <c r="K57" s="901"/>
      <c r="L57" s="883"/>
      <c r="M57" s="883"/>
      <c r="N57" s="909"/>
      <c r="O57" s="901"/>
      <c r="P57" s="901"/>
      <c r="Q57" s="901"/>
      <c r="R57" s="901"/>
      <c r="S57" s="901"/>
      <c r="T57" s="903"/>
      <c r="U57" s="164"/>
      <c r="V57" s="187"/>
      <c r="W57" s="187"/>
      <c r="X57" s="180"/>
      <c r="Y57" s="180"/>
      <c r="Z57" s="180"/>
      <c r="AA57" s="157"/>
      <c r="AB57" s="157"/>
      <c r="AC57" s="157"/>
      <c r="AD57" s="157"/>
      <c r="AE57" s="157"/>
    </row>
    <row r="58" spans="1:31" s="193" customFormat="1" ht="12.75" customHeight="1">
      <c r="A58" s="189">
        <v>1</v>
      </c>
      <c r="B58" s="189">
        <v>2</v>
      </c>
      <c r="C58" s="189">
        <v>3</v>
      </c>
      <c r="D58" s="189">
        <v>4</v>
      </c>
      <c r="E58" s="189">
        <v>5</v>
      </c>
      <c r="F58" s="189">
        <v>7</v>
      </c>
      <c r="G58" s="189">
        <v>8</v>
      </c>
      <c r="H58" s="189">
        <v>9</v>
      </c>
      <c r="I58" s="189">
        <v>10</v>
      </c>
      <c r="J58" s="189">
        <v>13</v>
      </c>
      <c r="K58" s="189">
        <v>14</v>
      </c>
      <c r="L58" s="189">
        <v>16</v>
      </c>
      <c r="M58" s="74">
        <v>17</v>
      </c>
      <c r="N58" s="189">
        <v>24</v>
      </c>
      <c r="O58" s="189">
        <v>25</v>
      </c>
      <c r="P58" s="189">
        <v>26</v>
      </c>
      <c r="Q58" s="189">
        <v>29</v>
      </c>
      <c r="R58" s="189">
        <v>30</v>
      </c>
      <c r="S58" s="189">
        <v>31</v>
      </c>
      <c r="T58" s="189">
        <v>32</v>
      </c>
      <c r="U58" s="164"/>
      <c r="V58" s="190"/>
      <c r="W58" s="190"/>
      <c r="X58" s="191"/>
      <c r="Y58" s="191"/>
      <c r="Z58" s="191"/>
      <c r="AA58" s="192"/>
      <c r="AB58" s="192"/>
      <c r="AC58" s="192"/>
      <c r="AD58" s="192"/>
      <c r="AE58" s="192"/>
    </row>
    <row r="59" spans="1:31" s="203" customFormat="1" ht="23.25" customHeight="1">
      <c r="A59" s="194">
        <v>1</v>
      </c>
      <c r="B59" s="194" t="s">
        <v>68</v>
      </c>
      <c r="C59" s="195" t="str">
        <f t="shared" ref="C59:C65" si="21">VLOOKUP(B59,DS,2,0)</f>
        <v>Nguyễn Thiện Duy</v>
      </c>
      <c r="D59" s="196" t="str">
        <f t="shared" ref="D59:D66" si="22">VLOOKUP(B59,DS,3,0)</f>
        <v>Giám đốc</v>
      </c>
      <c r="E59" s="197">
        <f>VLOOKUP(B59,TH!$C$11:$F$56,4,0)</f>
        <v>10851000</v>
      </c>
      <c r="F59" s="82">
        <f>VLOOKUP(B59,'cc12'!$B$9:$AS$110,36,0)</f>
        <v>22</v>
      </c>
      <c r="G59" s="198">
        <f t="shared" ref="G59:G66" si="23">ROUND(E59/$U$2*F59,0)</f>
        <v>9548880</v>
      </c>
      <c r="H59" s="82">
        <f>(VLOOKUP($B59,'CC - 02'!$B$9:$AN$97,37,0)+(VLOOKUP($B59,'CC - 02'!$B$9:$AN$97,38,0)))</f>
        <v>0</v>
      </c>
      <c r="I59" s="198">
        <f t="shared" ref="I59:I66" si="24">ROUND(E59/$U$2*H59,0)</f>
        <v>0</v>
      </c>
      <c r="J59" s="199">
        <f t="shared" ref="J59:K66" si="25">F59+H59</f>
        <v>22</v>
      </c>
      <c r="K59" s="36">
        <f t="shared" si="25"/>
        <v>9548880</v>
      </c>
      <c r="L59" s="80">
        <f>+F59*15000</f>
        <v>330000</v>
      </c>
      <c r="M59" s="200">
        <f t="shared" ref="M59:M66" si="26">K59+SUM(L59:L59)</f>
        <v>9878880</v>
      </c>
      <c r="N59" s="37">
        <f t="shared" ref="N59:N65" si="27">IF(VLOOKUP(B59,DS,10,0)="x",E59*$N$4,0)</f>
        <v>868080</v>
      </c>
      <c r="O59" s="37">
        <f t="shared" ref="O59:O65" si="28">IF(VLOOKUP(B59,DS,10,0)="x",E59*$O$4,0)</f>
        <v>162765</v>
      </c>
      <c r="P59" s="37">
        <f t="shared" ref="P59:P65" si="29">IF(VLOOKUP(B59,DS,10,0)="x",E59*$P$4,0)</f>
        <v>108510</v>
      </c>
      <c r="Q59" s="198">
        <f t="shared" ref="Q59:Q65" si="30">M59-SUM(N59:P59)</f>
        <v>8739525</v>
      </c>
      <c r="R59" s="198">
        <f t="shared" ref="R59:R66" si="31">VLOOKUP(B59,DS,23,0)</f>
        <v>0</v>
      </c>
      <c r="S59" s="201">
        <f>Q59-R59</f>
        <v>8739525</v>
      </c>
      <c r="T59" s="198"/>
      <c r="U59" s="164"/>
      <c r="V59" s="202"/>
      <c r="W59" s="187"/>
      <c r="X59" s="180"/>
      <c r="Y59" s="180"/>
      <c r="Z59" s="180"/>
      <c r="AA59" s="157"/>
      <c r="AB59" s="157"/>
      <c r="AC59" s="157"/>
      <c r="AD59" s="157"/>
      <c r="AE59" s="157"/>
    </row>
    <row r="60" spans="1:31" s="203" customFormat="1" ht="23.25" customHeight="1">
      <c r="A60" s="194">
        <v>2</v>
      </c>
      <c r="B60" s="194" t="s">
        <v>70</v>
      </c>
      <c r="C60" s="195" t="str">
        <f t="shared" si="21"/>
        <v>Nguyễn Văn Sẽ</v>
      </c>
      <c r="D60" s="196" t="str">
        <f t="shared" si="22"/>
        <v>Kỹ Thuật</v>
      </c>
      <c r="E60" s="197">
        <f>VLOOKUP(B60,TH!$C$11:$F$56,4,0)</f>
        <v>4895000</v>
      </c>
      <c r="F60" s="82">
        <f>VLOOKUP(B60,'cc12'!$B$9:$AS$110,36,0)</f>
        <v>25</v>
      </c>
      <c r="G60" s="198">
        <f t="shared" si="23"/>
        <v>4895000</v>
      </c>
      <c r="H60" s="82">
        <f>(VLOOKUP($B60,'CC - 02'!$B$9:$AN$97,37,0)+(VLOOKUP($B60,'CC - 02'!$B$9:$AN$97,38,0)))</f>
        <v>0</v>
      </c>
      <c r="I60" s="198">
        <f t="shared" si="24"/>
        <v>0</v>
      </c>
      <c r="J60" s="199">
        <f t="shared" si="25"/>
        <v>25</v>
      </c>
      <c r="K60" s="36">
        <f t="shared" si="25"/>
        <v>4895000</v>
      </c>
      <c r="L60" s="80">
        <f t="shared" ref="L60:L66" si="32">+F60*15000</f>
        <v>375000</v>
      </c>
      <c r="M60" s="200">
        <f t="shared" si="26"/>
        <v>5270000</v>
      </c>
      <c r="N60" s="37">
        <f t="shared" si="27"/>
        <v>391600</v>
      </c>
      <c r="O60" s="37">
        <f t="shared" si="28"/>
        <v>73425</v>
      </c>
      <c r="P60" s="37">
        <f t="shared" si="29"/>
        <v>48950</v>
      </c>
      <c r="Q60" s="198">
        <f t="shared" si="30"/>
        <v>4756025</v>
      </c>
      <c r="R60" s="198">
        <f t="shared" si="31"/>
        <v>0</v>
      </c>
      <c r="S60" s="201">
        <f t="shared" ref="S60:S66" si="33">Q60-R60</f>
        <v>4756025</v>
      </c>
      <c r="T60" s="198"/>
      <c r="U60" s="164"/>
      <c r="V60" s="202"/>
      <c r="W60" s="187"/>
      <c r="X60" s="180"/>
      <c r="Y60" s="180"/>
      <c r="Z60" s="180"/>
      <c r="AA60" s="157"/>
      <c r="AB60" s="157"/>
      <c r="AC60" s="157"/>
      <c r="AD60" s="157"/>
      <c r="AE60" s="157"/>
    </row>
    <row r="61" spans="1:31" s="203" customFormat="1" ht="23.25" customHeight="1">
      <c r="A61" s="194">
        <v>3</v>
      </c>
      <c r="B61" s="194" t="s">
        <v>72</v>
      </c>
      <c r="C61" s="195" t="str">
        <f t="shared" si="21"/>
        <v>Võ Uyên Phương</v>
      </c>
      <c r="D61" s="196" t="str">
        <f t="shared" si="22"/>
        <v>Kế toán</v>
      </c>
      <c r="E61" s="197">
        <f>VLOOKUP(B61,TH!$C$11:$F$56,4,0)</f>
        <v>4895000</v>
      </c>
      <c r="F61" s="82">
        <f>VLOOKUP(B61,'cc12'!$B$9:$AS$110,36,0)</f>
        <v>25</v>
      </c>
      <c r="G61" s="198">
        <f t="shared" si="23"/>
        <v>4895000</v>
      </c>
      <c r="H61" s="82">
        <f>(VLOOKUP($B61,'CC - 02'!$B$9:$AN$97,37,0)+(VLOOKUP($B61,'CC - 02'!$B$9:$AN$97,38,0)))</f>
        <v>0</v>
      </c>
      <c r="I61" s="198">
        <f t="shared" si="24"/>
        <v>0</v>
      </c>
      <c r="J61" s="199">
        <f t="shared" si="25"/>
        <v>25</v>
      </c>
      <c r="K61" s="36">
        <f t="shared" si="25"/>
        <v>4895000</v>
      </c>
      <c r="L61" s="80">
        <f t="shared" si="32"/>
        <v>375000</v>
      </c>
      <c r="M61" s="200">
        <f t="shared" si="26"/>
        <v>5270000</v>
      </c>
      <c r="N61" s="37">
        <f t="shared" si="27"/>
        <v>391600</v>
      </c>
      <c r="O61" s="37">
        <f t="shared" si="28"/>
        <v>73425</v>
      </c>
      <c r="P61" s="37">
        <f t="shared" si="29"/>
        <v>48950</v>
      </c>
      <c r="Q61" s="198">
        <f t="shared" si="30"/>
        <v>4756025</v>
      </c>
      <c r="R61" s="198">
        <f t="shared" si="31"/>
        <v>0</v>
      </c>
      <c r="S61" s="201">
        <f t="shared" si="33"/>
        <v>4756025</v>
      </c>
      <c r="T61" s="198"/>
      <c r="U61" s="164"/>
      <c r="V61" s="202"/>
      <c r="W61" s="187"/>
      <c r="X61" s="180"/>
      <c r="Y61" s="180"/>
      <c r="Z61" s="180"/>
      <c r="AA61" s="157"/>
      <c r="AB61" s="157"/>
      <c r="AC61" s="157"/>
      <c r="AD61" s="157"/>
      <c r="AE61" s="157"/>
    </row>
    <row r="62" spans="1:31" s="203" customFormat="1" ht="23.25" customHeight="1">
      <c r="A62" s="194">
        <v>4</v>
      </c>
      <c r="B62" s="194" t="s">
        <v>75</v>
      </c>
      <c r="C62" s="195" t="str">
        <f t="shared" si="21"/>
        <v>Lê Nguyễn Huy Cường</v>
      </c>
      <c r="D62" s="196" t="str">
        <f t="shared" si="22"/>
        <v>XNK</v>
      </c>
      <c r="E62" s="197">
        <f>VLOOKUP(B62,TH!$C$11:$F$56,4,0)</f>
        <v>4336000</v>
      </c>
      <c r="F62" s="82">
        <f>VLOOKUP(B62,'cc12'!$B$9:$AS$110,36,0)</f>
        <v>25</v>
      </c>
      <c r="G62" s="198">
        <f t="shared" si="23"/>
        <v>4336000</v>
      </c>
      <c r="H62" s="82">
        <f>(VLOOKUP($B62,'CC - 02'!$B$9:$AN$97,37,0)+(VLOOKUP($B62,'CC - 02'!$B$9:$AN$97,38,0)))</f>
        <v>0</v>
      </c>
      <c r="I62" s="198">
        <f t="shared" si="24"/>
        <v>0</v>
      </c>
      <c r="J62" s="199">
        <f t="shared" si="25"/>
        <v>25</v>
      </c>
      <c r="K62" s="36">
        <f t="shared" si="25"/>
        <v>4336000</v>
      </c>
      <c r="L62" s="80">
        <f t="shared" si="32"/>
        <v>375000</v>
      </c>
      <c r="M62" s="200">
        <f t="shared" si="26"/>
        <v>4711000</v>
      </c>
      <c r="N62" s="37">
        <f t="shared" si="27"/>
        <v>346880</v>
      </c>
      <c r="O62" s="37">
        <f t="shared" si="28"/>
        <v>65040</v>
      </c>
      <c r="P62" s="37">
        <f t="shared" si="29"/>
        <v>43360</v>
      </c>
      <c r="Q62" s="198">
        <f t="shared" si="30"/>
        <v>4255720</v>
      </c>
      <c r="R62" s="198">
        <f t="shared" si="31"/>
        <v>0</v>
      </c>
      <c r="S62" s="201">
        <f t="shared" si="33"/>
        <v>4255720</v>
      </c>
      <c r="T62" s="198"/>
      <c r="U62" s="164"/>
      <c r="V62" s="202"/>
      <c r="W62" s="187"/>
      <c r="X62" s="180"/>
      <c r="Y62" s="180"/>
      <c r="Z62" s="180"/>
      <c r="AA62" s="157"/>
      <c r="AB62" s="157"/>
      <c r="AC62" s="157"/>
      <c r="AD62" s="157"/>
      <c r="AE62" s="157"/>
    </row>
    <row r="63" spans="1:31" s="203" customFormat="1" ht="23.25" customHeight="1">
      <c r="A63" s="194">
        <v>5</v>
      </c>
      <c r="B63" s="194" t="s">
        <v>77</v>
      </c>
      <c r="C63" s="195" t="str">
        <f t="shared" si="21"/>
        <v>Nguyễn Văn Bé Tư</v>
      </c>
      <c r="D63" s="196" t="str">
        <f t="shared" si="22"/>
        <v>Tài xế</v>
      </c>
      <c r="E63" s="197">
        <f>VLOOKUP(B63,TH!$C$11:$F$56,4,0)</f>
        <v>3776000</v>
      </c>
      <c r="F63" s="82">
        <f>VLOOKUP(B63,'cc12'!$B$9:$AS$110,36,0)</f>
        <v>25</v>
      </c>
      <c r="G63" s="198">
        <f t="shared" si="23"/>
        <v>3776000</v>
      </c>
      <c r="H63" s="82">
        <f>(VLOOKUP($B63,'CC - 02'!$B$9:$AN$97,37,0)+(VLOOKUP($B63,'CC - 02'!$B$9:$AN$97,38,0)))</f>
        <v>0</v>
      </c>
      <c r="I63" s="198">
        <f t="shared" si="24"/>
        <v>0</v>
      </c>
      <c r="J63" s="199">
        <f t="shared" si="25"/>
        <v>25</v>
      </c>
      <c r="K63" s="36">
        <f t="shared" si="25"/>
        <v>3776000</v>
      </c>
      <c r="L63" s="80">
        <f t="shared" si="32"/>
        <v>375000</v>
      </c>
      <c r="M63" s="200">
        <f t="shared" si="26"/>
        <v>4151000</v>
      </c>
      <c r="N63" s="37">
        <f t="shared" si="27"/>
        <v>302080</v>
      </c>
      <c r="O63" s="37">
        <f t="shared" si="28"/>
        <v>56640</v>
      </c>
      <c r="P63" s="37">
        <f t="shared" si="29"/>
        <v>37760</v>
      </c>
      <c r="Q63" s="198">
        <f t="shared" si="30"/>
        <v>3754520</v>
      </c>
      <c r="R63" s="198">
        <f t="shared" si="31"/>
        <v>0</v>
      </c>
      <c r="S63" s="201">
        <f t="shared" si="33"/>
        <v>3754520</v>
      </c>
      <c r="T63" s="198"/>
      <c r="U63" s="164"/>
      <c r="V63" s="202"/>
      <c r="W63" s="187"/>
      <c r="X63" s="180"/>
      <c r="Y63" s="180"/>
      <c r="Z63" s="180"/>
      <c r="AA63" s="157"/>
      <c r="AB63" s="157"/>
      <c r="AC63" s="157"/>
      <c r="AD63" s="157"/>
      <c r="AE63" s="157"/>
    </row>
    <row r="64" spans="1:31" s="203" customFormat="1" ht="23.25" customHeight="1">
      <c r="A64" s="194">
        <v>6</v>
      </c>
      <c r="B64" s="194" t="s">
        <v>78</v>
      </c>
      <c r="C64" s="195" t="str">
        <f t="shared" si="21"/>
        <v>Dương Thanh Tuấn</v>
      </c>
      <c r="D64" s="196" t="str">
        <f t="shared" si="22"/>
        <v>Nhân sự</v>
      </c>
      <c r="E64" s="197">
        <f>VLOOKUP(B64,TH!$C$11:$F$56,4,0)</f>
        <v>4056000</v>
      </c>
      <c r="F64" s="82">
        <f>VLOOKUP(B64,'cc12'!$B$9:$AS$110,36,0)</f>
        <v>25</v>
      </c>
      <c r="G64" s="198">
        <f t="shared" si="23"/>
        <v>4056000</v>
      </c>
      <c r="H64" s="82">
        <f>(VLOOKUP($B64,'CC - 02'!$B$9:$AN$97,37,0)+(VLOOKUP($B64,'CC - 02'!$B$9:$AN$97,38,0)))</f>
        <v>0</v>
      </c>
      <c r="I64" s="198">
        <f t="shared" si="24"/>
        <v>0</v>
      </c>
      <c r="J64" s="199">
        <f t="shared" si="25"/>
        <v>25</v>
      </c>
      <c r="K64" s="36">
        <f t="shared" si="25"/>
        <v>4056000</v>
      </c>
      <c r="L64" s="80">
        <f t="shared" si="32"/>
        <v>375000</v>
      </c>
      <c r="M64" s="200">
        <f t="shared" si="26"/>
        <v>4431000</v>
      </c>
      <c r="N64" s="37">
        <f t="shared" si="27"/>
        <v>324480</v>
      </c>
      <c r="O64" s="37">
        <f t="shared" si="28"/>
        <v>60840</v>
      </c>
      <c r="P64" s="37">
        <f t="shared" si="29"/>
        <v>40560</v>
      </c>
      <c r="Q64" s="198">
        <f t="shared" si="30"/>
        <v>4005120</v>
      </c>
      <c r="R64" s="198">
        <f t="shared" si="31"/>
        <v>0</v>
      </c>
      <c r="S64" s="201">
        <f t="shared" si="33"/>
        <v>4005120</v>
      </c>
      <c r="T64" s="198"/>
      <c r="U64" s="164"/>
      <c r="V64" s="202"/>
      <c r="W64" s="187"/>
      <c r="X64" s="180"/>
      <c r="Y64" s="180"/>
      <c r="Z64" s="180"/>
      <c r="AA64" s="157"/>
      <c r="AB64" s="157"/>
      <c r="AC64" s="157"/>
      <c r="AD64" s="157"/>
      <c r="AE64" s="157"/>
    </row>
    <row r="65" spans="1:31" s="203" customFormat="1" ht="23.25" customHeight="1">
      <c r="A65" s="194">
        <v>7</v>
      </c>
      <c r="B65" s="194" t="s">
        <v>81</v>
      </c>
      <c r="C65" s="195" t="str">
        <f t="shared" si="21"/>
        <v>Nguyễn Thiện Duyệt</v>
      </c>
      <c r="D65" s="196" t="str">
        <f t="shared" si="22"/>
        <v>XNK</v>
      </c>
      <c r="E65" s="197">
        <f>VLOOKUP(B65,TH!$C$11:$F$56,4,0)</f>
        <v>4840000</v>
      </c>
      <c r="F65" s="82">
        <f>VLOOKUP(B65,'cc12'!$B$9:$AS$110,36,0)</f>
        <v>25</v>
      </c>
      <c r="G65" s="198">
        <f t="shared" si="23"/>
        <v>4840000</v>
      </c>
      <c r="H65" s="82">
        <f>(VLOOKUP($B65,'CC - 02'!$B$9:$AN$97,37,0)+(VLOOKUP($B65,'CC - 02'!$B$9:$AN$97,38,0)))</f>
        <v>0</v>
      </c>
      <c r="I65" s="198">
        <f t="shared" si="24"/>
        <v>0</v>
      </c>
      <c r="J65" s="199">
        <f t="shared" si="25"/>
        <v>25</v>
      </c>
      <c r="K65" s="36">
        <f t="shared" si="25"/>
        <v>4840000</v>
      </c>
      <c r="L65" s="80">
        <f t="shared" si="32"/>
        <v>375000</v>
      </c>
      <c r="M65" s="200">
        <f t="shared" si="26"/>
        <v>5215000</v>
      </c>
      <c r="N65" s="37">
        <f t="shared" si="27"/>
        <v>387200</v>
      </c>
      <c r="O65" s="37">
        <f t="shared" si="28"/>
        <v>72600</v>
      </c>
      <c r="P65" s="37">
        <f t="shared" si="29"/>
        <v>48400</v>
      </c>
      <c r="Q65" s="198">
        <f t="shared" si="30"/>
        <v>4706800</v>
      </c>
      <c r="R65" s="198">
        <f t="shared" si="31"/>
        <v>0</v>
      </c>
      <c r="S65" s="201">
        <f t="shared" si="33"/>
        <v>4706800</v>
      </c>
      <c r="T65" s="198"/>
      <c r="U65" s="164"/>
      <c r="V65" s="202"/>
      <c r="W65" s="187"/>
      <c r="X65" s="180"/>
      <c r="Y65" s="180"/>
      <c r="Z65" s="180"/>
      <c r="AA65" s="157"/>
      <c r="AB65" s="157"/>
      <c r="AC65" s="157"/>
      <c r="AD65" s="157"/>
      <c r="AE65" s="157"/>
    </row>
    <row r="66" spans="1:31" s="203" customFormat="1" ht="23.25" customHeight="1">
      <c r="A66" s="194">
        <v>8</v>
      </c>
      <c r="B66" s="194" t="s">
        <v>199</v>
      </c>
      <c r="C66" s="392" t="s">
        <v>196</v>
      </c>
      <c r="D66" s="196" t="str">
        <f t="shared" si="22"/>
        <v>Kế toán</v>
      </c>
      <c r="E66" s="197">
        <f>VLOOKUP(B66,TH!$C$11:$F$56,4,0)</f>
        <v>4362000</v>
      </c>
      <c r="F66" s="82">
        <f>VLOOKUP(B66,'cc12'!$B$9:$AS$110,36,0)</f>
        <v>25</v>
      </c>
      <c r="G66" s="198">
        <f t="shared" si="23"/>
        <v>4362000</v>
      </c>
      <c r="H66" s="82">
        <f>(VLOOKUP($B66,'CC - 03'!$B$9:$AN$94,37,0)+(VLOOKUP($B66,'CC - 03'!$B$9:$AN$94,38,0)))</f>
        <v>0</v>
      </c>
      <c r="I66" s="198">
        <f t="shared" si="24"/>
        <v>0</v>
      </c>
      <c r="J66" s="199">
        <f t="shared" si="25"/>
        <v>25</v>
      </c>
      <c r="K66" s="36">
        <f t="shared" si="25"/>
        <v>4362000</v>
      </c>
      <c r="L66" s="80">
        <f t="shared" si="32"/>
        <v>375000</v>
      </c>
      <c r="M66" s="200">
        <f t="shared" si="26"/>
        <v>4737000</v>
      </c>
      <c r="N66" s="37">
        <f>E66*$N$4</f>
        <v>348960</v>
      </c>
      <c r="O66" s="37">
        <f>E66*$O$4</f>
        <v>65430</v>
      </c>
      <c r="P66" s="37">
        <f>E66*$P$4</f>
        <v>43620</v>
      </c>
      <c r="Q66" s="198">
        <f t="shared" ref="Q66" si="34">M66-SUM(N66:P66)</f>
        <v>4278990</v>
      </c>
      <c r="R66" s="198">
        <f t="shared" si="31"/>
        <v>0</v>
      </c>
      <c r="S66" s="201">
        <f t="shared" si="33"/>
        <v>4278990</v>
      </c>
      <c r="T66" s="198"/>
      <c r="U66" s="164"/>
      <c r="V66" s="202"/>
      <c r="W66" s="187"/>
      <c r="X66" s="180"/>
      <c r="Y66" s="180"/>
      <c r="Z66" s="180"/>
      <c r="AA66" s="157"/>
      <c r="AB66" s="157"/>
      <c r="AC66" s="157"/>
      <c r="AD66" s="157"/>
      <c r="AE66" s="157"/>
    </row>
    <row r="67" spans="1:31" s="208" customFormat="1" ht="21" customHeight="1">
      <c r="A67" s="899" t="s">
        <v>25</v>
      </c>
      <c r="B67" s="900"/>
      <c r="C67" s="900"/>
      <c r="D67" s="900"/>
      <c r="E67" s="205">
        <f>SUM(E59:E66)</f>
        <v>42011000</v>
      </c>
      <c r="F67" s="205"/>
      <c r="G67" s="205">
        <f t="shared" ref="G67:S67" si="35">SUM(G59:G66)</f>
        <v>40708880</v>
      </c>
      <c r="H67" s="205">
        <f t="shared" si="35"/>
        <v>0</v>
      </c>
      <c r="I67" s="205">
        <f t="shared" si="35"/>
        <v>0</v>
      </c>
      <c r="J67" s="205">
        <f t="shared" si="35"/>
        <v>197</v>
      </c>
      <c r="K67" s="206">
        <f t="shared" si="35"/>
        <v>40708880</v>
      </c>
      <c r="L67" s="206">
        <f t="shared" si="35"/>
        <v>2955000</v>
      </c>
      <c r="M67" s="206">
        <f t="shared" si="35"/>
        <v>43663880</v>
      </c>
      <c r="N67" s="206">
        <f t="shared" si="35"/>
        <v>3360880</v>
      </c>
      <c r="O67" s="206">
        <f t="shared" si="35"/>
        <v>630165</v>
      </c>
      <c r="P67" s="206">
        <f t="shared" si="35"/>
        <v>420110</v>
      </c>
      <c r="Q67" s="206">
        <f t="shared" si="35"/>
        <v>39252725</v>
      </c>
      <c r="R67" s="206">
        <f t="shared" si="35"/>
        <v>0</v>
      </c>
      <c r="S67" s="206">
        <f t="shared" si="35"/>
        <v>39252725</v>
      </c>
      <c r="T67" s="206"/>
      <c r="U67" s="164"/>
      <c r="V67" s="207"/>
      <c r="W67" s="207"/>
      <c r="X67" s="207"/>
      <c r="Y67" s="207"/>
      <c r="Z67" s="207"/>
    </row>
    <row r="68" spans="1:31" s="216" customFormat="1" ht="13.5" customHeight="1">
      <c r="A68" s="209"/>
      <c r="B68" s="209"/>
      <c r="C68" s="210"/>
      <c r="D68" s="211"/>
      <c r="E68" s="212"/>
      <c r="F68" s="210"/>
      <c r="G68" s="210"/>
      <c r="H68" s="210"/>
      <c r="I68" s="210"/>
      <c r="J68" s="213"/>
      <c r="K68" s="210"/>
      <c r="L68" s="210"/>
      <c r="M68" s="214"/>
      <c r="N68" s="210"/>
      <c r="O68" s="210"/>
      <c r="P68" s="210"/>
      <c r="Q68" s="210"/>
      <c r="R68" s="210"/>
      <c r="S68" s="210"/>
      <c r="T68" s="210"/>
      <c r="U68" s="164"/>
      <c r="V68" s="215"/>
      <c r="W68" s="215"/>
      <c r="X68" s="215"/>
      <c r="Y68" s="215"/>
      <c r="Z68" s="215"/>
    </row>
    <row r="69" spans="1:31" s="203" customFormat="1" ht="17.25" customHeight="1">
      <c r="A69" s="217"/>
      <c r="B69" s="217"/>
      <c r="C69" s="217"/>
      <c r="D69" s="218"/>
      <c r="E69" s="708"/>
      <c r="F69" s="709">
        <f>E69-TH!T57</f>
        <v>-96803000</v>
      </c>
      <c r="G69" s="217"/>
      <c r="H69" s="217"/>
      <c r="I69" s="217"/>
      <c r="J69" s="220"/>
      <c r="K69" s="219"/>
      <c r="L69" s="217"/>
      <c r="M69" s="217"/>
      <c r="N69" s="217"/>
      <c r="O69" s="217"/>
      <c r="P69" s="217"/>
      <c r="Q69" s="217"/>
      <c r="R69" s="217"/>
      <c r="S69" s="221" t="str">
        <f>$S$29</f>
        <v>Long An, ngày  31   tháng   12   năm 2017</v>
      </c>
      <c r="T69" s="217"/>
      <c r="U69" s="222"/>
      <c r="V69" s="202"/>
      <c r="W69" s="202"/>
      <c r="X69" s="202"/>
      <c r="Y69" s="202"/>
      <c r="Z69" s="202"/>
    </row>
    <row r="70" spans="1:31" s="203" customFormat="1" ht="12.75">
      <c r="A70" s="223"/>
      <c r="B70" s="223"/>
      <c r="C70" s="222" t="s">
        <v>60</v>
      </c>
      <c r="D70" s="224"/>
      <c r="E70" s="183"/>
      <c r="F70" s="222"/>
      <c r="G70" s="183"/>
      <c r="H70" s="183"/>
      <c r="I70" s="183"/>
      <c r="J70" s="225"/>
      <c r="K70" s="202"/>
      <c r="L70" s="226"/>
      <c r="M70" s="233"/>
      <c r="N70" s="227"/>
      <c r="O70" s="227"/>
      <c r="P70" s="227"/>
      <c r="Q70" s="227"/>
      <c r="S70" s="227" t="s">
        <v>22</v>
      </c>
      <c r="T70" s="222"/>
      <c r="U70" s="222"/>
      <c r="V70" s="202"/>
      <c r="W70" s="202"/>
      <c r="X70" s="202"/>
      <c r="Y70" s="202"/>
      <c r="Z70" s="202"/>
    </row>
    <row r="71" spans="1:31" s="216" customFormat="1" ht="12">
      <c r="A71" s="209"/>
      <c r="B71" s="209"/>
      <c r="C71" s="228"/>
      <c r="D71" s="228"/>
      <c r="E71" s="229"/>
      <c r="F71" s="167"/>
      <c r="G71" s="229"/>
      <c r="H71" s="229"/>
      <c r="I71" s="229"/>
      <c r="J71" s="213"/>
      <c r="K71" s="215"/>
      <c r="L71" s="230"/>
      <c r="N71" s="231"/>
      <c r="O71" s="231"/>
      <c r="P71" s="231"/>
      <c r="Q71" s="231"/>
      <c r="S71" s="231"/>
      <c r="T71" s="167"/>
      <c r="U71" s="164"/>
      <c r="V71" s="215"/>
      <c r="W71" s="215"/>
      <c r="X71" s="215"/>
      <c r="Y71" s="215"/>
      <c r="Z71" s="215"/>
    </row>
    <row r="73" spans="1:31" s="15" customFormat="1">
      <c r="A73" s="5"/>
      <c r="B73" s="5"/>
      <c r="C73" s="5"/>
      <c r="D73" s="14"/>
      <c r="F73" s="280"/>
      <c r="J73" s="81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6"/>
      <c r="W73" s="6"/>
      <c r="X73" s="6"/>
      <c r="Y73" s="6"/>
      <c r="Z73" s="6"/>
      <c r="AA73" s="5"/>
      <c r="AB73" s="5"/>
      <c r="AC73" s="5"/>
      <c r="AD73" s="5"/>
      <c r="AE73" s="5"/>
    </row>
    <row r="77" spans="1:31">
      <c r="E77" s="15">
        <f>E70+E72+E73</f>
        <v>0</v>
      </c>
    </row>
  </sheetData>
  <protectedRanges>
    <protectedRange password="CC78" sqref="V27:IK27 A10:B11 C5:D7 B30:C30 V5:W9 A27:A31 B27:B29 B31 A72:A102 V12:W12 Q5:T7 AF5:IK12 V22:W22 E5:I6 N5:P6 L5 Q10:S11 L57 L30 J6:K7 L7 L55 AF22:IK22 A44:A50 W44:IK50 W10:W11 C72:IK102 A103:IK65370 C44:T50 B44:B58 V44:V54 H56:I56 B61:B102 D27:T27" name="Range1"/>
    <protectedRange password="CC78" sqref="F7:H7 H57" name="Range1_4"/>
    <protectedRange password="CC78" sqref="V30:IK31 S30:T31 N30:Q31 E30:I31" name="Range1_1_1"/>
    <protectedRange password="CC78" sqref="U1 W1:IK3 V4:IK4 B4:T4 U4:U12 X5:AE12 U22 X22:AE22 B1:Q3 R2:S3 U27:U54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7:IK67 C55:D57 B70:C70 V55:W58 B71 N55:P56 Q55:T57 E55:I55 W59:W66 D67:T67 J56:K57 L70 E56:G56 B61:B69 A59:A71 Q59:S66 AF55:IK66" name="Range1_3"/>
    <protectedRange password="CC78" sqref="F57:G57" name="Range1_4_2"/>
    <protectedRange password="CC78" sqref="V70:IK71 N70:Q71 S70:T71 E70:I71" name="Range1_1_1_1"/>
    <protectedRange password="CC78" sqref="W51:IK54 B54:T54 B51:Q53 R52:S53 U55:U71 X55:AE66" name="Range1_2_2"/>
    <protectedRange password="CC78" sqref="V59:V66" name="Range1_1_2"/>
    <protectedRange password="CC78" sqref="A51" name="Range1_2_1_1_1"/>
    <protectedRange password="CC78" sqref="I57" name="Range1_4_1_1"/>
    <protectedRange password="CC78" sqref="AF23:IK26 W23:W26 B23:B26 Q23:S26 B20 B17:B18 A13:B16 AF13:IK21 Q13:S21 W13:W21 A17:A26" name="Range1_5"/>
    <protectedRange password="CC78" sqref="X23:AE26 U23:U26 U13:U21 X13:AE21" name="Range1_2_3"/>
    <protectedRange password="CC78" sqref="V23:V26 V13:V21" name="Range1_1_3"/>
    <protectedRange password="CC78" sqref="K10:K11 K23:K26 K13:K21 K59:K66" name="Range1_6"/>
    <protectedRange password="CC78" sqref="A2:A3 A52:A53" name="Range1_2_1_3"/>
    <protectedRange password="CC78" sqref="B19" name="Range1_1_4"/>
    <protectedRange password="CC78" sqref="B21" name="Range1_1_5"/>
  </protectedRanges>
  <mergeCells count="47">
    <mergeCell ref="A67:D67"/>
    <mergeCell ref="T55:T57"/>
    <mergeCell ref="F56:G56"/>
    <mergeCell ref="H56:I56"/>
    <mergeCell ref="J56:J57"/>
    <mergeCell ref="K56:K57"/>
    <mergeCell ref="N56:N57"/>
    <mergeCell ref="O56:O57"/>
    <mergeCell ref="P56:P57"/>
    <mergeCell ref="L55:L57"/>
    <mergeCell ref="M55:M57"/>
    <mergeCell ref="N55:P55"/>
    <mergeCell ref="Q55:Q57"/>
    <mergeCell ref="R55:R57"/>
    <mergeCell ref="S55:S57"/>
    <mergeCell ref="A55:A57"/>
    <mergeCell ref="B55:B57"/>
    <mergeCell ref="C55:C57"/>
    <mergeCell ref="D55:D57"/>
    <mergeCell ref="E55:E57"/>
    <mergeCell ref="F55:K55"/>
    <mergeCell ref="O6:O7"/>
    <mergeCell ref="P6:P7"/>
    <mergeCell ref="B22:C22"/>
    <mergeCell ref="A27:D27"/>
    <mergeCell ref="D51:Q51"/>
    <mergeCell ref="R51:T51"/>
    <mergeCell ref="N5:P5"/>
    <mergeCell ref="Q5:Q7"/>
    <mergeCell ref="R5:R7"/>
    <mergeCell ref="S5:S7"/>
    <mergeCell ref="T5:T7"/>
    <mergeCell ref="F6:G6"/>
    <mergeCell ref="H6:I6"/>
    <mergeCell ref="J6:J7"/>
    <mergeCell ref="K6:K7"/>
    <mergeCell ref="N6:N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</mergeCells>
  <pageMargins left="0.45" right="0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24</vt:i4>
      </vt:variant>
    </vt:vector>
  </HeadingPairs>
  <TitlesOfParts>
    <vt:vector size="50" baseType="lpstr">
      <vt:lpstr>ds</vt:lpstr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 </vt:lpstr>
      <vt:lpstr>L - 06</vt:lpstr>
      <vt:lpstr>CC - 07</vt:lpstr>
      <vt:lpstr>L - 07</vt:lpstr>
      <vt:lpstr>CC - 08</vt:lpstr>
      <vt:lpstr>L - 08</vt:lpstr>
      <vt:lpstr>cc-09</vt:lpstr>
      <vt:lpstr>l-09</vt:lpstr>
      <vt:lpstr>CC10</vt:lpstr>
      <vt:lpstr>l10</vt:lpstr>
      <vt:lpstr>cc11</vt:lpstr>
      <vt:lpstr>l11</vt:lpstr>
      <vt:lpstr>cc12</vt:lpstr>
      <vt:lpstr>l12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 '!Print_Area</vt:lpstr>
      <vt:lpstr>'CC - 07'!Print_Area</vt:lpstr>
      <vt:lpstr>'CC - 08'!Print_Area</vt:lpstr>
      <vt:lpstr>'cc-09'!Print_Area</vt:lpstr>
      <vt:lpstr>'CC10'!Print_Area</vt:lpstr>
      <vt:lpstr>'cc11'!Print_Area</vt:lpstr>
      <vt:lpstr>'cc12'!Print_Area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'l10'!Print_Area</vt:lpstr>
      <vt:lpstr>'l11'!Print_Area</vt:lpstr>
      <vt:lpstr>'l12'!Print_Area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2</cp:lastModifiedBy>
  <cp:lastPrinted>2018-01-08T16:28:48Z</cp:lastPrinted>
  <dcterms:created xsi:type="dcterms:W3CDTF">2011-06-27T04:19:15Z</dcterms:created>
  <dcterms:modified xsi:type="dcterms:W3CDTF">2018-01-08T16:29:35Z</dcterms:modified>
</cp:coreProperties>
</file>