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19440" windowHeight="9975" activeTab="6"/>
  </bookViews>
  <sheets>
    <sheet name="KOJUBU 01" sheetId="2" r:id="rId1"/>
    <sheet name="Hunan (MB)" sheetId="3" r:id="rId2"/>
    <sheet name="PV 63.000" sheetId="4" r:id="rId3"/>
    <sheet name="Hunan (MB) (2)" sheetId="5" r:id="rId4"/>
    <sheet name="PV 83.500" sheetId="6" r:id="rId5"/>
    <sheet name="TOKAI 01" sheetId="7" r:id="rId6"/>
    <sheet name="Hunan (MB) (3)" sheetId="8" r:id="rId7"/>
  </sheets>
  <externalReferences>
    <externalReference r:id="rId8"/>
    <externalReference r:id="rId9"/>
    <externalReference r:id="rId10"/>
    <externalReference r:id="rId11"/>
  </externalReferences>
  <definedNames>
    <definedName name="_Fill" localSheetId="3" hidden="1">#REF!</definedName>
    <definedName name="_Fill" localSheetId="6" hidden="1">#REF!</definedName>
    <definedName name="_Fill" localSheetId="2" hidden="1">#REF!</definedName>
    <definedName name="_Fill" localSheetId="4" hidden="1">#REF!</definedName>
    <definedName name="_Fill" localSheetId="5" hidden="1">#REF!</definedName>
    <definedName name="_Fill" hidden="1">#REF!</definedName>
  </definedNames>
  <calcPr calcId="144525"/>
</workbook>
</file>

<file path=xl/calcChain.xml><?xml version="1.0" encoding="utf-8"?>
<calcChain xmlns="http://schemas.openxmlformats.org/spreadsheetml/2006/main">
  <c r="F17" i="8" l="1"/>
  <c r="H16" i="8"/>
  <c r="D16" i="8"/>
  <c r="C16" i="8"/>
  <c r="H17" i="8"/>
  <c r="D17" i="8"/>
  <c r="C17" i="8"/>
  <c r="H15" i="8"/>
  <c r="D15" i="8"/>
  <c r="C15" i="8"/>
  <c r="H14" i="8"/>
  <c r="D14" i="8"/>
  <c r="C14" i="8"/>
  <c r="C19" i="8" l="1"/>
  <c r="F27" i="7"/>
  <c r="H26" i="7"/>
  <c r="D26" i="7"/>
  <c r="C26" i="7"/>
  <c r="H25" i="7"/>
  <c r="D25" i="7"/>
  <c r="C25" i="7"/>
  <c r="H24" i="7"/>
  <c r="D24" i="7"/>
  <c r="C24" i="7"/>
  <c r="H23" i="7"/>
  <c r="D23" i="7"/>
  <c r="C23" i="7"/>
  <c r="H18" i="7"/>
  <c r="D18" i="7"/>
  <c r="C18" i="7"/>
  <c r="H17" i="7"/>
  <c r="D17" i="7"/>
  <c r="C17" i="7"/>
  <c r="H16" i="7"/>
  <c r="D16" i="7"/>
  <c r="C16" i="7"/>
  <c r="H15" i="7"/>
  <c r="D15" i="7"/>
  <c r="C15" i="7"/>
  <c r="H27" i="7" l="1"/>
  <c r="D27" i="7"/>
  <c r="C27" i="7"/>
  <c r="H22" i="7"/>
  <c r="D22" i="7"/>
  <c r="C22" i="7"/>
  <c r="H21" i="7"/>
  <c r="D21" i="7"/>
  <c r="C21" i="7"/>
  <c r="H20" i="7"/>
  <c r="D20" i="7"/>
  <c r="C20" i="7"/>
  <c r="H19" i="7"/>
  <c r="D19" i="7"/>
  <c r="C19" i="7"/>
  <c r="H14" i="7"/>
  <c r="D14" i="7"/>
  <c r="C14" i="7"/>
  <c r="C29" i="7" l="1"/>
  <c r="F21" i="6" l="1"/>
  <c r="H21" i="6" s="1"/>
  <c r="D21" i="6"/>
  <c r="C21" i="6"/>
  <c r="H20" i="6"/>
  <c r="D20" i="6"/>
  <c r="C20" i="6"/>
  <c r="H19" i="6"/>
  <c r="D19" i="6"/>
  <c r="C19" i="6"/>
  <c r="H18" i="6"/>
  <c r="D18" i="6"/>
  <c r="C18" i="6"/>
  <c r="H17" i="6"/>
  <c r="D17" i="6"/>
  <c r="C17" i="6"/>
  <c r="H16" i="6"/>
  <c r="D16" i="6"/>
  <c r="C16" i="6"/>
  <c r="H15" i="6"/>
  <c r="D15" i="6"/>
  <c r="C15" i="6"/>
  <c r="H14" i="6"/>
  <c r="D14" i="6"/>
  <c r="C14" i="6"/>
  <c r="C23" i="6" l="1"/>
  <c r="F16" i="5"/>
  <c r="C15" i="5"/>
  <c r="D15" i="5"/>
  <c r="H15" i="5"/>
  <c r="C16" i="5"/>
  <c r="D16" i="5"/>
  <c r="H16" i="5"/>
  <c r="H14" i="5"/>
  <c r="D14" i="5"/>
  <c r="C14" i="5"/>
  <c r="C18" i="5" l="1"/>
  <c r="F21" i="4"/>
  <c r="H21" i="4" s="1"/>
  <c r="D21" i="4"/>
  <c r="C21" i="4"/>
  <c r="H20" i="4"/>
  <c r="D20" i="4"/>
  <c r="C20" i="4"/>
  <c r="H19" i="4"/>
  <c r="D19" i="4"/>
  <c r="C19" i="4"/>
  <c r="H18" i="4"/>
  <c r="D18" i="4"/>
  <c r="C18" i="4"/>
  <c r="H17" i="4"/>
  <c r="D17" i="4"/>
  <c r="C17" i="4"/>
  <c r="H16" i="4"/>
  <c r="D16" i="4"/>
  <c r="C16" i="4"/>
  <c r="H15" i="4"/>
  <c r="D15" i="4"/>
  <c r="C15" i="4"/>
  <c r="H14" i="4"/>
  <c r="C23" i="4" s="1"/>
  <c r="D14" i="4"/>
  <c r="C14" i="4"/>
  <c r="F15" i="3" l="1"/>
  <c r="H15" i="3" s="1"/>
  <c r="F14" i="3"/>
  <c r="H14" i="3" s="1"/>
  <c r="D15" i="3"/>
  <c r="C15" i="3"/>
  <c r="D14" i="3"/>
  <c r="C14" i="3"/>
  <c r="C17" i="3" l="1"/>
  <c r="H21" i="2"/>
  <c r="H23" i="2"/>
  <c r="H24" i="2"/>
  <c r="H25" i="2"/>
  <c r="H26" i="2"/>
  <c r="H27" i="2"/>
  <c r="H28" i="2"/>
  <c r="H29" i="2"/>
  <c r="H30" i="2"/>
  <c r="H31" i="2"/>
  <c r="H32" i="2"/>
  <c r="H33" i="2"/>
  <c r="H34" i="2"/>
  <c r="H35" i="2"/>
  <c r="C23" i="2"/>
  <c r="D23" i="2"/>
  <c r="C24" i="2"/>
  <c r="D24" i="2"/>
  <c r="C25" i="2"/>
  <c r="D25" i="2"/>
  <c r="C26" i="2"/>
  <c r="D26" i="2"/>
  <c r="C27" i="2"/>
  <c r="D27" i="2"/>
  <c r="C28" i="2"/>
  <c r="D28" i="2"/>
  <c r="C29" i="2"/>
  <c r="D29" i="2"/>
  <c r="C30" i="2"/>
  <c r="D30" i="2"/>
  <c r="C31" i="2"/>
  <c r="D31" i="2"/>
  <c r="C32" i="2"/>
  <c r="D32" i="2"/>
  <c r="C33" i="2"/>
  <c r="D33" i="2"/>
  <c r="C34" i="2"/>
  <c r="D34" i="2"/>
  <c r="C35" i="2"/>
  <c r="D35" i="2"/>
  <c r="C36" i="2"/>
  <c r="D36" i="2"/>
  <c r="F22" i="2"/>
  <c r="F36" i="2" s="1"/>
  <c r="H36" i="2" s="1"/>
  <c r="D22" i="2"/>
  <c r="C22" i="2"/>
  <c r="D21" i="2"/>
  <c r="C21" i="2"/>
  <c r="H20" i="2"/>
  <c r="D20" i="2"/>
  <c r="C20" i="2"/>
  <c r="H19" i="2"/>
  <c r="D19" i="2"/>
  <c r="C19" i="2"/>
  <c r="H18" i="2"/>
  <c r="D18" i="2"/>
  <c r="C18" i="2"/>
  <c r="H17" i="2"/>
  <c r="D17" i="2"/>
  <c r="C17" i="2"/>
  <c r="H16" i="2"/>
  <c r="D16" i="2"/>
  <c r="C16" i="2"/>
  <c r="H15" i="2"/>
  <c r="D15" i="2"/>
  <c r="C15" i="2"/>
  <c r="H14" i="2"/>
  <c r="D14" i="2"/>
  <c r="C14" i="2"/>
  <c r="H22" i="2" l="1"/>
  <c r="C38" i="2" s="1"/>
</calcChain>
</file>

<file path=xl/sharedStrings.xml><?xml version="1.0" encoding="utf-8"?>
<sst xmlns="http://schemas.openxmlformats.org/spreadsheetml/2006/main" count="339" uniqueCount="65">
  <si>
    <t>Người bán</t>
  </si>
  <si>
    <t>Tên mặt hàng</t>
  </si>
  <si>
    <t>Đơn giá</t>
  </si>
  <si>
    <t>Ghi chú</t>
  </si>
  <si>
    <t>Địa chỉ</t>
  </si>
  <si>
    <t>Cá cơm NL</t>
  </si>
  <si>
    <t>Nguyễn Thanh Bình</t>
  </si>
  <si>
    <t>Võ Uyên Phương</t>
  </si>
  <si>
    <t>Vũ Thị Lan</t>
  </si>
  <si>
    <t>BẢNG KÊ THU MUA HÀNG HÓA, DỊCH VỤ 
MUA VÀO KHÔNG CÓ HÓA ĐƠN</t>
  </si>
  <si>
    <r>
      <t xml:space="preserve">Mẫu số: 01/TNDN
</t>
    </r>
    <r>
      <rPr>
        <i/>
        <sz val="8"/>
        <rFont val="Times New Roman"/>
        <family val="1"/>
      </rPr>
      <t>(Ban hành kèm theo Thông tư
số 130/2008/TT-BTC ngày 26/12/2008 của Bộ tài chính)</t>
    </r>
  </si>
  <si>
    <t>Tên doanh nghiệp:Công Ty TNHH Hải Sản An lạc</t>
  </si>
  <si>
    <t>Mã số thuế: 1100878093</t>
  </si>
  <si>
    <t>Địa chỉ: Lô A14 đường 4A, KCN Hải Sơn, Đức Hòa, Long An</t>
  </si>
  <si>
    <t>Địa chỉ nơi tổ chức thu mua:…………………………………………………………………………………</t>
  </si>
  <si>
    <t>Người phụ trách thu mua:……………………………………………………………………………………</t>
  </si>
  <si>
    <t>Ngày tháng 
năm mua hàng</t>
  </si>
  <si>
    <t>Hàng hóa mua vào</t>
  </si>
  <si>
    <t>Tên người bán</t>
  </si>
  <si>
    <t>Số CMND</t>
  </si>
  <si>
    <t>Số lượng</t>
  </si>
  <si>
    <t>Tổng giá
 thanh toán</t>
  </si>
  <si>
    <t>1</t>
  </si>
  <si>
    <t>6</t>
  </si>
  <si>
    <t>7</t>
  </si>
  <si>
    <t>Nguyễn Thanh Vân</t>
  </si>
  <si>
    <t>Hồ Thị Mỹ</t>
  </si>
  <si>
    <t>Võ Văn Bá</t>
  </si>
  <si>
    <t>Tổng giá trị hàng mua vào:</t>
  </si>
  <si>
    <t>Người lập bảng kê</t>
  </si>
  <si>
    <t>Giám đốc doanh nghiệp</t>
  </si>
  <si>
    <t>(Ký, ghi rõ họ tên)</t>
  </si>
  <si>
    <t>(Ký tên, đóng dấu)</t>
  </si>
  <si>
    <t xml:space="preserve">Ghi chú: </t>
  </si>
  <si>
    <t xml:space="preserve">    - Căn cứ vào số liệu thực các mặt hàng trên mà đơn vị mua của người bán không có hóa đơn, lập bảng kê theo thứ tự thời gian mua hàng, doanh nghiệp ghi đầy đủ các chỉ tiêu trên bảng kê, tổng hợp bảng kê hàng tháng. Hàng hóa mua vào lập theo bảng kê này</t>
  </si>
  <si>
    <t xml:space="preserve">   - Đối với doanh nghiệp có tổ chức các trạm nơi thu mua ở nhiều nơi thì từng trạm thu mua phải lập từng bảng kê riêng. Doanh nghiệp lập bảng kê tổng hợp chung của các trạm.</t>
  </si>
  <si>
    <t>Cá bò NL</t>
  </si>
  <si>
    <t>Võ Thị Bảy</t>
  </si>
  <si>
    <t>Nguyễn Thanh Vinh</t>
  </si>
  <si>
    <t>Đỗ Văn Tâm</t>
  </si>
  <si>
    <t>Ngày…04.. Tháng  01… năm  2018</t>
  </si>
  <si>
    <t>(Ngày 04 tháng 01 năm 2018)</t>
  </si>
  <si>
    <t>Nguyễn Văn Hạnh</t>
  </si>
  <si>
    <t>Cá chỉ vàng  NL</t>
  </si>
  <si>
    <t>Ngày 04 tháng  01 năm   2018</t>
  </si>
  <si>
    <t>Trần Văn An</t>
  </si>
  <si>
    <t>Nguyễn Thị Hội</t>
  </si>
  <si>
    <t>Ngày 05 tháng  01 năm   2018</t>
  </si>
  <si>
    <t>(Ngày 05 tháng 01 năm 2018)</t>
  </si>
  <si>
    <t>(Ngày 09 tháng 01 năm 2018)</t>
  </si>
  <si>
    <t>Ngày 09 tháng  01 năm   2018</t>
  </si>
  <si>
    <t>Trần Huỳnh Em</t>
  </si>
  <si>
    <t>Lê Hoàng Long</t>
  </si>
  <si>
    <t>(Ngày 12 tháng 01 năm 2018)</t>
  </si>
  <si>
    <t>Ngày 12 tháng  01 năm   2018</t>
  </si>
  <si>
    <t>Nguyễn Văn Tha</t>
  </si>
  <si>
    <t>Ghẹ NL</t>
  </si>
  <si>
    <t>Nguyễn Văn Hiền</t>
  </si>
  <si>
    <t>Lê Thị Diễm</t>
  </si>
  <si>
    <t>Nguyễn Thị Tuyết Đang</t>
  </si>
  <si>
    <t>Đặng Thanh Phong</t>
  </si>
  <si>
    <t>(Ngày 16 tháng 01 năm 2018)</t>
  </si>
  <si>
    <t>Ngày…16.. Tháng  01… năm  2018</t>
  </si>
  <si>
    <t>(Ngày 17 tháng 01 năm 2018)</t>
  </si>
  <si>
    <t>Ngày 17 tháng  01 năm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</si>
</sst>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3" formatCode="_(* #,##0.00_);_(* \(#,##0.00\);_(* &quot;-&quot;??_);_(@_)"/>
    <numFmt numFmtId="164" formatCode="_(* #,##0.0_);_(* \(#,##0.0\);_(* &quot;-&quot;??_);_(@_)"/>
    <numFmt numFmtId="165" formatCode="_(* #,##0_);_(* \(#,##0\);_(* &quot;-&quot;??_);_(@_)"/>
    <numFmt numFmtId="166" formatCode="[$-1010000]d/m/yyyy;@"/>
    <numFmt numFmtId="167" formatCode="\$#,##0\ ;\(\$#,##0\)"/>
    <numFmt numFmtId="168" formatCode="#,###"/>
    <numFmt numFmtId="169" formatCode="&quot;\&quot;#,##0;[Red]&quot;\&quot;&quot;\&quot;\-#,##0"/>
    <numFmt numFmtId="170" formatCode="&quot;\&quot;#,##0.00;[Red]&quot;\&quot;&quot;\&quot;&quot;\&quot;&quot;\&quot;&quot;\&quot;&quot;\&quot;\-#,##0.00"/>
    <numFmt numFmtId="171" formatCode="&quot;\&quot;#,##0.00;[Red]&quot;\&quot;\-#,##0.00"/>
    <numFmt numFmtId="172" formatCode="&quot;\&quot;#,##0;[Red]&quot;\&quot;\-#,##0"/>
    <numFmt numFmtId="173" formatCode="dd/mm/yyyy"/>
    <numFmt numFmtId="174" formatCode="[$-10484]dd/mm/yyyy;@"/>
    <numFmt numFmtId="175" formatCode="&quot;Ngày&quot;\ dd&quot; tháng&quot;\ mm&quot; năm&quot;\ yyyy"/>
  </numFmts>
  <fonts count="29">
    <font>
      <sz val="12"/>
      <name val="VNI-Times"/>
    </font>
    <font>
      <sz val="11"/>
      <color theme="1"/>
      <name val="Calibri"/>
      <family val="2"/>
      <scheme val="minor"/>
    </font>
    <font>
      <sz val="12"/>
      <name val="VNI-Times"/>
    </font>
    <font>
      <b/>
      <sz val="12"/>
      <name val="Times New Roman"/>
      <family val="1"/>
    </font>
    <font>
      <sz val="11"/>
      <name val="Times New Roman"/>
      <family val="1"/>
    </font>
    <font>
      <sz val="12"/>
      <name val="Times New Roman"/>
      <family val="1"/>
    </font>
    <font>
      <b/>
      <sz val="9"/>
      <name val="VNI-Times"/>
    </font>
    <font>
      <sz val="10"/>
      <name val="Arial"/>
      <family val="2"/>
    </font>
    <font>
      <b/>
      <sz val="12"/>
      <name val="Arial"/>
      <family val="2"/>
    </font>
    <font>
      <sz val="9"/>
      <name val="VNI-Times"/>
    </font>
    <font>
      <sz val="10"/>
      <name val=".VnAvant"/>
      <family val="2"/>
    </font>
    <font>
      <b/>
      <sz val="12"/>
      <name val="VNI-Cooper"/>
    </font>
    <font>
      <sz val="14"/>
      <name val="뼻뮝"/>
      <family val="3"/>
      <charset val="129"/>
    </font>
    <font>
      <sz val="12"/>
      <name val="뼻뮝"/>
      <family val="1"/>
      <charset val="129"/>
    </font>
    <font>
      <sz val="12"/>
      <name val="바탕체"/>
      <family val="1"/>
      <charset val="129"/>
    </font>
    <font>
      <sz val="10"/>
      <name val="굴림체"/>
      <family val="3"/>
      <charset val="129"/>
    </font>
    <font>
      <b/>
      <sz val="14"/>
      <name val="Times New Roman"/>
      <family val="1"/>
    </font>
    <font>
      <sz val="8"/>
      <name val="Times New Roman"/>
      <family val="1"/>
    </font>
    <font>
      <i/>
      <sz val="8"/>
      <name val="Times New Roman"/>
      <family val="1"/>
    </font>
    <font>
      <sz val="13"/>
      <name val="Times New Roman"/>
      <family val="1"/>
    </font>
    <font>
      <sz val="16"/>
      <name val="Times New Roman"/>
      <family val="1"/>
    </font>
    <font>
      <b/>
      <sz val="11"/>
      <name val="Times New Roman"/>
      <family val="1"/>
    </font>
    <font>
      <b/>
      <sz val="9"/>
      <name val="Times New Roman"/>
      <family val="1"/>
    </font>
    <font>
      <i/>
      <sz val="11"/>
      <name val="Times New Roman"/>
      <family val="1"/>
    </font>
    <font>
      <i/>
      <sz val="12"/>
      <name val="Times New Roman"/>
      <family val="1"/>
    </font>
    <font>
      <sz val="10"/>
      <name val="VNI-Times"/>
    </font>
    <font>
      <sz val="11"/>
      <color indexed="8"/>
      <name val="Calibri"/>
      <family val="2"/>
    </font>
    <font>
      <b/>
      <sz val="18"/>
      <name val="Arial"/>
      <family val="2"/>
    </font>
    <font>
      <sz val="11"/>
      <color indexed="8"/>
      <name val="Times New Roman"/>
      <family val="1"/>
    </font>
  </fonts>
  <fills count="3">
    <fill>
      <patternFill patternType="none"/>
    </fill>
    <fill>
      <patternFill patternType="gray125"/>
    </fill>
    <fill>
      <patternFill patternType="solid">
        <fgColor indexed="42"/>
        <bgColor indexed="64"/>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right/>
      <top style="medium">
        <color indexed="64"/>
      </top>
      <bottom style="medium">
        <color indexed="64"/>
      </bottom>
      <diagonal/>
    </border>
    <border>
      <left/>
      <right/>
      <top/>
      <bottom style="dotted">
        <color indexed="64"/>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hair">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style="hair">
        <color indexed="64"/>
      </bottom>
      <diagonal/>
    </border>
  </borders>
  <cellStyleXfs count="44">
    <xf numFmtId="0" fontId="0" fillId="0" borderId="0"/>
    <xf numFmtId="43" fontId="2" fillId="0" borderId="0" applyFont="0" applyFill="0" applyBorder="0" applyAlignment="0" applyProtection="0"/>
    <xf numFmtId="3" fontId="6" fillId="2" borderId="4"/>
    <xf numFmtId="3" fontId="7" fillId="0" borderId="0" applyFont="0" applyFill="0" applyBorder="0" applyAlignment="0" applyProtection="0"/>
    <xf numFmtId="167" fontId="7" fillId="0" borderId="0" applyFont="0" applyFill="0" applyBorder="0" applyAlignment="0" applyProtection="0"/>
    <xf numFmtId="0" fontId="7" fillId="0" borderId="0" applyFont="0" applyFill="0" applyBorder="0" applyAlignment="0" applyProtection="0"/>
    <xf numFmtId="0" fontId="6" fillId="2" borderId="4">
      <alignment horizontal="centerContinuous" vertical="center" wrapText="1"/>
    </xf>
    <xf numFmtId="3" fontId="6" fillId="2" borderId="4">
      <alignment horizontal="center" vertical="center" wrapText="1"/>
    </xf>
    <xf numFmtId="2" fontId="7" fillId="0" borderId="0" applyFont="0" applyFill="0" applyBorder="0" applyAlignment="0" applyProtection="0"/>
    <xf numFmtId="0" fontId="8" fillId="0" borderId="8" applyNumberFormat="0" applyAlignment="0" applyProtection="0">
      <alignment horizontal="left" vertical="center"/>
    </xf>
    <xf numFmtId="0" fontId="8" fillId="0" borderId="2">
      <alignment horizontal="left" vertical="center"/>
    </xf>
    <xf numFmtId="3" fontId="6" fillId="0" borderId="9"/>
    <xf numFmtId="3" fontId="9" fillId="0" borderId="10"/>
    <xf numFmtId="3" fontId="6" fillId="0" borderId="4">
      <alignment horizontal="center" vertical="center" wrapText="1"/>
    </xf>
    <xf numFmtId="3" fontId="6" fillId="0" borderId="4">
      <alignment horizontal="centerContinuous" vertical="center"/>
    </xf>
    <xf numFmtId="168" fontId="10" fillId="0" borderId="11"/>
    <xf numFmtId="0" fontId="11" fillId="0" borderId="0">
      <alignment horizontal="centerContinuous"/>
    </xf>
    <xf numFmtId="40" fontId="12" fillId="0" borderId="0" applyFont="0" applyFill="0" applyBorder="0" applyAlignment="0" applyProtection="0"/>
    <xf numFmtId="38"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10" fontId="7" fillId="0" borderId="0" applyFont="0" applyFill="0" applyBorder="0" applyAlignment="0" applyProtection="0"/>
    <xf numFmtId="0" fontId="13" fillId="0" borderId="0"/>
    <xf numFmtId="169" fontId="7" fillId="0" borderId="0" applyFont="0" applyFill="0" applyBorder="0" applyAlignment="0" applyProtection="0"/>
    <xf numFmtId="170" fontId="7" fillId="0" borderId="0" applyFont="0" applyFill="0" applyBorder="0" applyAlignment="0" applyProtection="0"/>
    <xf numFmtId="171" fontId="14" fillId="0" borderId="0" applyFont="0" applyFill="0" applyBorder="0" applyAlignment="0" applyProtection="0"/>
    <xf numFmtId="172" fontId="14" fillId="0" borderId="0" applyFont="0" applyFill="0" applyBorder="0" applyAlignment="0" applyProtection="0"/>
    <xf numFmtId="0" fontId="15" fillId="0" borderId="0"/>
    <xf numFmtId="43" fontId="25" fillId="0" borderId="0" applyFont="0" applyFill="0" applyBorder="0" applyAlignment="0" applyProtection="0"/>
    <xf numFmtId="43" fontId="7" fillId="0" borderId="0" applyFont="0" applyFill="0" applyBorder="0" applyAlignment="0" applyProtection="0"/>
    <xf numFmtId="43" fontId="2" fillId="0" borderId="0" applyFont="0" applyFill="0" applyBorder="0" applyAlignment="0" applyProtection="0"/>
    <xf numFmtId="43" fontId="26" fillId="0" borderId="0" applyFont="0" applyFill="0" applyBorder="0" applyAlignment="0" applyProtection="0"/>
    <xf numFmtId="168" fontId="2" fillId="0" borderId="0" applyFont="0" applyFill="0" applyBorder="0" applyAlignment="0" applyProtection="0"/>
    <xf numFmtId="175" fontId="7"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0" fontId="25" fillId="0" borderId="0"/>
    <xf numFmtId="0" fontId="7" fillId="0" borderId="0"/>
    <xf numFmtId="0" fontId="7" fillId="0" borderId="0"/>
    <xf numFmtId="0" fontId="2" fillId="0" borderId="0"/>
    <xf numFmtId="0" fontId="1" fillId="0" borderId="0"/>
    <xf numFmtId="0" fontId="7" fillId="0" borderId="0"/>
    <xf numFmtId="0" fontId="1" fillId="0" borderId="0"/>
    <xf numFmtId="0" fontId="27" fillId="0" borderId="0">
      <alignment horizontal="center"/>
    </xf>
  </cellStyleXfs>
  <cellXfs count="82">
    <xf numFmtId="0" fontId="0" fillId="0" borderId="0" xfId="0"/>
    <xf numFmtId="0" fontId="4" fillId="0" borderId="7" xfId="0" applyFont="1" applyBorder="1"/>
    <xf numFmtId="0" fontId="5" fillId="0" borderId="0" xfId="0" applyFont="1"/>
    <xf numFmtId="173" fontId="4" fillId="0" borderId="7" xfId="0" applyNumberFormat="1" applyFont="1" applyBorder="1" applyAlignment="1">
      <alignment horizontal="center" vertical="center"/>
    </xf>
    <xf numFmtId="164" fontId="4" fillId="0" borderId="7" xfId="1" applyNumberFormat="1" applyFont="1" applyBorder="1" applyAlignment="1">
      <alignment horizontal="center" vertical="center"/>
    </xf>
    <xf numFmtId="164" fontId="4" fillId="0" borderId="7" xfId="1" applyNumberFormat="1" applyFont="1" applyBorder="1" applyAlignment="1">
      <alignment vertical="center"/>
    </xf>
    <xf numFmtId="14" fontId="5" fillId="0" borderId="0" xfId="0" applyNumberFormat="1" applyFont="1"/>
    <xf numFmtId="0" fontId="20" fillId="0" borderId="0" xfId="0" applyFont="1"/>
    <xf numFmtId="165" fontId="5" fillId="0" borderId="0" xfId="1" applyNumberFormat="1" applyFont="1"/>
    <xf numFmtId="0" fontId="21" fillId="0" borderId="4" xfId="0" applyFont="1" applyBorder="1" applyAlignment="1">
      <alignment horizontal="center" vertical="center"/>
    </xf>
    <xf numFmtId="165" fontId="21" fillId="0" borderId="4" xfId="1" applyNumberFormat="1" applyFont="1" applyBorder="1" applyAlignment="1">
      <alignment horizontal="center" vertical="center"/>
    </xf>
    <xf numFmtId="0" fontId="21" fillId="0" borderId="4" xfId="0" applyFont="1" applyBorder="1" applyAlignment="1">
      <alignment horizontal="center" vertical="center" wrapText="1"/>
    </xf>
    <xf numFmtId="14" fontId="22" fillId="0" borderId="4" xfId="0" quotePrefix="1" applyNumberFormat="1" applyFont="1" applyBorder="1" applyAlignment="1">
      <alignment horizontal="center"/>
    </xf>
    <xf numFmtId="0" fontId="22" fillId="0" borderId="4" xfId="0" applyFont="1" applyBorder="1" applyAlignment="1">
      <alignment horizontal="center"/>
    </xf>
    <xf numFmtId="165" fontId="22" fillId="0" borderId="4" xfId="1" quotePrefix="1" applyNumberFormat="1" applyFont="1" applyBorder="1" applyAlignment="1">
      <alignment horizontal="center"/>
    </xf>
    <xf numFmtId="174" fontId="4" fillId="0" borderId="16" xfId="0" applyNumberFormat="1" applyFont="1" applyBorder="1" applyAlignment="1">
      <alignment horizontal="center"/>
    </xf>
    <xf numFmtId="0" fontId="4" fillId="0" borderId="16" xfId="0" applyNumberFormat="1" applyFont="1" applyBorder="1" applyAlignment="1">
      <alignment horizontal="center"/>
    </xf>
    <xf numFmtId="0" fontId="4" fillId="0" borderId="16" xfId="0" applyFont="1" applyBorder="1" applyAlignment="1">
      <alignment horizontal="center"/>
    </xf>
    <xf numFmtId="164" fontId="4" fillId="0" borderId="16" xfId="1" applyNumberFormat="1" applyFont="1" applyBorder="1" applyAlignment="1">
      <alignment horizontal="center"/>
    </xf>
    <xf numFmtId="165" fontId="4" fillId="0" borderId="16" xfId="1" applyNumberFormat="1" applyFont="1" applyBorder="1"/>
    <xf numFmtId="164" fontId="4" fillId="0" borderId="7" xfId="1" applyNumberFormat="1" applyFont="1" applyBorder="1" applyAlignment="1">
      <alignment horizontal="center"/>
    </xf>
    <xf numFmtId="165" fontId="4" fillId="0" borderId="7" xfId="1" applyNumberFormat="1" applyFont="1" applyBorder="1"/>
    <xf numFmtId="166" fontId="4" fillId="0" borderId="0" xfId="0" applyNumberFormat="1" applyFont="1" applyBorder="1" applyAlignment="1">
      <alignment horizontal="center"/>
    </xf>
    <xf numFmtId="0" fontId="4" fillId="0" borderId="0" xfId="0" applyFont="1" applyBorder="1"/>
    <xf numFmtId="0" fontId="4" fillId="0" borderId="0" xfId="0" applyFont="1" applyBorder="1" applyAlignment="1">
      <alignment horizontal="center"/>
    </xf>
    <xf numFmtId="164" fontId="4" fillId="0" borderId="0" xfId="1" applyNumberFormat="1" applyFont="1" applyBorder="1" applyAlignment="1">
      <alignment horizontal="center"/>
    </xf>
    <xf numFmtId="164" fontId="4" fillId="0" borderId="0" xfId="1" applyNumberFormat="1" applyFont="1" applyBorder="1"/>
    <xf numFmtId="165" fontId="4" fillId="0" borderId="0" xfId="1" applyNumberFormat="1" applyFont="1" applyBorder="1"/>
    <xf numFmtId="165" fontId="3" fillId="0" borderId="0" xfId="1" applyNumberFormat="1" applyFont="1"/>
    <xf numFmtId="165" fontId="5" fillId="0" borderId="0" xfId="0" applyNumberFormat="1" applyFont="1"/>
    <xf numFmtId="165" fontId="23" fillId="0" borderId="0" xfId="1" applyNumberFormat="1" applyFont="1" applyAlignment="1">
      <alignment horizontal="center"/>
    </xf>
    <xf numFmtId="0" fontId="23" fillId="0" borderId="0" xfId="0" applyFont="1" applyAlignment="1">
      <alignment horizontal="center"/>
    </xf>
    <xf numFmtId="0" fontId="3" fillId="0" borderId="0" xfId="0" applyFont="1" applyAlignment="1">
      <alignment horizontal="center"/>
    </xf>
    <xf numFmtId="165" fontId="3" fillId="0" borderId="0" xfId="1" applyNumberFormat="1" applyFont="1" applyAlignment="1">
      <alignment horizontal="center"/>
    </xf>
    <xf numFmtId="0" fontId="24" fillId="0" borderId="0" xfId="0" applyFont="1" applyAlignment="1">
      <alignment horizontal="center"/>
    </xf>
    <xf numFmtId="43" fontId="5" fillId="0" borderId="0" xfId="1" applyFont="1"/>
    <xf numFmtId="165" fontId="24" fillId="0" borderId="0" xfId="1" applyNumberFormat="1" applyFont="1" applyAlignment="1">
      <alignment horizontal="center"/>
    </xf>
    <xf numFmtId="166" fontId="5" fillId="0" borderId="0" xfId="0" applyNumberFormat="1" applyFont="1" applyAlignment="1">
      <alignment horizontal="center"/>
    </xf>
    <xf numFmtId="14" fontId="3" fillId="0" borderId="0" xfId="0" applyNumberFormat="1" applyFont="1"/>
    <xf numFmtId="0" fontId="21" fillId="0" borderId="4" xfId="0" applyFont="1" applyBorder="1" applyAlignment="1">
      <alignment horizontal="center" vertical="center"/>
    </xf>
    <xf numFmtId="0" fontId="4" fillId="0" borderId="7" xfId="0" applyFont="1" applyBorder="1" applyAlignment="1">
      <alignment horizontal="center" vertical="center"/>
    </xf>
    <xf numFmtId="165" fontId="4" fillId="0" borderId="7" xfId="1" applyNumberFormat="1" applyFont="1" applyBorder="1" applyAlignment="1">
      <alignment vertical="center"/>
    </xf>
    <xf numFmtId="165" fontId="4" fillId="0" borderId="11" xfId="1" applyNumberFormat="1" applyFont="1" applyBorder="1" applyAlignment="1">
      <alignment vertical="center"/>
    </xf>
    <xf numFmtId="165" fontId="4" fillId="0" borderId="16" xfId="1" applyNumberFormat="1" applyFont="1" applyBorder="1" applyAlignment="1">
      <alignment vertical="center"/>
    </xf>
    <xf numFmtId="165" fontId="0" fillId="0" borderId="0" xfId="1" applyNumberFormat="1" applyFont="1"/>
    <xf numFmtId="166" fontId="4" fillId="0" borderId="7" xfId="0" applyNumberFormat="1" applyFont="1" applyBorder="1" applyAlignment="1">
      <alignment horizontal="center" vertical="center"/>
    </xf>
    <xf numFmtId="0" fontId="4" fillId="0" borderId="7" xfId="0" applyFont="1" applyBorder="1" applyAlignment="1">
      <alignment vertical="center"/>
    </xf>
    <xf numFmtId="165" fontId="0" fillId="0" borderId="0" xfId="0" applyNumberFormat="1"/>
    <xf numFmtId="43" fontId="0" fillId="0" borderId="0" xfId="1" applyFont="1"/>
    <xf numFmtId="43" fontId="0" fillId="0" borderId="0" xfId="0" applyNumberFormat="1"/>
    <xf numFmtId="0" fontId="21" fillId="0" borderId="4" xfId="0" applyFont="1" applyBorder="1" applyAlignment="1">
      <alignment horizontal="center" vertical="center"/>
    </xf>
    <xf numFmtId="0" fontId="5" fillId="0" borderId="0" xfId="0" applyFont="1" applyAlignment="1">
      <alignment horizontal="center"/>
    </xf>
    <xf numFmtId="0" fontId="21" fillId="0" borderId="4" xfId="0" applyFont="1" applyBorder="1" applyAlignment="1">
      <alignment horizontal="center" vertical="center"/>
    </xf>
    <xf numFmtId="0" fontId="0" fillId="0" borderId="0" xfId="0" applyFont="1"/>
    <xf numFmtId="43" fontId="2" fillId="0" borderId="0" xfId="1" applyFont="1"/>
    <xf numFmtId="0" fontId="28" fillId="0" borderId="7" xfId="0" applyFont="1" applyBorder="1" applyAlignment="1">
      <alignment vertical="center" wrapText="1"/>
    </xf>
    <xf numFmtId="0" fontId="21" fillId="0" borderId="4" xfId="0" applyFont="1" applyBorder="1" applyAlignment="1">
      <alignment horizontal="center" vertical="center"/>
    </xf>
    <xf numFmtId="0" fontId="5" fillId="0" borderId="0" xfId="0" applyFont="1" applyAlignment="1">
      <alignment horizontal="center"/>
    </xf>
    <xf numFmtId="0" fontId="21" fillId="0" borderId="4" xfId="0" applyFont="1" applyBorder="1" applyAlignment="1">
      <alignment horizontal="center" vertical="center"/>
    </xf>
    <xf numFmtId="0" fontId="21" fillId="0" borderId="4" xfId="0" applyFont="1" applyBorder="1" applyAlignment="1">
      <alignment horizontal="center" vertical="center"/>
    </xf>
    <xf numFmtId="0" fontId="4" fillId="0" borderId="7" xfId="0" applyNumberFormat="1" applyFont="1" applyBorder="1" applyAlignment="1">
      <alignment horizontal="center"/>
    </xf>
    <xf numFmtId="0" fontId="4" fillId="0" borderId="7" xfId="0" applyFont="1" applyBorder="1" applyAlignment="1">
      <alignment horizontal="center"/>
    </xf>
    <xf numFmtId="166" fontId="4" fillId="0" borderId="7" xfId="0" applyNumberFormat="1" applyFont="1" applyBorder="1" applyAlignment="1">
      <alignment horizontal="center"/>
    </xf>
    <xf numFmtId="0" fontId="5" fillId="0" borderId="0" xfId="0" applyFont="1" applyAlignment="1">
      <alignment horizontal="left" wrapText="1"/>
    </xf>
    <xf numFmtId="0" fontId="5" fillId="0" borderId="0" xfId="0" applyFont="1" applyAlignment="1">
      <alignment horizontal="left"/>
    </xf>
    <xf numFmtId="0" fontId="16" fillId="0" borderId="0" xfId="0" applyFont="1" applyAlignment="1">
      <alignment horizontal="center" vertical="center" wrapText="1"/>
    </xf>
    <xf numFmtId="0" fontId="16" fillId="0" borderId="12"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3" xfId="0" applyFont="1" applyBorder="1" applyAlignment="1">
      <alignment horizontal="center" vertical="center" wrapText="1"/>
    </xf>
    <xf numFmtId="0" fontId="17" fillId="0" borderId="14" xfId="0" applyFont="1" applyBorder="1" applyAlignment="1">
      <alignment horizontal="center" vertical="center" wrapText="1"/>
    </xf>
    <xf numFmtId="0" fontId="17" fillId="0" borderId="12" xfId="0" applyFont="1" applyBorder="1" applyAlignment="1">
      <alignment horizontal="center" vertical="center" wrapText="1"/>
    </xf>
    <xf numFmtId="0" fontId="17" fillId="0" borderId="15" xfId="0" applyFont="1" applyBorder="1" applyAlignment="1">
      <alignment horizontal="center" vertical="center" wrapText="1"/>
    </xf>
    <xf numFmtId="0" fontId="17" fillId="0" borderId="6" xfId="0" applyFont="1" applyBorder="1" applyAlignment="1">
      <alignment horizontal="center" vertical="center" wrapText="1"/>
    </xf>
    <xf numFmtId="0" fontId="19" fillId="0" borderId="0" xfId="0" applyFont="1" applyAlignment="1">
      <alignment horizontal="center"/>
    </xf>
    <xf numFmtId="0" fontId="19" fillId="0" borderId="12" xfId="0" applyFont="1" applyBorder="1" applyAlignment="1">
      <alignment horizontal="center"/>
    </xf>
    <xf numFmtId="14" fontId="21" fillId="0" borderId="4" xfId="0" applyNumberFormat="1" applyFont="1" applyBorder="1" applyAlignment="1">
      <alignment horizontal="center" vertical="center" wrapText="1"/>
    </xf>
    <xf numFmtId="14" fontId="21" fillId="0" borderId="4" xfId="0" applyNumberFormat="1" applyFont="1" applyBorder="1" applyAlignment="1">
      <alignment horizontal="center" vertical="center"/>
    </xf>
    <xf numFmtId="0" fontId="21" fillId="0" borderId="1" xfId="0" applyFont="1" applyBorder="1" applyAlignment="1">
      <alignment horizontal="center" vertical="center"/>
    </xf>
    <xf numFmtId="0" fontId="21" fillId="0" borderId="2" xfId="0" applyFont="1" applyBorder="1" applyAlignment="1">
      <alignment horizontal="center" vertical="center"/>
    </xf>
    <xf numFmtId="0" fontId="21" fillId="0" borderId="5" xfId="0" applyFont="1" applyBorder="1" applyAlignment="1">
      <alignment horizontal="center" vertical="center"/>
    </xf>
    <xf numFmtId="0" fontId="21" fillId="0" borderId="4" xfId="0" applyFont="1" applyBorder="1" applyAlignment="1">
      <alignment horizontal="center" vertical="center"/>
    </xf>
    <xf numFmtId="0" fontId="5" fillId="0" borderId="0" xfId="0" applyFont="1" applyAlignment="1">
      <alignment horizontal="center"/>
    </xf>
  </cellXfs>
  <cellStyles count="44">
    <cellStyle name="cg" xfId="2"/>
    <cellStyle name="Comma" xfId="1" builtinId="3"/>
    <cellStyle name="Comma 2" xfId="28"/>
    <cellStyle name="Comma 2 2" xfId="29"/>
    <cellStyle name="Comma 3" xfId="30"/>
    <cellStyle name="Comma 4" xfId="31"/>
    <cellStyle name="Comma 5" xfId="32"/>
    <cellStyle name="Comma 6" xfId="33"/>
    <cellStyle name="Comma 6 2" xfId="34"/>
    <cellStyle name="Comma 9" xfId="35"/>
    <cellStyle name="Comma0" xfId="3"/>
    <cellStyle name="Currency0" xfId="4"/>
    <cellStyle name="Date" xfId="5"/>
    <cellStyle name="f1" xfId="6"/>
    <cellStyle name="f2" xfId="7"/>
    <cellStyle name="Fixed" xfId="8"/>
    <cellStyle name="Header1" xfId="9"/>
    <cellStyle name="Header2" xfId="10"/>
    <cellStyle name="k0" xfId="11"/>
    <cellStyle name="k1" xfId="12"/>
    <cellStyle name="k2" xfId="13"/>
    <cellStyle name="k3" xfId="14"/>
    <cellStyle name="moi" xfId="15"/>
    <cellStyle name="Normal" xfId="0" builtinId="0"/>
    <cellStyle name="Normal 2" xfId="36"/>
    <cellStyle name="Normal 2 2" xfId="37"/>
    <cellStyle name="Normal 2 2 2" xfId="38"/>
    <cellStyle name="Normal 3" xfId="39"/>
    <cellStyle name="Normal 4" xfId="40"/>
    <cellStyle name="Normal 5" xfId="41"/>
    <cellStyle name="Normal 5 2" xfId="42"/>
    <cellStyle name="TD1" xfId="16"/>
    <cellStyle name="Tua de so" xfId="43"/>
    <cellStyle name="똿뗦먛귟 [0.00]_PRODUCT DETAIL Q1" xfId="17"/>
    <cellStyle name="똿뗦먛귟_PRODUCT DETAIL Q1" xfId="18"/>
    <cellStyle name="믅됞 [0.00]_PRODUCT DETAIL Q1" xfId="19"/>
    <cellStyle name="믅됞_PRODUCT DETAIL Q1" xfId="20"/>
    <cellStyle name="백분율_HOBONG" xfId="21"/>
    <cellStyle name="뷭?_BOOKSHIP" xfId="22"/>
    <cellStyle name="콤마 [0]_1202" xfId="23"/>
    <cellStyle name="콤마_1202" xfId="24"/>
    <cellStyle name="통화 [0]_1202" xfId="25"/>
    <cellStyle name="통화_1202" xfId="26"/>
    <cellStyle name="표준_(정보부문)월별인원계획" xfId="27"/>
  </cellStyles>
  <dxfs count="7">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C%20THUE/Bang%20ke%20NL,%20n&#244;ng%20l&#226;m%20s&#7843;n/Nam%202013/BANG%20KE/khachhangdun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02.KE-TOAN/AN-LAC-LA/Bang%20ke%20NL,%20n&#244;ng%20l&#226;m%20s&#7843;n/Nam%202017/BC%20THUE/Bang%20ke%20NL,%20n&#244;ng%20l&#226;m%20s&#7843;n/Nam%202013/BANG%20KE/khachhangdun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2.KE-TOAN/AN-LAC-LA/Bang%20ke%20NL,%20n&#244;ng%20l&#226;m%20s&#7843;n/Nam%202017/BC%20THUE/Bang%20ke%20NL,%20n&#244;ng%20l&#226;m%20s&#7843;n/Nam%202013/BANG%20KE/khachhangdung.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User07\data%20(d)\BC%20THUE\Bang%20ke%20NL,%20n&#244;ng%20l&#226;m%20s&#7843;n\Nam%202013\BANG%20KE\khachhangdu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NACK 03"/>
      <sheetName val="KOJUBU 08"/>
      <sheetName val="Vine"/>
    </sheetNames>
    <sheetDataSet>
      <sheetData sheetId="0" refreshError="1">
        <row r="5">
          <cell r="A5">
            <v>0</v>
          </cell>
          <cell r="B5">
            <v>0</v>
          </cell>
          <cell r="C5" t="str">
            <v>cá chai ghép</v>
          </cell>
          <cell r="D5">
            <v>6.5</v>
          </cell>
          <cell r="E5">
            <v>0</v>
          </cell>
          <cell r="F5" t="str">
            <v>Tên mặt hàng</v>
          </cell>
        </row>
        <row r="6">
          <cell r="A6">
            <v>0</v>
          </cell>
          <cell r="B6">
            <v>0</v>
          </cell>
          <cell r="C6" t="str">
            <v>Ghẹ</v>
          </cell>
          <cell r="D6">
            <v>8</v>
          </cell>
          <cell r="E6">
            <v>0</v>
          </cell>
          <cell r="F6">
            <v>0</v>
          </cell>
        </row>
        <row r="7">
          <cell r="A7">
            <v>0</v>
          </cell>
          <cell r="B7">
            <v>0</v>
          </cell>
          <cell r="C7">
            <v>0</v>
          </cell>
          <cell r="D7">
            <v>0</v>
          </cell>
          <cell r="E7">
            <v>0</v>
          </cell>
          <cell r="F7" t="str">
            <v>Cá cơm NL</v>
          </cell>
        </row>
        <row r="8">
          <cell r="A8">
            <v>0</v>
          </cell>
          <cell r="B8">
            <v>0</v>
          </cell>
          <cell r="C8">
            <v>0</v>
          </cell>
          <cell r="D8">
            <v>0</v>
          </cell>
          <cell r="E8">
            <v>370803567</v>
          </cell>
          <cell r="F8" t="str">
            <v>Cá chỉ vàng NL</v>
          </cell>
        </row>
        <row r="9">
          <cell r="A9">
            <v>0</v>
          </cell>
          <cell r="B9">
            <v>0</v>
          </cell>
          <cell r="C9">
            <v>0</v>
          </cell>
          <cell r="D9">
            <v>0</v>
          </cell>
          <cell r="E9">
            <v>0</v>
          </cell>
          <cell r="F9" t="str">
            <v>Cá mối NL</v>
          </cell>
        </row>
        <row r="10">
          <cell r="A10" t="str">
            <v>Người bán</v>
          </cell>
          <cell r="B10">
            <v>0</v>
          </cell>
          <cell r="C10">
            <v>0</v>
          </cell>
          <cell r="D10" t="str">
            <v>Tỉnh</v>
          </cell>
          <cell r="E10" t="str">
            <v>Tên mặt hàng</v>
          </cell>
          <cell r="F10" t="str">
            <v>Cá chai NL</v>
          </cell>
        </row>
        <row r="11">
          <cell r="A11" t="str">
            <v>Họ tên</v>
          </cell>
          <cell r="B11" t="str">
            <v>CMND</v>
          </cell>
          <cell r="C11" t="str">
            <v>Địa chỉ</v>
          </cell>
          <cell r="D11">
            <v>0</v>
          </cell>
          <cell r="E11">
            <v>0</v>
          </cell>
          <cell r="F11">
            <v>0</v>
          </cell>
        </row>
        <row r="12">
          <cell r="A12" t="str">
            <v>Võ Văn Thắng</v>
          </cell>
          <cell r="B12">
            <v>320044169</v>
          </cell>
          <cell r="C12" t="str">
            <v>Ba Tri - Bến Tre</v>
          </cell>
          <cell r="D12" t="str">
            <v>Bến Tre</v>
          </cell>
          <cell r="E12">
            <v>0</v>
          </cell>
          <cell r="F12">
            <v>0</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cell r="F15">
            <v>0</v>
          </cell>
        </row>
        <row r="16">
          <cell r="A16" t="str">
            <v>Lý Thị Thảo</v>
          </cell>
          <cell r="B16">
            <v>320881573</v>
          </cell>
          <cell r="C16" t="str">
            <v>Ba Tri - Bến Tre</v>
          </cell>
          <cell r="D16" t="str">
            <v>Bến Tre</v>
          </cell>
          <cell r="E16">
            <v>0</v>
          </cell>
          <cell r="F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cell r="F27">
            <v>0</v>
          </cell>
        </row>
        <row r="28">
          <cell r="A28" t="str">
            <v>Trần Thị Nê</v>
          </cell>
          <cell r="B28">
            <v>320747922</v>
          </cell>
          <cell r="C28" t="str">
            <v>Giồng Trôm - Bến Tre</v>
          </cell>
          <cell r="D28" t="str">
            <v>Bến Tre</v>
          </cell>
          <cell r="E28" t="str">
            <v>Cá chỉ vàng</v>
          </cell>
          <cell r="F28">
            <v>0</v>
          </cell>
        </row>
        <row r="29">
          <cell r="A29" t="str">
            <v>Lê Thị Diễm</v>
          </cell>
          <cell r="B29">
            <v>320878272</v>
          </cell>
          <cell r="C29" t="str">
            <v>Giồng Trôm - Bến Tre</v>
          </cell>
          <cell r="D29" t="str">
            <v>Bến Tre</v>
          </cell>
          <cell r="E29" t="str">
            <v>Cá chỉ vàng</v>
          </cell>
          <cell r="F29">
            <v>0</v>
          </cell>
        </row>
        <row r="30">
          <cell r="A30" t="str">
            <v>Trương Thị Mỉm</v>
          </cell>
          <cell r="B30">
            <v>320897817</v>
          </cell>
          <cell r="C30" t="str">
            <v>Mỏ Cày - Bến Tre</v>
          </cell>
          <cell r="D30" t="str">
            <v>Bến Tre</v>
          </cell>
          <cell r="E30" t="str">
            <v>Cá chỉ vàng</v>
          </cell>
          <cell r="F30">
            <v>0</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row r="79">
          <cell r="A79" t="str">
            <v>Hồ Thị Mỹ</v>
          </cell>
          <cell r="B79">
            <v>270986506</v>
          </cell>
          <cell r="C79" t="str">
            <v>Vũng Tàu</v>
          </cell>
          <cell r="D79" t="str">
            <v>Vũng Tàu</v>
          </cell>
          <cell r="E79" t="str">
            <v>Cá bò</v>
          </cell>
        </row>
        <row r="80">
          <cell r="A80" t="str">
            <v>Nguyễn Thanh Vinh</v>
          </cell>
          <cell r="B80">
            <v>271181056</v>
          </cell>
          <cell r="C80" t="str">
            <v>Vũng Tàu</v>
          </cell>
          <cell r="D80" t="str">
            <v>Vũng Tàu</v>
          </cell>
          <cell r="E80" t="str">
            <v>Mực</v>
          </cell>
        </row>
        <row r="81">
          <cell r="A81" t="str">
            <v>Đỗ Văn Tâm</v>
          </cell>
          <cell r="B81">
            <v>271642418</v>
          </cell>
          <cell r="C81" t="str">
            <v>Vũng Tàu</v>
          </cell>
          <cell r="D81" t="str">
            <v>Vũng Tàu</v>
          </cell>
          <cell r="E81" t="str">
            <v>Cá bò</v>
          </cell>
        </row>
        <row r="82">
          <cell r="A82" t="str">
            <v>Nguyễn Đức Tiến</v>
          </cell>
          <cell r="B82">
            <v>273249576</v>
          </cell>
          <cell r="C82" t="str">
            <v>Vũng Tàu</v>
          </cell>
          <cell r="D82" t="str">
            <v>Vũng Tàu</v>
          </cell>
          <cell r="E82" t="str">
            <v>Cá bò</v>
          </cell>
        </row>
        <row r="83">
          <cell r="A83" t="str">
            <v>Trương Văn Minh</v>
          </cell>
          <cell r="B83">
            <v>273017840</v>
          </cell>
          <cell r="C83" t="str">
            <v>Tân Phước - Long Điền</v>
          </cell>
          <cell r="D83" t="str">
            <v>Vũng Tàu</v>
          </cell>
          <cell r="E83" t="str">
            <v>Cá chỉ vàng</v>
          </cell>
        </row>
        <row r="84">
          <cell r="A84" t="str">
            <v>Quang Minh</v>
          </cell>
          <cell r="B84">
            <v>370902819</v>
          </cell>
          <cell r="C84" t="str">
            <v>Rạch Giá - Kiên Giang</v>
          </cell>
          <cell r="D84" t="str">
            <v>Kiên Giang</v>
          </cell>
          <cell r="E84" t="str">
            <v>Cá chỉ vàng</v>
          </cell>
        </row>
        <row r="85">
          <cell r="A85" t="str">
            <v>Nguyễn Thị Thơm</v>
          </cell>
          <cell r="B85">
            <v>320892578</v>
          </cell>
          <cell r="C85" t="str">
            <v>Chợ Lách - Bến tre</v>
          </cell>
          <cell r="D85" t="str">
            <v>Bến Tre</v>
          </cell>
        </row>
        <row r="86">
          <cell r="A86" t="str">
            <v>Nguyễn Thị Tuyết</v>
          </cell>
          <cell r="B86">
            <v>310703480</v>
          </cell>
          <cell r="C86" t="str">
            <v>Cai Lậy - Tiền Giang</v>
          </cell>
          <cell r="D86" t="str">
            <v>Tiền Giang</v>
          </cell>
          <cell r="E86">
            <v>0</v>
          </cell>
        </row>
        <row r="87">
          <cell r="A87" t="str">
            <v>Lương Âm</v>
          </cell>
          <cell r="B87">
            <v>211161439</v>
          </cell>
          <cell r="C87" t="str">
            <v>Vũng Tàu</v>
          </cell>
          <cell r="D87" t="str">
            <v>Vũng Tàu</v>
          </cell>
          <cell r="E87" t="str">
            <v>Mực</v>
          </cell>
        </row>
        <row r="88">
          <cell r="A88" t="str">
            <v>Nguyễn Minh Trí</v>
          </cell>
          <cell r="B88">
            <v>381156256</v>
          </cell>
          <cell r="C88" t="str">
            <v>Ngọc Hiển - Cà Mau</v>
          </cell>
          <cell r="D88" t="str">
            <v>Cà Mau</v>
          </cell>
          <cell r="E88">
            <v>0</v>
          </cell>
        </row>
        <row r="89">
          <cell r="A89" t="str">
            <v>Nguyễn Văn Lâm</v>
          </cell>
          <cell r="B89">
            <v>320892452</v>
          </cell>
          <cell r="C89" t="str">
            <v>Bình Đại - Bến Tre</v>
          </cell>
          <cell r="D89" t="str">
            <v>Bến Tre</v>
          </cell>
          <cell r="E89">
            <v>0</v>
          </cell>
        </row>
        <row r="90">
          <cell r="A90" t="str">
            <v>Trần Thị Mộng Điềm</v>
          </cell>
          <cell r="B90">
            <v>271645628</v>
          </cell>
          <cell r="C90" t="str">
            <v>Vũng Tàu</v>
          </cell>
          <cell r="D90" t="str">
            <v>Vũng Tàu</v>
          </cell>
          <cell r="E90" t="str">
            <v>Cá bò</v>
          </cell>
        </row>
        <row r="91">
          <cell r="A91" t="str">
            <v>Đỗ Tư</v>
          </cell>
          <cell r="B91">
            <v>270065116</v>
          </cell>
          <cell r="C91" t="str">
            <v>Vũng Tàu</v>
          </cell>
          <cell r="D91" t="str">
            <v>Vũng Tàu</v>
          </cell>
          <cell r="E91" t="str">
            <v>Cá bò</v>
          </cell>
        </row>
      </sheetData>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row r="79">
          <cell r="A79" t="str">
            <v>Hồ Thị Mỹ</v>
          </cell>
          <cell r="B79">
            <v>270986506</v>
          </cell>
          <cell r="C79" t="str">
            <v>Vũng Tàu</v>
          </cell>
          <cell r="D79" t="str">
            <v>Vũng Tàu</v>
          </cell>
          <cell r="E79" t="str">
            <v>Cá bò</v>
          </cell>
        </row>
        <row r="80">
          <cell r="A80" t="str">
            <v>Nguyễn Thanh Vinh</v>
          </cell>
          <cell r="B80">
            <v>271181056</v>
          </cell>
          <cell r="C80" t="str">
            <v>Vũng Tàu</v>
          </cell>
          <cell r="D80" t="str">
            <v>Vũng Tàu</v>
          </cell>
          <cell r="E80" t="str">
            <v>Mực</v>
          </cell>
        </row>
        <row r="81">
          <cell r="A81" t="str">
            <v>Đỗ Văn Tâm</v>
          </cell>
          <cell r="B81">
            <v>271642418</v>
          </cell>
          <cell r="C81" t="str">
            <v>Vũng Tàu</v>
          </cell>
          <cell r="D81" t="str">
            <v>Vũng Tàu</v>
          </cell>
          <cell r="E81" t="str">
            <v>Cá bò</v>
          </cell>
        </row>
        <row r="82">
          <cell r="A82" t="str">
            <v>Nguyễn Đức Tiến</v>
          </cell>
          <cell r="B82">
            <v>273249576</v>
          </cell>
          <cell r="C82" t="str">
            <v>Vũng Tàu</v>
          </cell>
          <cell r="D82" t="str">
            <v>Vũng Tàu</v>
          </cell>
          <cell r="E82" t="str">
            <v>Cá bò</v>
          </cell>
        </row>
        <row r="83">
          <cell r="A83" t="str">
            <v>Trương Văn Minh</v>
          </cell>
          <cell r="B83">
            <v>273017840</v>
          </cell>
          <cell r="C83" t="str">
            <v>Tân Phước - Long Điền</v>
          </cell>
          <cell r="D83" t="str">
            <v>Vũng Tàu</v>
          </cell>
          <cell r="E83" t="str">
            <v>Cá chỉ vàng</v>
          </cell>
        </row>
        <row r="84">
          <cell r="A84" t="str">
            <v>Quang Minh</v>
          </cell>
          <cell r="B84">
            <v>370902819</v>
          </cell>
          <cell r="C84" t="str">
            <v>Rạch Giá - Kiên Giang</v>
          </cell>
          <cell r="D84" t="str">
            <v>Kiên Giang</v>
          </cell>
          <cell r="E84" t="str">
            <v>Cá chỉ vàng</v>
          </cell>
        </row>
        <row r="85">
          <cell r="A85" t="str">
            <v>Nguyễn Thị Thơm</v>
          </cell>
          <cell r="B85">
            <v>320892578</v>
          </cell>
          <cell r="C85" t="str">
            <v>Chợ Lách - Bến tre</v>
          </cell>
          <cell r="D85" t="str">
            <v>Bến Tre</v>
          </cell>
        </row>
        <row r="86">
          <cell r="A86" t="str">
            <v>Nguyễn Thị Tuyết</v>
          </cell>
          <cell r="B86">
            <v>310703480</v>
          </cell>
          <cell r="C86" t="str">
            <v>Cai Lậy - Tiền Giang</v>
          </cell>
          <cell r="D86" t="str">
            <v>Tiền Giang</v>
          </cell>
          <cell r="E86">
            <v>0</v>
          </cell>
        </row>
        <row r="87">
          <cell r="A87" t="str">
            <v>Lương Âm</v>
          </cell>
          <cell r="B87">
            <v>211161439</v>
          </cell>
          <cell r="C87" t="str">
            <v>Vũng Tàu</v>
          </cell>
          <cell r="D87" t="str">
            <v>Vũng Tàu</v>
          </cell>
          <cell r="E87" t="str">
            <v>Mực</v>
          </cell>
        </row>
        <row r="88">
          <cell r="A88" t="str">
            <v>Nguyễn Minh Trí</v>
          </cell>
          <cell r="B88">
            <v>381156256</v>
          </cell>
          <cell r="C88" t="str">
            <v>Ngọc Hiển - Cà Mau</v>
          </cell>
          <cell r="D88" t="str">
            <v>Cà Mau</v>
          </cell>
          <cell r="E88">
            <v>0</v>
          </cell>
        </row>
        <row r="89">
          <cell r="A89" t="str">
            <v>Nguyễn Văn Lâm</v>
          </cell>
          <cell r="B89">
            <v>320892452</v>
          </cell>
          <cell r="C89" t="str">
            <v>Bình Đại - Bến Tre</v>
          </cell>
          <cell r="D89" t="str">
            <v>Bến Tre</v>
          </cell>
          <cell r="E89">
            <v>0</v>
          </cell>
        </row>
        <row r="90">
          <cell r="A90" t="str">
            <v>Trần Thị Mộng Điềm</v>
          </cell>
          <cell r="B90">
            <v>271645628</v>
          </cell>
          <cell r="C90" t="str">
            <v>Vũng Tàu</v>
          </cell>
          <cell r="D90" t="str">
            <v>Vũng Tàu</v>
          </cell>
          <cell r="E90" t="str">
            <v>Cá bò</v>
          </cell>
        </row>
        <row r="91">
          <cell r="A91" t="str">
            <v>Đỗ Tư</v>
          </cell>
          <cell r="B91">
            <v>270065116</v>
          </cell>
          <cell r="C91" t="str">
            <v>Vũng Tàu</v>
          </cell>
          <cell r="D91" t="str">
            <v>Vũng Tàu</v>
          </cell>
          <cell r="E91" t="str">
            <v>Cá bò</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row r="79">
          <cell r="A79" t="str">
            <v>Hồ Thị Mỹ</v>
          </cell>
          <cell r="B79">
            <v>270986506</v>
          </cell>
          <cell r="C79" t="str">
            <v>Vũng Tàu</v>
          </cell>
          <cell r="D79" t="str">
            <v>Vũng Tàu</v>
          </cell>
          <cell r="E79" t="str">
            <v>Cá bò</v>
          </cell>
        </row>
        <row r="80">
          <cell r="A80" t="str">
            <v>Nguyễn Thanh Vinh</v>
          </cell>
          <cell r="B80">
            <v>271181056</v>
          </cell>
          <cell r="C80" t="str">
            <v>Vũng Tàu</v>
          </cell>
          <cell r="D80" t="str">
            <v>Vũng Tàu</v>
          </cell>
          <cell r="E80" t="str">
            <v>Mực</v>
          </cell>
        </row>
        <row r="81">
          <cell r="A81" t="str">
            <v>Đỗ Văn Tâm</v>
          </cell>
          <cell r="B81">
            <v>271642418</v>
          </cell>
          <cell r="C81" t="str">
            <v>Vũng Tàu</v>
          </cell>
          <cell r="D81" t="str">
            <v>Vũng Tàu</v>
          </cell>
          <cell r="E81" t="str">
            <v>Cá bò</v>
          </cell>
        </row>
        <row r="82">
          <cell r="A82" t="str">
            <v>Nguyễn Đức Tiến</v>
          </cell>
          <cell r="B82">
            <v>273249576</v>
          </cell>
          <cell r="C82" t="str">
            <v>Vũng Tàu</v>
          </cell>
          <cell r="D82" t="str">
            <v>Vũng Tàu</v>
          </cell>
          <cell r="E82" t="str">
            <v>Cá bò</v>
          </cell>
        </row>
        <row r="83">
          <cell r="A83" t="str">
            <v>Trương Văn Minh</v>
          </cell>
          <cell r="B83">
            <v>273017840</v>
          </cell>
          <cell r="C83" t="str">
            <v>Tân Phước - Long Điền</v>
          </cell>
          <cell r="D83" t="str">
            <v>Vũng Tàu</v>
          </cell>
          <cell r="E83" t="str">
            <v>Cá chỉ vàng</v>
          </cell>
        </row>
        <row r="84">
          <cell r="A84" t="str">
            <v>Quang Minh</v>
          </cell>
          <cell r="B84">
            <v>370902819</v>
          </cell>
          <cell r="C84" t="str">
            <v>Rạch Giá - Kiên Giang</v>
          </cell>
          <cell r="D84" t="str">
            <v>Kiên Giang</v>
          </cell>
          <cell r="E84" t="str">
            <v>Cá chỉ vàng</v>
          </cell>
        </row>
        <row r="85">
          <cell r="A85" t="str">
            <v>Nguyễn Thị Thơm</v>
          </cell>
          <cell r="B85">
            <v>320892578</v>
          </cell>
          <cell r="C85" t="str">
            <v>Chợ Lách - Bến tre</v>
          </cell>
          <cell r="D85" t="str">
            <v>Bến Tre</v>
          </cell>
        </row>
        <row r="86">
          <cell r="A86" t="str">
            <v>Nguyễn Thị Tuyết</v>
          </cell>
          <cell r="B86">
            <v>310703480</v>
          </cell>
          <cell r="C86" t="str">
            <v>Cai Lậy - Tiền Giang</v>
          </cell>
          <cell r="D86" t="str">
            <v>Tiền Giang</v>
          </cell>
          <cell r="E86">
            <v>0</v>
          </cell>
        </row>
        <row r="87">
          <cell r="A87" t="str">
            <v>Lương Âm</v>
          </cell>
          <cell r="B87">
            <v>211161439</v>
          </cell>
          <cell r="C87" t="str">
            <v>Vũng Tàu</v>
          </cell>
          <cell r="D87" t="str">
            <v>Vũng Tàu</v>
          </cell>
          <cell r="E87" t="str">
            <v>Mực</v>
          </cell>
        </row>
        <row r="88">
          <cell r="A88" t="str">
            <v>Nguyễn Minh Trí</v>
          </cell>
          <cell r="B88">
            <v>381156256</v>
          </cell>
          <cell r="C88" t="str">
            <v>Ngọc Hiển - Cà Mau</v>
          </cell>
          <cell r="D88" t="str">
            <v>Cà Mau</v>
          </cell>
          <cell r="E88">
            <v>0</v>
          </cell>
        </row>
        <row r="89">
          <cell r="A89" t="str">
            <v>Nguyễn Văn Lâm</v>
          </cell>
          <cell r="B89">
            <v>320892452</v>
          </cell>
          <cell r="C89" t="str">
            <v>Bình Đại - Bến Tre</v>
          </cell>
          <cell r="D89" t="str">
            <v>Bến Tre</v>
          </cell>
          <cell r="E89">
            <v>0</v>
          </cell>
        </row>
        <row r="90">
          <cell r="A90" t="str">
            <v>Trần Thị Mộng Điềm</v>
          </cell>
          <cell r="B90">
            <v>271645628</v>
          </cell>
          <cell r="C90" t="str">
            <v>Vũng Tàu</v>
          </cell>
          <cell r="D90" t="str">
            <v>Vũng Tàu</v>
          </cell>
          <cell r="E90" t="str">
            <v>Cá bò</v>
          </cell>
        </row>
        <row r="91">
          <cell r="A91" t="str">
            <v>Đỗ Tư</v>
          </cell>
          <cell r="B91">
            <v>270065116</v>
          </cell>
          <cell r="C91" t="str">
            <v>Vũng Tàu</v>
          </cell>
          <cell r="D91" t="str">
            <v>Vũng Tàu</v>
          </cell>
          <cell r="E91" t="str">
            <v>Cá bò</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workbookViewId="0">
      <selection activeCell="C23" sqref="C23"/>
    </sheetView>
  </sheetViews>
  <sheetFormatPr defaultRowHeight="17.25"/>
  <cols>
    <col min="1" max="1" width="9.75" style="6" customWidth="1"/>
    <col min="2" max="2" width="21.125" style="2" customWidth="1"/>
    <col min="3" max="3" width="21.625" style="2" customWidth="1"/>
    <col min="4" max="4" width="12.125" style="2" customWidth="1"/>
    <col min="5" max="5" width="13.375" style="2" customWidth="1"/>
    <col min="6" max="6" width="9.75" style="8" customWidth="1"/>
    <col min="7" max="7" width="9.25" style="8" customWidth="1"/>
    <col min="8" max="8" width="11.25" style="2" customWidth="1"/>
    <col min="9" max="9" width="9.5" style="2" customWidth="1"/>
    <col min="10" max="10" width="11.75" bestFit="1" customWidth="1"/>
    <col min="257" max="257" width="9.75" customWidth="1"/>
    <col min="258" max="258" width="21.125" customWidth="1"/>
    <col min="259" max="259" width="21.625" customWidth="1"/>
    <col min="260" max="260" width="12.125" customWidth="1"/>
    <col min="261" max="261" width="13.375" customWidth="1"/>
    <col min="262" max="262" width="9.125" customWidth="1"/>
    <col min="263" max="263" width="9.25" customWidth="1"/>
    <col min="264" max="264" width="11.25" customWidth="1"/>
    <col min="265" max="265" width="9.5" customWidth="1"/>
    <col min="513" max="513" width="9.75" customWidth="1"/>
    <col min="514" max="514" width="21.125" customWidth="1"/>
    <col min="515" max="515" width="21.625" customWidth="1"/>
    <col min="516" max="516" width="12.125" customWidth="1"/>
    <col min="517" max="517" width="13.375" customWidth="1"/>
    <col min="518" max="518" width="9.125" customWidth="1"/>
    <col min="519" max="519" width="9.25" customWidth="1"/>
    <col min="520" max="520" width="11.25" customWidth="1"/>
    <col min="521" max="521" width="9.5" customWidth="1"/>
    <col min="769" max="769" width="9.75" customWidth="1"/>
    <col min="770" max="770" width="21.125" customWidth="1"/>
    <col min="771" max="771" width="21.625" customWidth="1"/>
    <col min="772" max="772" width="12.125" customWidth="1"/>
    <col min="773" max="773" width="13.375" customWidth="1"/>
    <col min="774" max="774" width="9.125" customWidth="1"/>
    <col min="775" max="775" width="9.25" customWidth="1"/>
    <col min="776" max="776" width="11.25" customWidth="1"/>
    <col min="777" max="777" width="9.5" customWidth="1"/>
    <col min="1025" max="1025" width="9.75" customWidth="1"/>
    <col min="1026" max="1026" width="21.125" customWidth="1"/>
    <col min="1027" max="1027" width="21.625" customWidth="1"/>
    <col min="1028" max="1028" width="12.125" customWidth="1"/>
    <col min="1029" max="1029" width="13.375" customWidth="1"/>
    <col min="1030" max="1030" width="9.125" customWidth="1"/>
    <col min="1031" max="1031" width="9.25" customWidth="1"/>
    <col min="1032" max="1032" width="11.25" customWidth="1"/>
    <col min="1033" max="1033" width="9.5" customWidth="1"/>
    <col min="1281" max="1281" width="9.75" customWidth="1"/>
    <col min="1282" max="1282" width="21.125" customWidth="1"/>
    <col min="1283" max="1283" width="21.625" customWidth="1"/>
    <col min="1284" max="1284" width="12.125" customWidth="1"/>
    <col min="1285" max="1285" width="13.375" customWidth="1"/>
    <col min="1286" max="1286" width="9.125" customWidth="1"/>
    <col min="1287" max="1287" width="9.25" customWidth="1"/>
    <col min="1288" max="1288" width="11.25" customWidth="1"/>
    <col min="1289" max="1289" width="9.5" customWidth="1"/>
    <col min="1537" max="1537" width="9.75" customWidth="1"/>
    <col min="1538" max="1538" width="21.125" customWidth="1"/>
    <col min="1539" max="1539" width="21.625" customWidth="1"/>
    <col min="1540" max="1540" width="12.125" customWidth="1"/>
    <col min="1541" max="1541" width="13.375" customWidth="1"/>
    <col min="1542" max="1542" width="9.125" customWidth="1"/>
    <col min="1543" max="1543" width="9.25" customWidth="1"/>
    <col min="1544" max="1544" width="11.25" customWidth="1"/>
    <col min="1545" max="1545" width="9.5" customWidth="1"/>
    <col min="1793" max="1793" width="9.75" customWidth="1"/>
    <col min="1794" max="1794" width="21.125" customWidth="1"/>
    <col min="1795" max="1795" width="21.625" customWidth="1"/>
    <col min="1796" max="1796" width="12.125" customWidth="1"/>
    <col min="1797" max="1797" width="13.375" customWidth="1"/>
    <col min="1798" max="1798" width="9.125" customWidth="1"/>
    <col min="1799" max="1799" width="9.25" customWidth="1"/>
    <col min="1800" max="1800" width="11.25" customWidth="1"/>
    <col min="1801" max="1801" width="9.5" customWidth="1"/>
    <col min="2049" max="2049" width="9.75" customWidth="1"/>
    <col min="2050" max="2050" width="21.125" customWidth="1"/>
    <col min="2051" max="2051" width="21.625" customWidth="1"/>
    <col min="2052" max="2052" width="12.125" customWidth="1"/>
    <col min="2053" max="2053" width="13.375" customWidth="1"/>
    <col min="2054" max="2054" width="9.125" customWidth="1"/>
    <col min="2055" max="2055" width="9.25" customWidth="1"/>
    <col min="2056" max="2056" width="11.25" customWidth="1"/>
    <col min="2057" max="2057" width="9.5" customWidth="1"/>
    <col min="2305" max="2305" width="9.75" customWidth="1"/>
    <col min="2306" max="2306" width="21.125" customWidth="1"/>
    <col min="2307" max="2307" width="21.625" customWidth="1"/>
    <col min="2308" max="2308" width="12.125" customWidth="1"/>
    <col min="2309" max="2309" width="13.375" customWidth="1"/>
    <col min="2310" max="2310" width="9.125" customWidth="1"/>
    <col min="2311" max="2311" width="9.25" customWidth="1"/>
    <col min="2312" max="2312" width="11.25" customWidth="1"/>
    <col min="2313" max="2313" width="9.5" customWidth="1"/>
    <col min="2561" max="2561" width="9.75" customWidth="1"/>
    <col min="2562" max="2562" width="21.125" customWidth="1"/>
    <col min="2563" max="2563" width="21.625" customWidth="1"/>
    <col min="2564" max="2564" width="12.125" customWidth="1"/>
    <col min="2565" max="2565" width="13.375" customWidth="1"/>
    <col min="2566" max="2566" width="9.125" customWidth="1"/>
    <col min="2567" max="2567" width="9.25" customWidth="1"/>
    <col min="2568" max="2568" width="11.25" customWidth="1"/>
    <col min="2569" max="2569" width="9.5" customWidth="1"/>
    <col min="2817" max="2817" width="9.75" customWidth="1"/>
    <col min="2818" max="2818" width="21.125" customWidth="1"/>
    <col min="2819" max="2819" width="21.625" customWidth="1"/>
    <col min="2820" max="2820" width="12.125" customWidth="1"/>
    <col min="2821" max="2821" width="13.375" customWidth="1"/>
    <col min="2822" max="2822" width="9.125" customWidth="1"/>
    <col min="2823" max="2823" width="9.25" customWidth="1"/>
    <col min="2824" max="2824" width="11.25" customWidth="1"/>
    <col min="2825" max="2825" width="9.5" customWidth="1"/>
    <col min="3073" max="3073" width="9.75" customWidth="1"/>
    <col min="3074" max="3074" width="21.125" customWidth="1"/>
    <col min="3075" max="3075" width="21.625" customWidth="1"/>
    <col min="3076" max="3076" width="12.125" customWidth="1"/>
    <col min="3077" max="3077" width="13.375" customWidth="1"/>
    <col min="3078" max="3078" width="9.125" customWidth="1"/>
    <col min="3079" max="3079" width="9.25" customWidth="1"/>
    <col min="3080" max="3080" width="11.25" customWidth="1"/>
    <col min="3081" max="3081" width="9.5" customWidth="1"/>
    <col min="3329" max="3329" width="9.75" customWidth="1"/>
    <col min="3330" max="3330" width="21.125" customWidth="1"/>
    <col min="3331" max="3331" width="21.625" customWidth="1"/>
    <col min="3332" max="3332" width="12.125" customWidth="1"/>
    <col min="3333" max="3333" width="13.375" customWidth="1"/>
    <col min="3334" max="3334" width="9.125" customWidth="1"/>
    <col min="3335" max="3335" width="9.25" customWidth="1"/>
    <col min="3336" max="3336" width="11.25" customWidth="1"/>
    <col min="3337" max="3337" width="9.5" customWidth="1"/>
    <col min="3585" max="3585" width="9.75" customWidth="1"/>
    <col min="3586" max="3586" width="21.125" customWidth="1"/>
    <col min="3587" max="3587" width="21.625" customWidth="1"/>
    <col min="3588" max="3588" width="12.125" customWidth="1"/>
    <col min="3589" max="3589" width="13.375" customWidth="1"/>
    <col min="3590" max="3590" width="9.125" customWidth="1"/>
    <col min="3591" max="3591" width="9.25" customWidth="1"/>
    <col min="3592" max="3592" width="11.25" customWidth="1"/>
    <col min="3593" max="3593" width="9.5" customWidth="1"/>
    <col min="3841" max="3841" width="9.75" customWidth="1"/>
    <col min="3842" max="3842" width="21.125" customWidth="1"/>
    <col min="3843" max="3843" width="21.625" customWidth="1"/>
    <col min="3844" max="3844" width="12.125" customWidth="1"/>
    <col min="3845" max="3845" width="13.375" customWidth="1"/>
    <col min="3846" max="3846" width="9.125" customWidth="1"/>
    <col min="3847" max="3847" width="9.25" customWidth="1"/>
    <col min="3848" max="3848" width="11.25" customWidth="1"/>
    <col min="3849" max="3849" width="9.5" customWidth="1"/>
    <col min="4097" max="4097" width="9.75" customWidth="1"/>
    <col min="4098" max="4098" width="21.125" customWidth="1"/>
    <col min="4099" max="4099" width="21.625" customWidth="1"/>
    <col min="4100" max="4100" width="12.125" customWidth="1"/>
    <col min="4101" max="4101" width="13.375" customWidth="1"/>
    <col min="4102" max="4102" width="9.125" customWidth="1"/>
    <col min="4103" max="4103" width="9.25" customWidth="1"/>
    <col min="4104" max="4104" width="11.25" customWidth="1"/>
    <col min="4105" max="4105" width="9.5" customWidth="1"/>
    <col min="4353" max="4353" width="9.75" customWidth="1"/>
    <col min="4354" max="4354" width="21.125" customWidth="1"/>
    <col min="4355" max="4355" width="21.625" customWidth="1"/>
    <col min="4356" max="4356" width="12.125" customWidth="1"/>
    <col min="4357" max="4357" width="13.375" customWidth="1"/>
    <col min="4358" max="4358" width="9.125" customWidth="1"/>
    <col min="4359" max="4359" width="9.25" customWidth="1"/>
    <col min="4360" max="4360" width="11.25" customWidth="1"/>
    <col min="4361" max="4361" width="9.5" customWidth="1"/>
    <col min="4609" max="4609" width="9.75" customWidth="1"/>
    <col min="4610" max="4610" width="21.125" customWidth="1"/>
    <col min="4611" max="4611" width="21.625" customWidth="1"/>
    <col min="4612" max="4612" width="12.125" customWidth="1"/>
    <col min="4613" max="4613" width="13.375" customWidth="1"/>
    <col min="4614" max="4614" width="9.125" customWidth="1"/>
    <col min="4615" max="4615" width="9.25" customWidth="1"/>
    <col min="4616" max="4616" width="11.25" customWidth="1"/>
    <col min="4617" max="4617" width="9.5" customWidth="1"/>
    <col min="4865" max="4865" width="9.75" customWidth="1"/>
    <col min="4866" max="4866" width="21.125" customWidth="1"/>
    <col min="4867" max="4867" width="21.625" customWidth="1"/>
    <col min="4868" max="4868" width="12.125" customWidth="1"/>
    <col min="4869" max="4869" width="13.375" customWidth="1"/>
    <col min="4870" max="4870" width="9.125" customWidth="1"/>
    <col min="4871" max="4871" width="9.25" customWidth="1"/>
    <col min="4872" max="4872" width="11.25" customWidth="1"/>
    <col min="4873" max="4873" width="9.5" customWidth="1"/>
    <col min="5121" max="5121" width="9.75" customWidth="1"/>
    <col min="5122" max="5122" width="21.125" customWidth="1"/>
    <col min="5123" max="5123" width="21.625" customWidth="1"/>
    <col min="5124" max="5124" width="12.125" customWidth="1"/>
    <col min="5125" max="5125" width="13.375" customWidth="1"/>
    <col min="5126" max="5126" width="9.125" customWidth="1"/>
    <col min="5127" max="5127" width="9.25" customWidth="1"/>
    <col min="5128" max="5128" width="11.25" customWidth="1"/>
    <col min="5129" max="5129" width="9.5" customWidth="1"/>
    <col min="5377" max="5377" width="9.75" customWidth="1"/>
    <col min="5378" max="5378" width="21.125" customWidth="1"/>
    <col min="5379" max="5379" width="21.625" customWidth="1"/>
    <col min="5380" max="5380" width="12.125" customWidth="1"/>
    <col min="5381" max="5381" width="13.375" customWidth="1"/>
    <col min="5382" max="5382" width="9.125" customWidth="1"/>
    <col min="5383" max="5383" width="9.25" customWidth="1"/>
    <col min="5384" max="5384" width="11.25" customWidth="1"/>
    <col min="5385" max="5385" width="9.5" customWidth="1"/>
    <col min="5633" max="5633" width="9.75" customWidth="1"/>
    <col min="5634" max="5634" width="21.125" customWidth="1"/>
    <col min="5635" max="5635" width="21.625" customWidth="1"/>
    <col min="5636" max="5636" width="12.125" customWidth="1"/>
    <col min="5637" max="5637" width="13.375" customWidth="1"/>
    <col min="5638" max="5638" width="9.125" customWidth="1"/>
    <col min="5639" max="5639" width="9.25" customWidth="1"/>
    <col min="5640" max="5640" width="11.25" customWidth="1"/>
    <col min="5641" max="5641" width="9.5" customWidth="1"/>
    <col min="5889" max="5889" width="9.75" customWidth="1"/>
    <col min="5890" max="5890" width="21.125" customWidth="1"/>
    <col min="5891" max="5891" width="21.625" customWidth="1"/>
    <col min="5892" max="5892" width="12.125" customWidth="1"/>
    <col min="5893" max="5893" width="13.375" customWidth="1"/>
    <col min="5894" max="5894" width="9.125" customWidth="1"/>
    <col min="5895" max="5895" width="9.25" customWidth="1"/>
    <col min="5896" max="5896" width="11.25" customWidth="1"/>
    <col min="5897" max="5897" width="9.5" customWidth="1"/>
    <col min="6145" max="6145" width="9.75" customWidth="1"/>
    <col min="6146" max="6146" width="21.125" customWidth="1"/>
    <col min="6147" max="6147" width="21.625" customWidth="1"/>
    <col min="6148" max="6148" width="12.125" customWidth="1"/>
    <col min="6149" max="6149" width="13.375" customWidth="1"/>
    <col min="6150" max="6150" width="9.125" customWidth="1"/>
    <col min="6151" max="6151" width="9.25" customWidth="1"/>
    <col min="6152" max="6152" width="11.25" customWidth="1"/>
    <col min="6153" max="6153" width="9.5" customWidth="1"/>
    <col min="6401" max="6401" width="9.75" customWidth="1"/>
    <col min="6402" max="6402" width="21.125" customWidth="1"/>
    <col min="6403" max="6403" width="21.625" customWidth="1"/>
    <col min="6404" max="6404" width="12.125" customWidth="1"/>
    <col min="6405" max="6405" width="13.375" customWidth="1"/>
    <col min="6406" max="6406" width="9.125" customWidth="1"/>
    <col min="6407" max="6407" width="9.25" customWidth="1"/>
    <col min="6408" max="6408" width="11.25" customWidth="1"/>
    <col min="6409" max="6409" width="9.5" customWidth="1"/>
    <col min="6657" max="6657" width="9.75" customWidth="1"/>
    <col min="6658" max="6658" width="21.125" customWidth="1"/>
    <col min="6659" max="6659" width="21.625" customWidth="1"/>
    <col min="6660" max="6660" width="12.125" customWidth="1"/>
    <col min="6661" max="6661" width="13.375" customWidth="1"/>
    <col min="6662" max="6662" width="9.125" customWidth="1"/>
    <col min="6663" max="6663" width="9.25" customWidth="1"/>
    <col min="6664" max="6664" width="11.25" customWidth="1"/>
    <col min="6665" max="6665" width="9.5" customWidth="1"/>
    <col min="6913" max="6913" width="9.75" customWidth="1"/>
    <col min="6914" max="6914" width="21.125" customWidth="1"/>
    <col min="6915" max="6915" width="21.625" customWidth="1"/>
    <col min="6916" max="6916" width="12.125" customWidth="1"/>
    <col min="6917" max="6917" width="13.375" customWidth="1"/>
    <col min="6918" max="6918" width="9.125" customWidth="1"/>
    <col min="6919" max="6919" width="9.25" customWidth="1"/>
    <col min="6920" max="6920" width="11.25" customWidth="1"/>
    <col min="6921" max="6921" width="9.5" customWidth="1"/>
    <col min="7169" max="7169" width="9.75" customWidth="1"/>
    <col min="7170" max="7170" width="21.125" customWidth="1"/>
    <col min="7171" max="7171" width="21.625" customWidth="1"/>
    <col min="7172" max="7172" width="12.125" customWidth="1"/>
    <col min="7173" max="7173" width="13.375" customWidth="1"/>
    <col min="7174" max="7174" width="9.125" customWidth="1"/>
    <col min="7175" max="7175" width="9.25" customWidth="1"/>
    <col min="7176" max="7176" width="11.25" customWidth="1"/>
    <col min="7177" max="7177" width="9.5" customWidth="1"/>
    <col min="7425" max="7425" width="9.75" customWidth="1"/>
    <col min="7426" max="7426" width="21.125" customWidth="1"/>
    <col min="7427" max="7427" width="21.625" customWidth="1"/>
    <col min="7428" max="7428" width="12.125" customWidth="1"/>
    <col min="7429" max="7429" width="13.375" customWidth="1"/>
    <col min="7430" max="7430" width="9.125" customWidth="1"/>
    <col min="7431" max="7431" width="9.25" customWidth="1"/>
    <col min="7432" max="7432" width="11.25" customWidth="1"/>
    <col min="7433" max="7433" width="9.5" customWidth="1"/>
    <col min="7681" max="7681" width="9.75" customWidth="1"/>
    <col min="7682" max="7682" width="21.125" customWidth="1"/>
    <col min="7683" max="7683" width="21.625" customWidth="1"/>
    <col min="7684" max="7684" width="12.125" customWidth="1"/>
    <col min="7685" max="7685" width="13.375" customWidth="1"/>
    <col min="7686" max="7686" width="9.125" customWidth="1"/>
    <col min="7687" max="7687" width="9.25" customWidth="1"/>
    <col min="7688" max="7688" width="11.25" customWidth="1"/>
    <col min="7689" max="7689" width="9.5" customWidth="1"/>
    <col min="7937" max="7937" width="9.75" customWidth="1"/>
    <col min="7938" max="7938" width="21.125" customWidth="1"/>
    <col min="7939" max="7939" width="21.625" customWidth="1"/>
    <col min="7940" max="7940" width="12.125" customWidth="1"/>
    <col min="7941" max="7941" width="13.375" customWidth="1"/>
    <col min="7942" max="7942" width="9.125" customWidth="1"/>
    <col min="7943" max="7943" width="9.25" customWidth="1"/>
    <col min="7944" max="7944" width="11.25" customWidth="1"/>
    <col min="7945" max="7945" width="9.5" customWidth="1"/>
    <col min="8193" max="8193" width="9.75" customWidth="1"/>
    <col min="8194" max="8194" width="21.125" customWidth="1"/>
    <col min="8195" max="8195" width="21.625" customWidth="1"/>
    <col min="8196" max="8196" width="12.125" customWidth="1"/>
    <col min="8197" max="8197" width="13.375" customWidth="1"/>
    <col min="8198" max="8198" width="9.125" customWidth="1"/>
    <col min="8199" max="8199" width="9.25" customWidth="1"/>
    <col min="8200" max="8200" width="11.25" customWidth="1"/>
    <col min="8201" max="8201" width="9.5" customWidth="1"/>
    <col min="8449" max="8449" width="9.75" customWidth="1"/>
    <col min="8450" max="8450" width="21.125" customWidth="1"/>
    <col min="8451" max="8451" width="21.625" customWidth="1"/>
    <col min="8452" max="8452" width="12.125" customWidth="1"/>
    <col min="8453" max="8453" width="13.375" customWidth="1"/>
    <col min="8454" max="8454" width="9.125" customWidth="1"/>
    <col min="8455" max="8455" width="9.25" customWidth="1"/>
    <col min="8456" max="8456" width="11.25" customWidth="1"/>
    <col min="8457" max="8457" width="9.5" customWidth="1"/>
    <col min="8705" max="8705" width="9.75" customWidth="1"/>
    <col min="8706" max="8706" width="21.125" customWidth="1"/>
    <col min="8707" max="8707" width="21.625" customWidth="1"/>
    <col min="8708" max="8708" width="12.125" customWidth="1"/>
    <col min="8709" max="8709" width="13.375" customWidth="1"/>
    <col min="8710" max="8710" width="9.125" customWidth="1"/>
    <col min="8711" max="8711" width="9.25" customWidth="1"/>
    <col min="8712" max="8712" width="11.25" customWidth="1"/>
    <col min="8713" max="8713" width="9.5" customWidth="1"/>
    <col min="8961" max="8961" width="9.75" customWidth="1"/>
    <col min="8962" max="8962" width="21.125" customWidth="1"/>
    <col min="8963" max="8963" width="21.625" customWidth="1"/>
    <col min="8964" max="8964" width="12.125" customWidth="1"/>
    <col min="8965" max="8965" width="13.375" customWidth="1"/>
    <col min="8966" max="8966" width="9.125" customWidth="1"/>
    <col min="8967" max="8967" width="9.25" customWidth="1"/>
    <col min="8968" max="8968" width="11.25" customWidth="1"/>
    <col min="8969" max="8969" width="9.5" customWidth="1"/>
    <col min="9217" max="9217" width="9.75" customWidth="1"/>
    <col min="9218" max="9218" width="21.125" customWidth="1"/>
    <col min="9219" max="9219" width="21.625" customWidth="1"/>
    <col min="9220" max="9220" width="12.125" customWidth="1"/>
    <col min="9221" max="9221" width="13.375" customWidth="1"/>
    <col min="9222" max="9222" width="9.125" customWidth="1"/>
    <col min="9223" max="9223" width="9.25" customWidth="1"/>
    <col min="9224" max="9224" width="11.25" customWidth="1"/>
    <col min="9225" max="9225" width="9.5" customWidth="1"/>
    <col min="9473" max="9473" width="9.75" customWidth="1"/>
    <col min="9474" max="9474" width="21.125" customWidth="1"/>
    <col min="9475" max="9475" width="21.625" customWidth="1"/>
    <col min="9476" max="9476" width="12.125" customWidth="1"/>
    <col min="9477" max="9477" width="13.375" customWidth="1"/>
    <col min="9478" max="9478" width="9.125" customWidth="1"/>
    <col min="9479" max="9479" width="9.25" customWidth="1"/>
    <col min="9480" max="9480" width="11.25" customWidth="1"/>
    <col min="9481" max="9481" width="9.5" customWidth="1"/>
    <col min="9729" max="9729" width="9.75" customWidth="1"/>
    <col min="9730" max="9730" width="21.125" customWidth="1"/>
    <col min="9731" max="9731" width="21.625" customWidth="1"/>
    <col min="9732" max="9732" width="12.125" customWidth="1"/>
    <col min="9733" max="9733" width="13.375" customWidth="1"/>
    <col min="9734" max="9734" width="9.125" customWidth="1"/>
    <col min="9735" max="9735" width="9.25" customWidth="1"/>
    <col min="9736" max="9736" width="11.25" customWidth="1"/>
    <col min="9737" max="9737" width="9.5" customWidth="1"/>
    <col min="9985" max="9985" width="9.75" customWidth="1"/>
    <col min="9986" max="9986" width="21.125" customWidth="1"/>
    <col min="9987" max="9987" width="21.625" customWidth="1"/>
    <col min="9988" max="9988" width="12.125" customWidth="1"/>
    <col min="9989" max="9989" width="13.375" customWidth="1"/>
    <col min="9990" max="9990" width="9.125" customWidth="1"/>
    <col min="9991" max="9991" width="9.25" customWidth="1"/>
    <col min="9992" max="9992" width="11.25" customWidth="1"/>
    <col min="9993" max="9993" width="9.5" customWidth="1"/>
    <col min="10241" max="10241" width="9.75" customWidth="1"/>
    <col min="10242" max="10242" width="21.125" customWidth="1"/>
    <col min="10243" max="10243" width="21.625" customWidth="1"/>
    <col min="10244" max="10244" width="12.125" customWidth="1"/>
    <col min="10245" max="10245" width="13.375" customWidth="1"/>
    <col min="10246" max="10246" width="9.125" customWidth="1"/>
    <col min="10247" max="10247" width="9.25" customWidth="1"/>
    <col min="10248" max="10248" width="11.25" customWidth="1"/>
    <col min="10249" max="10249" width="9.5" customWidth="1"/>
    <col min="10497" max="10497" width="9.75" customWidth="1"/>
    <col min="10498" max="10498" width="21.125" customWidth="1"/>
    <col min="10499" max="10499" width="21.625" customWidth="1"/>
    <col min="10500" max="10500" width="12.125" customWidth="1"/>
    <col min="10501" max="10501" width="13.375" customWidth="1"/>
    <col min="10502" max="10502" width="9.125" customWidth="1"/>
    <col min="10503" max="10503" width="9.25" customWidth="1"/>
    <col min="10504" max="10504" width="11.25" customWidth="1"/>
    <col min="10505" max="10505" width="9.5" customWidth="1"/>
    <col min="10753" max="10753" width="9.75" customWidth="1"/>
    <col min="10754" max="10754" width="21.125" customWidth="1"/>
    <col min="10755" max="10755" width="21.625" customWidth="1"/>
    <col min="10756" max="10756" width="12.125" customWidth="1"/>
    <col min="10757" max="10757" width="13.375" customWidth="1"/>
    <col min="10758" max="10758" width="9.125" customWidth="1"/>
    <col min="10759" max="10759" width="9.25" customWidth="1"/>
    <col min="10760" max="10760" width="11.25" customWidth="1"/>
    <col min="10761" max="10761" width="9.5" customWidth="1"/>
    <col min="11009" max="11009" width="9.75" customWidth="1"/>
    <col min="11010" max="11010" width="21.125" customWidth="1"/>
    <col min="11011" max="11011" width="21.625" customWidth="1"/>
    <col min="11012" max="11012" width="12.125" customWidth="1"/>
    <col min="11013" max="11013" width="13.375" customWidth="1"/>
    <col min="11014" max="11014" width="9.125" customWidth="1"/>
    <col min="11015" max="11015" width="9.25" customWidth="1"/>
    <col min="11016" max="11016" width="11.25" customWidth="1"/>
    <col min="11017" max="11017" width="9.5" customWidth="1"/>
    <col min="11265" max="11265" width="9.75" customWidth="1"/>
    <col min="11266" max="11266" width="21.125" customWidth="1"/>
    <col min="11267" max="11267" width="21.625" customWidth="1"/>
    <col min="11268" max="11268" width="12.125" customWidth="1"/>
    <col min="11269" max="11269" width="13.375" customWidth="1"/>
    <col min="11270" max="11270" width="9.125" customWidth="1"/>
    <col min="11271" max="11271" width="9.25" customWidth="1"/>
    <col min="11272" max="11272" width="11.25" customWidth="1"/>
    <col min="11273" max="11273" width="9.5" customWidth="1"/>
    <col min="11521" max="11521" width="9.75" customWidth="1"/>
    <col min="11522" max="11522" width="21.125" customWidth="1"/>
    <col min="11523" max="11523" width="21.625" customWidth="1"/>
    <col min="11524" max="11524" width="12.125" customWidth="1"/>
    <col min="11525" max="11525" width="13.375" customWidth="1"/>
    <col min="11526" max="11526" width="9.125" customWidth="1"/>
    <col min="11527" max="11527" width="9.25" customWidth="1"/>
    <col min="11528" max="11528" width="11.25" customWidth="1"/>
    <col min="11529" max="11529" width="9.5" customWidth="1"/>
    <col min="11777" max="11777" width="9.75" customWidth="1"/>
    <col min="11778" max="11778" width="21.125" customWidth="1"/>
    <col min="11779" max="11779" width="21.625" customWidth="1"/>
    <col min="11780" max="11780" width="12.125" customWidth="1"/>
    <col min="11781" max="11781" width="13.375" customWidth="1"/>
    <col min="11782" max="11782" width="9.125" customWidth="1"/>
    <col min="11783" max="11783" width="9.25" customWidth="1"/>
    <col min="11784" max="11784" width="11.25" customWidth="1"/>
    <col min="11785" max="11785" width="9.5" customWidth="1"/>
    <col min="12033" max="12033" width="9.75" customWidth="1"/>
    <col min="12034" max="12034" width="21.125" customWidth="1"/>
    <col min="12035" max="12035" width="21.625" customWidth="1"/>
    <col min="12036" max="12036" width="12.125" customWidth="1"/>
    <col min="12037" max="12037" width="13.375" customWidth="1"/>
    <col min="12038" max="12038" width="9.125" customWidth="1"/>
    <col min="12039" max="12039" width="9.25" customWidth="1"/>
    <col min="12040" max="12040" width="11.25" customWidth="1"/>
    <col min="12041" max="12041" width="9.5" customWidth="1"/>
    <col min="12289" max="12289" width="9.75" customWidth="1"/>
    <col min="12290" max="12290" width="21.125" customWidth="1"/>
    <col min="12291" max="12291" width="21.625" customWidth="1"/>
    <col min="12292" max="12292" width="12.125" customWidth="1"/>
    <col min="12293" max="12293" width="13.375" customWidth="1"/>
    <col min="12294" max="12294" width="9.125" customWidth="1"/>
    <col min="12295" max="12295" width="9.25" customWidth="1"/>
    <col min="12296" max="12296" width="11.25" customWidth="1"/>
    <col min="12297" max="12297" width="9.5" customWidth="1"/>
    <col min="12545" max="12545" width="9.75" customWidth="1"/>
    <col min="12546" max="12546" width="21.125" customWidth="1"/>
    <col min="12547" max="12547" width="21.625" customWidth="1"/>
    <col min="12548" max="12548" width="12.125" customWidth="1"/>
    <col min="12549" max="12549" width="13.375" customWidth="1"/>
    <col min="12550" max="12550" width="9.125" customWidth="1"/>
    <col min="12551" max="12551" width="9.25" customWidth="1"/>
    <col min="12552" max="12552" width="11.25" customWidth="1"/>
    <col min="12553" max="12553" width="9.5" customWidth="1"/>
    <col min="12801" max="12801" width="9.75" customWidth="1"/>
    <col min="12802" max="12802" width="21.125" customWidth="1"/>
    <col min="12803" max="12803" width="21.625" customWidth="1"/>
    <col min="12804" max="12804" width="12.125" customWidth="1"/>
    <col min="12805" max="12805" width="13.375" customWidth="1"/>
    <col min="12806" max="12806" width="9.125" customWidth="1"/>
    <col min="12807" max="12807" width="9.25" customWidth="1"/>
    <col min="12808" max="12808" width="11.25" customWidth="1"/>
    <col min="12809" max="12809" width="9.5" customWidth="1"/>
    <col min="13057" max="13057" width="9.75" customWidth="1"/>
    <col min="13058" max="13058" width="21.125" customWidth="1"/>
    <col min="13059" max="13059" width="21.625" customWidth="1"/>
    <col min="13060" max="13060" width="12.125" customWidth="1"/>
    <col min="13061" max="13061" width="13.375" customWidth="1"/>
    <col min="13062" max="13062" width="9.125" customWidth="1"/>
    <col min="13063" max="13063" width="9.25" customWidth="1"/>
    <col min="13064" max="13064" width="11.25" customWidth="1"/>
    <col min="13065" max="13065" width="9.5" customWidth="1"/>
    <col min="13313" max="13313" width="9.75" customWidth="1"/>
    <col min="13314" max="13314" width="21.125" customWidth="1"/>
    <col min="13315" max="13315" width="21.625" customWidth="1"/>
    <col min="13316" max="13316" width="12.125" customWidth="1"/>
    <col min="13317" max="13317" width="13.375" customWidth="1"/>
    <col min="13318" max="13318" width="9.125" customWidth="1"/>
    <col min="13319" max="13319" width="9.25" customWidth="1"/>
    <col min="13320" max="13320" width="11.25" customWidth="1"/>
    <col min="13321" max="13321" width="9.5" customWidth="1"/>
    <col min="13569" max="13569" width="9.75" customWidth="1"/>
    <col min="13570" max="13570" width="21.125" customWidth="1"/>
    <col min="13571" max="13571" width="21.625" customWidth="1"/>
    <col min="13572" max="13572" width="12.125" customWidth="1"/>
    <col min="13573" max="13573" width="13.375" customWidth="1"/>
    <col min="13574" max="13574" width="9.125" customWidth="1"/>
    <col min="13575" max="13575" width="9.25" customWidth="1"/>
    <col min="13576" max="13576" width="11.25" customWidth="1"/>
    <col min="13577" max="13577" width="9.5" customWidth="1"/>
    <col min="13825" max="13825" width="9.75" customWidth="1"/>
    <col min="13826" max="13826" width="21.125" customWidth="1"/>
    <col min="13827" max="13827" width="21.625" customWidth="1"/>
    <col min="13828" max="13828" width="12.125" customWidth="1"/>
    <col min="13829" max="13829" width="13.375" customWidth="1"/>
    <col min="13830" max="13830" width="9.125" customWidth="1"/>
    <col min="13831" max="13831" width="9.25" customWidth="1"/>
    <col min="13832" max="13832" width="11.25" customWidth="1"/>
    <col min="13833" max="13833" width="9.5" customWidth="1"/>
    <col min="14081" max="14081" width="9.75" customWidth="1"/>
    <col min="14082" max="14082" width="21.125" customWidth="1"/>
    <col min="14083" max="14083" width="21.625" customWidth="1"/>
    <col min="14084" max="14084" width="12.125" customWidth="1"/>
    <col min="14085" max="14085" width="13.375" customWidth="1"/>
    <col min="14086" max="14086" width="9.125" customWidth="1"/>
    <col min="14087" max="14087" width="9.25" customWidth="1"/>
    <col min="14088" max="14088" width="11.25" customWidth="1"/>
    <col min="14089" max="14089" width="9.5" customWidth="1"/>
    <col min="14337" max="14337" width="9.75" customWidth="1"/>
    <col min="14338" max="14338" width="21.125" customWidth="1"/>
    <col min="14339" max="14339" width="21.625" customWidth="1"/>
    <col min="14340" max="14340" width="12.125" customWidth="1"/>
    <col min="14341" max="14341" width="13.375" customWidth="1"/>
    <col min="14342" max="14342" width="9.125" customWidth="1"/>
    <col min="14343" max="14343" width="9.25" customWidth="1"/>
    <col min="14344" max="14344" width="11.25" customWidth="1"/>
    <col min="14345" max="14345" width="9.5" customWidth="1"/>
    <col min="14593" max="14593" width="9.75" customWidth="1"/>
    <col min="14594" max="14594" width="21.125" customWidth="1"/>
    <col min="14595" max="14595" width="21.625" customWidth="1"/>
    <col min="14596" max="14596" width="12.125" customWidth="1"/>
    <col min="14597" max="14597" width="13.375" customWidth="1"/>
    <col min="14598" max="14598" width="9.125" customWidth="1"/>
    <col min="14599" max="14599" width="9.25" customWidth="1"/>
    <col min="14600" max="14600" width="11.25" customWidth="1"/>
    <col min="14601" max="14601" width="9.5" customWidth="1"/>
    <col min="14849" max="14849" width="9.75" customWidth="1"/>
    <col min="14850" max="14850" width="21.125" customWidth="1"/>
    <col min="14851" max="14851" width="21.625" customWidth="1"/>
    <col min="14852" max="14852" width="12.125" customWidth="1"/>
    <col min="14853" max="14853" width="13.375" customWidth="1"/>
    <col min="14854" max="14854" width="9.125" customWidth="1"/>
    <col min="14855" max="14855" width="9.25" customWidth="1"/>
    <col min="14856" max="14856" width="11.25" customWidth="1"/>
    <col min="14857" max="14857" width="9.5" customWidth="1"/>
    <col min="15105" max="15105" width="9.75" customWidth="1"/>
    <col min="15106" max="15106" width="21.125" customWidth="1"/>
    <col min="15107" max="15107" width="21.625" customWidth="1"/>
    <col min="15108" max="15108" width="12.125" customWidth="1"/>
    <col min="15109" max="15109" width="13.375" customWidth="1"/>
    <col min="15110" max="15110" width="9.125" customWidth="1"/>
    <col min="15111" max="15111" width="9.25" customWidth="1"/>
    <col min="15112" max="15112" width="11.25" customWidth="1"/>
    <col min="15113" max="15113" width="9.5" customWidth="1"/>
    <col min="15361" max="15361" width="9.75" customWidth="1"/>
    <col min="15362" max="15362" width="21.125" customWidth="1"/>
    <col min="15363" max="15363" width="21.625" customWidth="1"/>
    <col min="15364" max="15364" width="12.125" customWidth="1"/>
    <col min="15365" max="15365" width="13.375" customWidth="1"/>
    <col min="15366" max="15366" width="9.125" customWidth="1"/>
    <col min="15367" max="15367" width="9.25" customWidth="1"/>
    <col min="15368" max="15368" width="11.25" customWidth="1"/>
    <col min="15369" max="15369" width="9.5" customWidth="1"/>
    <col min="15617" max="15617" width="9.75" customWidth="1"/>
    <col min="15618" max="15618" width="21.125" customWidth="1"/>
    <col min="15619" max="15619" width="21.625" customWidth="1"/>
    <col min="15620" max="15620" width="12.125" customWidth="1"/>
    <col min="15621" max="15621" width="13.375" customWidth="1"/>
    <col min="15622" max="15622" width="9.125" customWidth="1"/>
    <col min="15623" max="15623" width="9.25" customWidth="1"/>
    <col min="15624" max="15624" width="11.25" customWidth="1"/>
    <col min="15625" max="15625" width="9.5" customWidth="1"/>
    <col min="15873" max="15873" width="9.75" customWidth="1"/>
    <col min="15874" max="15874" width="21.125" customWidth="1"/>
    <col min="15875" max="15875" width="21.625" customWidth="1"/>
    <col min="15876" max="15876" width="12.125" customWidth="1"/>
    <col min="15877" max="15877" width="13.375" customWidth="1"/>
    <col min="15878" max="15878" width="9.125" customWidth="1"/>
    <col min="15879" max="15879" width="9.25" customWidth="1"/>
    <col min="15880" max="15880" width="11.25" customWidth="1"/>
    <col min="15881" max="15881" width="9.5" customWidth="1"/>
    <col min="16129" max="16129" width="9.75" customWidth="1"/>
    <col min="16130" max="16130" width="21.125" customWidth="1"/>
    <col min="16131" max="16131" width="21.625" customWidth="1"/>
    <col min="16132" max="16132" width="12.125" customWidth="1"/>
    <col min="16133" max="16133" width="13.375" customWidth="1"/>
    <col min="16134" max="16134" width="9.125" customWidth="1"/>
    <col min="16135" max="16135" width="9.25" customWidth="1"/>
    <col min="16136" max="16136" width="11.25" customWidth="1"/>
    <col min="16137" max="16137" width="9.5" customWidth="1"/>
  </cols>
  <sheetData>
    <row r="1" spans="1:9" ht="15.75" customHeight="1">
      <c r="A1" s="65" t="s">
        <v>9</v>
      </c>
      <c r="B1" s="65"/>
      <c r="C1" s="65"/>
      <c r="D1" s="65"/>
      <c r="E1" s="65"/>
      <c r="F1" s="65"/>
      <c r="G1" s="66"/>
      <c r="H1" s="67" t="s">
        <v>10</v>
      </c>
      <c r="I1" s="68"/>
    </row>
    <row r="2" spans="1:9" ht="15.75" customHeight="1">
      <c r="A2" s="65"/>
      <c r="B2" s="65"/>
      <c r="C2" s="65"/>
      <c r="D2" s="65"/>
      <c r="E2" s="65"/>
      <c r="F2" s="65"/>
      <c r="G2" s="66"/>
      <c r="H2" s="69"/>
      <c r="I2" s="70"/>
    </row>
    <row r="3" spans="1:9" ht="12.75" customHeight="1">
      <c r="A3" s="65"/>
      <c r="B3" s="65"/>
      <c r="C3" s="65"/>
      <c r="D3" s="65"/>
      <c r="E3" s="65"/>
      <c r="F3" s="65"/>
      <c r="G3" s="66"/>
      <c r="H3" s="69"/>
      <c r="I3" s="70"/>
    </row>
    <row r="4" spans="1:9">
      <c r="A4" s="73" t="s">
        <v>41</v>
      </c>
      <c r="B4" s="73"/>
      <c r="C4" s="73"/>
      <c r="D4" s="73"/>
      <c r="E4" s="73"/>
      <c r="F4" s="73"/>
      <c r="G4" s="74"/>
      <c r="H4" s="71"/>
      <c r="I4" s="72"/>
    </row>
    <row r="5" spans="1:9" ht="10.5" customHeight="1">
      <c r="C5" s="7"/>
      <c r="D5" s="7"/>
    </row>
    <row r="6" spans="1:9">
      <c r="A6" s="6" t="s">
        <v>11</v>
      </c>
      <c r="E6" s="2" t="s">
        <v>12</v>
      </c>
    </row>
    <row r="7" spans="1:9">
      <c r="A7" s="6" t="s">
        <v>13</v>
      </c>
    </row>
    <row r="8" spans="1:9">
      <c r="A8" s="6" t="s">
        <v>14</v>
      </c>
    </row>
    <row r="9" spans="1:9">
      <c r="A9" s="6" t="s">
        <v>15</v>
      </c>
    </row>
    <row r="10" spans="1:9" ht="9" customHeight="1"/>
    <row r="11" spans="1:9" ht="15" customHeight="1">
      <c r="A11" s="75" t="s">
        <v>16</v>
      </c>
      <c r="B11" s="77" t="s">
        <v>0</v>
      </c>
      <c r="C11" s="78"/>
      <c r="D11" s="79"/>
      <c r="E11" s="80" t="s">
        <v>17</v>
      </c>
      <c r="F11" s="80"/>
      <c r="G11" s="80"/>
      <c r="H11" s="80"/>
      <c r="I11" s="9" t="s">
        <v>3</v>
      </c>
    </row>
    <row r="12" spans="1:9" ht="27" customHeight="1">
      <c r="A12" s="76"/>
      <c r="B12" s="9" t="s">
        <v>18</v>
      </c>
      <c r="C12" s="9" t="s">
        <v>4</v>
      </c>
      <c r="D12" s="9" t="s">
        <v>19</v>
      </c>
      <c r="E12" s="9" t="s">
        <v>1</v>
      </c>
      <c r="F12" s="10" t="s">
        <v>20</v>
      </c>
      <c r="G12" s="10" t="s">
        <v>2</v>
      </c>
      <c r="H12" s="11" t="s">
        <v>21</v>
      </c>
      <c r="I12" s="9"/>
    </row>
    <row r="13" spans="1:9">
      <c r="A13" s="12" t="s">
        <v>22</v>
      </c>
      <c r="B13" s="13">
        <v>2</v>
      </c>
      <c r="C13" s="13">
        <v>3</v>
      </c>
      <c r="D13" s="13">
        <v>4</v>
      </c>
      <c r="E13" s="13">
        <v>5</v>
      </c>
      <c r="F13" s="14" t="s">
        <v>23</v>
      </c>
      <c r="G13" s="14" t="s">
        <v>24</v>
      </c>
      <c r="H13" s="13">
        <v>8</v>
      </c>
      <c r="I13" s="13">
        <v>9</v>
      </c>
    </row>
    <row r="14" spans="1:9" ht="21" customHeight="1">
      <c r="A14" s="15">
        <v>43081</v>
      </c>
      <c r="B14" s="1" t="s">
        <v>37</v>
      </c>
      <c r="C14" s="16" t="str">
        <f>VLOOKUP(B14,'[1]SNACK 03'!$A$5:$F$178,3,0)</f>
        <v>Vũng Tàu</v>
      </c>
      <c r="D14" s="17">
        <f>VLOOKUP(B14,'[1]SNACK 03'!$A$5:$F$178,2,0)</f>
        <v>270106056</v>
      </c>
      <c r="E14" s="18" t="s">
        <v>36</v>
      </c>
      <c r="F14" s="18">
        <v>6780</v>
      </c>
      <c r="G14" s="19">
        <v>16500</v>
      </c>
      <c r="H14" s="19">
        <f>F14*G14</f>
        <v>111870000</v>
      </c>
      <c r="I14" s="19"/>
    </row>
    <row r="15" spans="1:9" ht="21" customHeight="1">
      <c r="A15" s="15">
        <v>43081</v>
      </c>
      <c r="B15" s="1" t="s">
        <v>27</v>
      </c>
      <c r="C15" s="16" t="str">
        <f>VLOOKUP(B15,'[1]SNACK 03'!$A$5:$F$178,3,0)</f>
        <v>Vũng Tàu</v>
      </c>
      <c r="D15" s="17">
        <f>VLOOKUP(B15,'[1]SNACK 03'!$A$5:$F$178,2,0)</f>
        <v>270176684</v>
      </c>
      <c r="E15" s="18" t="s">
        <v>36</v>
      </c>
      <c r="F15" s="20">
        <v>5870</v>
      </c>
      <c r="G15" s="19">
        <v>16500</v>
      </c>
      <c r="H15" s="21">
        <f t="shared" ref="H15:H36" si="0">F15*G15</f>
        <v>96855000</v>
      </c>
      <c r="I15" s="21"/>
    </row>
    <row r="16" spans="1:9" ht="21" customHeight="1">
      <c r="A16" s="15">
        <v>43081</v>
      </c>
      <c r="B16" s="1" t="s">
        <v>25</v>
      </c>
      <c r="C16" s="16" t="str">
        <f>VLOOKUP(B16,'[1]SNACK 03'!$A$5:$F$178,3,0)</f>
        <v>Vũng Tàu</v>
      </c>
      <c r="D16" s="17">
        <f>VLOOKUP(B16,'[1]SNACK 03'!$A$5:$F$178,2,0)</f>
        <v>270176960</v>
      </c>
      <c r="E16" s="18" t="s">
        <v>36</v>
      </c>
      <c r="F16" s="20">
        <v>6570</v>
      </c>
      <c r="G16" s="19">
        <v>16500</v>
      </c>
      <c r="H16" s="21">
        <f t="shared" si="0"/>
        <v>108405000</v>
      </c>
      <c r="I16" s="21"/>
    </row>
    <row r="17" spans="1:9" ht="21" customHeight="1">
      <c r="A17" s="15">
        <v>43081</v>
      </c>
      <c r="B17" s="1" t="s">
        <v>38</v>
      </c>
      <c r="C17" s="16" t="str">
        <f>VLOOKUP(B17,'[1]SNACK 03'!$A$5:$F$178,3,0)</f>
        <v>Vũng Tàu</v>
      </c>
      <c r="D17" s="17">
        <f>VLOOKUP(B17,'[1]SNACK 03'!$A$5:$F$178,2,0)</f>
        <v>271181056</v>
      </c>
      <c r="E17" s="18" t="s">
        <v>36</v>
      </c>
      <c r="F17" s="20">
        <v>5980</v>
      </c>
      <c r="G17" s="19">
        <v>16500</v>
      </c>
      <c r="H17" s="21">
        <f t="shared" si="0"/>
        <v>98670000</v>
      </c>
      <c r="I17" s="21"/>
    </row>
    <row r="18" spans="1:9" ht="21" customHeight="1">
      <c r="A18" s="15">
        <v>43081</v>
      </c>
      <c r="B18" s="1" t="s">
        <v>26</v>
      </c>
      <c r="C18" s="16" t="str">
        <f>VLOOKUP(B18,'[1]SNACK 03'!$A$5:$F$178,3,0)</f>
        <v>Vũng Tàu</v>
      </c>
      <c r="D18" s="17">
        <f>VLOOKUP(B18,'[1]SNACK 03'!$A$5:$F$178,2,0)</f>
        <v>270986506</v>
      </c>
      <c r="E18" s="18" t="s">
        <v>36</v>
      </c>
      <c r="F18" s="20">
        <v>5970</v>
      </c>
      <c r="G18" s="19">
        <v>16500</v>
      </c>
      <c r="H18" s="21">
        <f t="shared" si="0"/>
        <v>98505000</v>
      </c>
      <c r="I18" s="21"/>
    </row>
    <row r="19" spans="1:9" ht="21" customHeight="1">
      <c r="A19" s="15">
        <v>43081</v>
      </c>
      <c r="B19" s="1" t="s">
        <v>39</v>
      </c>
      <c r="C19" s="16" t="str">
        <f>VLOOKUP(B19,'[1]SNACK 03'!$A$5:$F$178,3,0)</f>
        <v>Vũng Tàu</v>
      </c>
      <c r="D19" s="17">
        <f>VLOOKUP(B19,'[1]SNACK 03'!$A$5:$F$178,2,0)</f>
        <v>271642418</v>
      </c>
      <c r="E19" s="18" t="s">
        <v>36</v>
      </c>
      <c r="F19" s="20">
        <v>6279</v>
      </c>
      <c r="G19" s="19">
        <v>16500</v>
      </c>
      <c r="H19" s="21">
        <f t="shared" si="0"/>
        <v>103603500</v>
      </c>
      <c r="I19" s="21"/>
    </row>
    <row r="20" spans="1:9" ht="21" customHeight="1">
      <c r="A20" s="15">
        <v>43088</v>
      </c>
      <c r="B20" s="1" t="s">
        <v>25</v>
      </c>
      <c r="C20" s="16" t="str">
        <f>VLOOKUP(B20,'[1]SNACK 03'!$A$5:$F$178,3,0)</f>
        <v>Vũng Tàu</v>
      </c>
      <c r="D20" s="17">
        <f>VLOOKUP(B20,'[1]SNACK 03'!$A$5:$F$178,2,0)</f>
        <v>270176960</v>
      </c>
      <c r="E20" s="18" t="s">
        <v>36</v>
      </c>
      <c r="F20" s="20">
        <v>5310</v>
      </c>
      <c r="G20" s="19">
        <v>16500</v>
      </c>
      <c r="H20" s="21">
        <f t="shared" si="0"/>
        <v>87615000</v>
      </c>
      <c r="I20" s="21"/>
    </row>
    <row r="21" spans="1:9" ht="21" customHeight="1">
      <c r="A21" s="15">
        <v>43088</v>
      </c>
      <c r="B21" s="1" t="s">
        <v>37</v>
      </c>
      <c r="C21" s="16" t="str">
        <f>VLOOKUP(B21,'[1]SNACK 03'!$A$5:$F$178,3,0)</f>
        <v>Vũng Tàu</v>
      </c>
      <c r="D21" s="17">
        <f>VLOOKUP(B21,'[1]SNACK 03'!$A$5:$F$178,2,0)</f>
        <v>270106056</v>
      </c>
      <c r="E21" s="18" t="s">
        <v>36</v>
      </c>
      <c r="F21" s="20">
        <v>5860</v>
      </c>
      <c r="G21" s="19">
        <v>16500</v>
      </c>
      <c r="H21" s="21">
        <f t="shared" si="0"/>
        <v>96690000</v>
      </c>
      <c r="I21" s="21"/>
    </row>
    <row r="22" spans="1:9" ht="21" customHeight="1">
      <c r="A22" s="15">
        <v>43088</v>
      </c>
      <c r="B22" s="1" t="s">
        <v>27</v>
      </c>
      <c r="C22" s="16" t="str">
        <f>VLOOKUP(B22,'[1]SNACK 03'!$A$5:$F$178,3,0)</f>
        <v>Vũng Tàu</v>
      </c>
      <c r="D22" s="17">
        <f>VLOOKUP(B22,'[1]SNACK 03'!$A$5:$F$178,2,0)</f>
        <v>270176684</v>
      </c>
      <c r="E22" s="18" t="s">
        <v>36</v>
      </c>
      <c r="F22" s="20">
        <f>54000-SUM(F14:F21)</f>
        <v>5381</v>
      </c>
      <c r="G22" s="19">
        <v>16500</v>
      </c>
      <c r="H22" s="21">
        <f t="shared" si="0"/>
        <v>88786500</v>
      </c>
      <c r="I22" s="21"/>
    </row>
    <row r="23" spans="1:9" ht="21" customHeight="1">
      <c r="A23" s="15">
        <v>43088</v>
      </c>
      <c r="B23" s="1" t="s">
        <v>26</v>
      </c>
      <c r="C23" s="16" t="str">
        <f>VLOOKUP(B23,'[1]SNACK 03'!$A$5:$F$178,3,0)</f>
        <v>Vũng Tàu</v>
      </c>
      <c r="D23" s="17">
        <f>VLOOKUP(B23,'[1]SNACK 03'!$A$5:$F$178,2,0)</f>
        <v>270986506</v>
      </c>
      <c r="E23" s="18" t="s">
        <v>36</v>
      </c>
      <c r="F23" s="20">
        <v>6431</v>
      </c>
      <c r="G23" s="19">
        <v>16500</v>
      </c>
      <c r="H23" s="21">
        <f t="shared" si="0"/>
        <v>106111500</v>
      </c>
      <c r="I23" s="21"/>
    </row>
    <row r="24" spans="1:9" ht="21" customHeight="1">
      <c r="A24" s="15">
        <v>43088</v>
      </c>
      <c r="B24" s="1" t="s">
        <v>39</v>
      </c>
      <c r="C24" s="16" t="str">
        <f>VLOOKUP(B24,'[1]SNACK 03'!$A$5:$F$178,3,0)</f>
        <v>Vũng Tàu</v>
      </c>
      <c r="D24" s="17">
        <f>VLOOKUP(B24,'[1]SNACK 03'!$A$5:$F$178,2,0)</f>
        <v>271642418</v>
      </c>
      <c r="E24" s="18" t="s">
        <v>36</v>
      </c>
      <c r="F24" s="20">
        <v>5972</v>
      </c>
      <c r="G24" s="19">
        <v>16500</v>
      </c>
      <c r="H24" s="21">
        <f t="shared" si="0"/>
        <v>98538000</v>
      </c>
      <c r="I24" s="21"/>
    </row>
    <row r="25" spans="1:9" ht="21" customHeight="1">
      <c r="A25" s="15">
        <v>43088</v>
      </c>
      <c r="B25" s="1" t="s">
        <v>38</v>
      </c>
      <c r="C25" s="16" t="str">
        <f>VLOOKUP(B25,'[1]SNACK 03'!$A$5:$F$178,3,0)</f>
        <v>Vũng Tàu</v>
      </c>
      <c r="D25" s="17">
        <f>VLOOKUP(B25,'[1]SNACK 03'!$A$5:$F$178,2,0)</f>
        <v>271181056</v>
      </c>
      <c r="E25" s="18" t="s">
        <v>36</v>
      </c>
      <c r="F25" s="20">
        <v>6017</v>
      </c>
      <c r="G25" s="19">
        <v>16500</v>
      </c>
      <c r="H25" s="21">
        <f t="shared" si="0"/>
        <v>99280500</v>
      </c>
      <c r="I25" s="21"/>
    </row>
    <row r="26" spans="1:9" ht="21" customHeight="1">
      <c r="A26" s="15">
        <v>43089</v>
      </c>
      <c r="B26" s="1" t="s">
        <v>27</v>
      </c>
      <c r="C26" s="16" t="str">
        <f>VLOOKUP(B26,'[1]SNACK 03'!$A$5:$F$178,3,0)</f>
        <v>Vũng Tàu</v>
      </c>
      <c r="D26" s="17">
        <f>VLOOKUP(B26,'[1]SNACK 03'!$A$5:$F$178,2,0)</f>
        <v>270176684</v>
      </c>
      <c r="E26" s="18" t="s">
        <v>36</v>
      </c>
      <c r="F26" s="20">
        <v>5873</v>
      </c>
      <c r="G26" s="19">
        <v>16500</v>
      </c>
      <c r="H26" s="21">
        <f t="shared" si="0"/>
        <v>96904500</v>
      </c>
      <c r="I26" s="21"/>
    </row>
    <row r="27" spans="1:9" ht="21" customHeight="1">
      <c r="A27" s="15">
        <v>43089</v>
      </c>
      <c r="B27" s="1" t="s">
        <v>25</v>
      </c>
      <c r="C27" s="16" t="str">
        <f>VLOOKUP(B27,'[1]SNACK 03'!$A$5:$F$178,3,0)</f>
        <v>Vũng Tàu</v>
      </c>
      <c r="D27" s="17">
        <f>VLOOKUP(B27,'[1]SNACK 03'!$A$5:$F$178,2,0)</f>
        <v>270176960</v>
      </c>
      <c r="E27" s="18" t="s">
        <v>36</v>
      </c>
      <c r="F27" s="20">
        <v>6643</v>
      </c>
      <c r="G27" s="19">
        <v>16500</v>
      </c>
      <c r="H27" s="21">
        <f t="shared" si="0"/>
        <v>109609500</v>
      </c>
      <c r="I27" s="21"/>
    </row>
    <row r="28" spans="1:9" ht="21" customHeight="1">
      <c r="A28" s="15">
        <v>43089</v>
      </c>
      <c r="B28" s="1" t="s">
        <v>39</v>
      </c>
      <c r="C28" s="16" t="str">
        <f>VLOOKUP(B28,'[1]SNACK 03'!$A$5:$F$178,3,0)</f>
        <v>Vũng Tàu</v>
      </c>
      <c r="D28" s="17">
        <f>VLOOKUP(B28,'[1]SNACK 03'!$A$5:$F$178,2,0)</f>
        <v>271642418</v>
      </c>
      <c r="E28" s="18" t="s">
        <v>36</v>
      </c>
      <c r="F28" s="20">
        <v>6721</v>
      </c>
      <c r="G28" s="19">
        <v>16500</v>
      </c>
      <c r="H28" s="21">
        <f t="shared" si="0"/>
        <v>110896500</v>
      </c>
      <c r="I28" s="21"/>
    </row>
    <row r="29" spans="1:9" ht="21" customHeight="1">
      <c r="A29" s="15">
        <v>43089</v>
      </c>
      <c r="B29" s="1" t="s">
        <v>38</v>
      </c>
      <c r="C29" s="16" t="str">
        <f>VLOOKUP(B29,'[1]SNACK 03'!$A$5:$F$178,3,0)</f>
        <v>Vũng Tàu</v>
      </c>
      <c r="D29" s="17">
        <f>VLOOKUP(B29,'[1]SNACK 03'!$A$5:$F$178,2,0)</f>
        <v>271181056</v>
      </c>
      <c r="E29" s="18" t="s">
        <v>36</v>
      </c>
      <c r="F29" s="20">
        <v>5472</v>
      </c>
      <c r="G29" s="19">
        <v>16500</v>
      </c>
      <c r="H29" s="21">
        <f t="shared" si="0"/>
        <v>90288000</v>
      </c>
      <c r="I29" s="21"/>
    </row>
    <row r="30" spans="1:9" ht="21" customHeight="1">
      <c r="A30" s="15">
        <v>43089</v>
      </c>
      <c r="B30" s="1" t="s">
        <v>26</v>
      </c>
      <c r="C30" s="16" t="str">
        <f>VLOOKUP(B30,'[1]SNACK 03'!$A$5:$F$178,3,0)</f>
        <v>Vũng Tàu</v>
      </c>
      <c r="D30" s="17">
        <f>VLOOKUP(B30,'[1]SNACK 03'!$A$5:$F$178,2,0)</f>
        <v>270986506</v>
      </c>
      <c r="E30" s="18" t="s">
        <v>36</v>
      </c>
      <c r="F30" s="20">
        <v>5016</v>
      </c>
      <c r="G30" s="19">
        <v>16500</v>
      </c>
      <c r="H30" s="21">
        <f t="shared" si="0"/>
        <v>82764000</v>
      </c>
      <c r="I30" s="21"/>
    </row>
    <row r="31" spans="1:9" ht="21" customHeight="1">
      <c r="A31" s="15">
        <v>43091</v>
      </c>
      <c r="B31" s="1" t="s">
        <v>27</v>
      </c>
      <c r="C31" s="16" t="str">
        <f>VLOOKUP(B31,'[1]SNACK 03'!$A$5:$F$178,3,0)</f>
        <v>Vũng Tàu</v>
      </c>
      <c r="D31" s="17">
        <f>VLOOKUP(B31,'[1]SNACK 03'!$A$5:$F$178,2,0)</f>
        <v>270176684</v>
      </c>
      <c r="E31" s="18" t="s">
        <v>36</v>
      </c>
      <c r="F31" s="20">
        <v>5873</v>
      </c>
      <c r="G31" s="19">
        <v>16500</v>
      </c>
      <c r="H31" s="21">
        <f t="shared" si="0"/>
        <v>96904500</v>
      </c>
      <c r="I31" s="21"/>
    </row>
    <row r="32" spans="1:9" ht="21" customHeight="1">
      <c r="A32" s="15">
        <v>43091</v>
      </c>
      <c r="B32" s="1" t="s">
        <v>25</v>
      </c>
      <c r="C32" s="16" t="str">
        <f>VLOOKUP(B32,'[1]SNACK 03'!$A$5:$F$178,3,0)</f>
        <v>Vũng Tàu</v>
      </c>
      <c r="D32" s="17">
        <f>VLOOKUP(B32,'[1]SNACK 03'!$A$5:$F$178,2,0)</f>
        <v>270176960</v>
      </c>
      <c r="E32" s="18" t="s">
        <v>36</v>
      </c>
      <c r="F32" s="20">
        <v>4998</v>
      </c>
      <c r="G32" s="19">
        <v>16500</v>
      </c>
      <c r="H32" s="21">
        <f t="shared" si="0"/>
        <v>82467000</v>
      </c>
      <c r="I32" s="21"/>
    </row>
    <row r="33" spans="1:9" ht="21" customHeight="1">
      <c r="A33" s="15">
        <v>43091</v>
      </c>
      <c r="B33" s="1" t="s">
        <v>37</v>
      </c>
      <c r="C33" s="16" t="str">
        <f>VLOOKUP(B33,'[1]SNACK 03'!$A$5:$F$178,3,0)</f>
        <v>Vũng Tàu</v>
      </c>
      <c r="D33" s="17">
        <f>VLOOKUP(B33,'[1]SNACK 03'!$A$5:$F$178,2,0)</f>
        <v>270106056</v>
      </c>
      <c r="E33" s="18" t="s">
        <v>36</v>
      </c>
      <c r="F33" s="20">
        <v>4579</v>
      </c>
      <c r="G33" s="19">
        <v>16500</v>
      </c>
      <c r="H33" s="21">
        <f t="shared" si="0"/>
        <v>75553500</v>
      </c>
      <c r="I33" s="21"/>
    </row>
    <row r="34" spans="1:9" ht="21" customHeight="1">
      <c r="A34" s="15">
        <v>43091</v>
      </c>
      <c r="B34" s="1" t="s">
        <v>39</v>
      </c>
      <c r="C34" s="16" t="str">
        <f>VLOOKUP(B34,'[1]SNACK 03'!$A$5:$F$178,3,0)</f>
        <v>Vũng Tàu</v>
      </c>
      <c r="D34" s="17">
        <f>VLOOKUP(B34,'[1]SNACK 03'!$A$5:$F$178,2,0)</f>
        <v>271642418</v>
      </c>
      <c r="E34" s="18" t="s">
        <v>36</v>
      </c>
      <c r="F34" s="20">
        <v>4639</v>
      </c>
      <c r="G34" s="19">
        <v>16500</v>
      </c>
      <c r="H34" s="21">
        <f t="shared" si="0"/>
        <v>76543500</v>
      </c>
      <c r="I34" s="21"/>
    </row>
    <row r="35" spans="1:9" ht="21" customHeight="1">
      <c r="A35" s="15">
        <v>43091</v>
      </c>
      <c r="B35" s="1" t="s">
        <v>38</v>
      </c>
      <c r="C35" s="16" t="str">
        <f>VLOOKUP(B35,'[1]SNACK 03'!$A$5:$F$178,3,0)</f>
        <v>Vũng Tàu</v>
      </c>
      <c r="D35" s="17">
        <f>VLOOKUP(B35,'[1]SNACK 03'!$A$5:$F$178,2,0)</f>
        <v>271181056</v>
      </c>
      <c r="E35" s="18" t="s">
        <v>36</v>
      </c>
      <c r="F35" s="20">
        <v>4725</v>
      </c>
      <c r="G35" s="19">
        <v>16500</v>
      </c>
      <c r="H35" s="21">
        <f t="shared" si="0"/>
        <v>77962500</v>
      </c>
      <c r="I35" s="21"/>
    </row>
    <row r="36" spans="1:9" ht="21" customHeight="1">
      <c r="A36" s="15">
        <v>43091</v>
      </c>
      <c r="B36" s="1" t="s">
        <v>26</v>
      </c>
      <c r="C36" s="16" t="str">
        <f>VLOOKUP(B36,'[1]SNACK 03'!$A$5:$F$178,3,0)</f>
        <v>Vũng Tàu</v>
      </c>
      <c r="D36" s="17">
        <f>VLOOKUP(B36,'[1]SNACK 03'!$A$5:$F$178,2,0)</f>
        <v>270986506</v>
      </c>
      <c r="E36" s="18" t="s">
        <v>36</v>
      </c>
      <c r="F36" s="20">
        <f>132000-SUM(F14:F35)</f>
        <v>5041</v>
      </c>
      <c r="G36" s="19">
        <v>16500</v>
      </c>
      <c r="H36" s="21">
        <f t="shared" si="0"/>
        <v>83176500</v>
      </c>
      <c r="I36" s="21"/>
    </row>
    <row r="37" spans="1:9" ht="10.5" customHeight="1">
      <c r="A37" s="22"/>
      <c r="B37" s="23"/>
      <c r="C37" s="24"/>
      <c r="D37" s="24"/>
      <c r="E37" s="25"/>
      <c r="F37" s="25"/>
      <c r="G37" s="26"/>
      <c r="H37" s="27"/>
      <c r="I37" s="27"/>
    </row>
    <row r="38" spans="1:9" ht="21" customHeight="1">
      <c r="A38" s="6" t="s">
        <v>28</v>
      </c>
      <c r="C38" s="28">
        <f>SUM(H14:H36)</f>
        <v>2178000000</v>
      </c>
      <c r="D38" s="28"/>
    </row>
    <row r="39" spans="1:9" ht="8.25" customHeight="1">
      <c r="C39" s="8"/>
      <c r="H39" s="29"/>
    </row>
    <row r="40" spans="1:9" ht="16.5" customHeight="1">
      <c r="C40" s="29"/>
      <c r="D40" s="8"/>
      <c r="G40" s="30" t="s">
        <v>40</v>
      </c>
      <c r="H40" s="31"/>
      <c r="I40" s="31"/>
    </row>
    <row r="41" spans="1:9" ht="21" customHeight="1">
      <c r="B41" s="32" t="s">
        <v>29</v>
      </c>
      <c r="G41" s="33" t="s">
        <v>30</v>
      </c>
    </row>
    <row r="42" spans="1:9" ht="21" customHeight="1">
      <c r="B42" s="34" t="s">
        <v>31</v>
      </c>
      <c r="D42" s="35"/>
      <c r="G42" s="36" t="s">
        <v>32</v>
      </c>
    </row>
    <row r="43" spans="1:9" ht="21" customHeight="1">
      <c r="B43" s="34"/>
      <c r="D43" s="35"/>
      <c r="G43" s="36"/>
    </row>
    <row r="44" spans="1:9" ht="21" customHeight="1">
      <c r="B44" s="34"/>
      <c r="D44" s="35"/>
      <c r="G44" s="36"/>
    </row>
    <row r="45" spans="1:9" ht="21" hidden="1" customHeight="1">
      <c r="B45" s="34"/>
      <c r="D45" s="35"/>
      <c r="G45" s="36"/>
    </row>
    <row r="46" spans="1:9" ht="21" customHeight="1">
      <c r="B46" s="34"/>
      <c r="D46" s="35"/>
      <c r="G46" s="36"/>
    </row>
    <row r="47" spans="1:9">
      <c r="B47" s="37" t="s">
        <v>7</v>
      </c>
      <c r="C47" s="37"/>
    </row>
    <row r="48" spans="1:9" hidden="1">
      <c r="B48" s="37"/>
      <c r="C48" s="37"/>
    </row>
    <row r="49" spans="1:9" hidden="1">
      <c r="B49" s="37"/>
      <c r="C49" s="37"/>
    </row>
    <row r="50" spans="1:9" hidden="1">
      <c r="B50" s="37"/>
      <c r="C50" s="37"/>
    </row>
    <row r="51" spans="1:9" hidden="1">
      <c r="B51" s="37"/>
      <c r="C51" s="37"/>
    </row>
    <row r="52" spans="1:9" hidden="1">
      <c r="B52" s="37"/>
      <c r="C52" s="37"/>
    </row>
    <row r="53" spans="1:9" hidden="1">
      <c r="B53" s="37"/>
      <c r="C53" s="37"/>
    </row>
    <row r="54" spans="1:9" ht="5.25" hidden="1" customHeight="1"/>
    <row r="55" spans="1:9" hidden="1">
      <c r="A55" s="38" t="s">
        <v>33</v>
      </c>
    </row>
    <row r="56" spans="1:9" hidden="1">
      <c r="A56" s="63" t="s">
        <v>34</v>
      </c>
      <c r="B56" s="64"/>
      <c r="C56" s="64"/>
      <c r="D56" s="64"/>
      <c r="E56" s="64"/>
      <c r="F56" s="64"/>
      <c r="G56" s="64"/>
      <c r="H56" s="64"/>
      <c r="I56" s="64"/>
    </row>
    <row r="57" spans="1:9" ht="33" hidden="1" customHeight="1">
      <c r="A57" s="63" t="s">
        <v>35</v>
      </c>
      <c r="B57" s="63"/>
      <c r="C57" s="63"/>
      <c r="D57" s="63"/>
      <c r="E57" s="63"/>
      <c r="F57" s="63"/>
      <c r="G57" s="63"/>
      <c r="H57" s="63"/>
      <c r="I57" s="63"/>
    </row>
    <row r="58" spans="1:9" ht="17.25" customHeight="1"/>
    <row r="59" spans="1:9" ht="17.25" customHeight="1"/>
    <row r="60" spans="1:9" ht="17.25" customHeight="1"/>
    <row r="61" spans="1:9" ht="30.75" customHeight="1"/>
    <row r="63" spans="1:9" ht="33.75" customHeight="1"/>
    <row r="64" spans="1:9" ht="33.75" customHeight="1"/>
  </sheetData>
  <mergeCells count="8">
    <mergeCell ref="A56:I56"/>
    <mergeCell ref="A57:I57"/>
    <mergeCell ref="A1:G3"/>
    <mergeCell ref="H1:I4"/>
    <mergeCell ref="A4:G4"/>
    <mergeCell ref="A11:A12"/>
    <mergeCell ref="B11:D11"/>
    <mergeCell ref="E11:H11"/>
  </mergeCells>
  <conditionalFormatting sqref="C5:E6 F6">
    <cfRule type="cellIs" dxfId="6" priority="1" stopIfTrue="1" operator="equal">
      <formula>"Döõ lieäu sai"</formula>
    </cfRule>
  </conditionalFormatting>
  <printOptions horizontalCentered="1"/>
  <pageMargins left="0.45" right="0.45" top="0.25" bottom="0.25" header="0.3" footer="0.3"/>
  <pageSetup paperSize="9" scale="95"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workbookViewId="0">
      <selection activeCell="C16" sqref="C16"/>
    </sheetView>
  </sheetViews>
  <sheetFormatPr defaultRowHeight="17.25"/>
  <cols>
    <col min="1" max="1" width="11" style="6" customWidth="1"/>
    <col min="2" max="2" width="21" style="2" customWidth="1"/>
    <col min="3" max="3" width="21.625" style="2" customWidth="1"/>
    <col min="4" max="4" width="12.125" style="2" customWidth="1"/>
    <col min="5" max="5" width="13.375" style="2" customWidth="1"/>
    <col min="6" max="6" width="10.625" style="8" customWidth="1"/>
    <col min="7" max="7" width="9.25" style="8" customWidth="1"/>
    <col min="8" max="8" width="11.25" style="2" customWidth="1"/>
    <col min="9" max="9" width="9.5" style="2"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12">
      <c r="A1" s="65" t="s">
        <v>9</v>
      </c>
      <c r="B1" s="65"/>
      <c r="C1" s="65"/>
      <c r="D1" s="65"/>
      <c r="E1" s="65"/>
      <c r="F1" s="65"/>
      <c r="G1" s="66"/>
      <c r="H1" s="67" t="s">
        <v>10</v>
      </c>
      <c r="I1" s="68"/>
    </row>
    <row r="2" spans="1:12">
      <c r="A2" s="65"/>
      <c r="B2" s="65"/>
      <c r="C2" s="65"/>
      <c r="D2" s="65"/>
      <c r="E2" s="65"/>
      <c r="F2" s="65"/>
      <c r="G2" s="66"/>
      <c r="H2" s="69"/>
      <c r="I2" s="70"/>
    </row>
    <row r="3" spans="1:12">
      <c r="A3" s="65"/>
      <c r="B3" s="65"/>
      <c r="C3" s="65"/>
      <c r="D3" s="65"/>
      <c r="E3" s="65"/>
      <c r="F3" s="65"/>
      <c r="G3" s="66"/>
      <c r="H3" s="69"/>
      <c r="I3" s="70"/>
    </row>
    <row r="4" spans="1:12">
      <c r="A4" s="73" t="s">
        <v>41</v>
      </c>
      <c r="B4" s="73"/>
      <c r="C4" s="73"/>
      <c r="D4" s="73"/>
      <c r="E4" s="73"/>
      <c r="F4" s="73"/>
      <c r="G4" s="74"/>
      <c r="H4" s="71"/>
      <c r="I4" s="72"/>
    </row>
    <row r="5" spans="1:12" ht="20.25">
      <c r="C5" s="7"/>
      <c r="D5" s="7"/>
    </row>
    <row r="6" spans="1:12">
      <c r="A6" s="6" t="s">
        <v>11</v>
      </c>
      <c r="E6" s="2" t="s">
        <v>12</v>
      </c>
    </row>
    <row r="7" spans="1:12">
      <c r="A7" s="6" t="s">
        <v>13</v>
      </c>
    </row>
    <row r="8" spans="1:12">
      <c r="A8" s="6" t="s">
        <v>14</v>
      </c>
    </row>
    <row r="9" spans="1:12">
      <c r="A9" s="6" t="s">
        <v>15</v>
      </c>
    </row>
    <row r="11" spans="1:12">
      <c r="A11" s="75" t="s">
        <v>16</v>
      </c>
      <c r="B11" s="77" t="s">
        <v>0</v>
      </c>
      <c r="C11" s="78"/>
      <c r="D11" s="79"/>
      <c r="E11" s="80" t="s">
        <v>17</v>
      </c>
      <c r="F11" s="80"/>
      <c r="G11" s="80"/>
      <c r="H11" s="80"/>
      <c r="I11" s="39" t="s">
        <v>3</v>
      </c>
    </row>
    <row r="12" spans="1:12" ht="28.5">
      <c r="A12" s="76"/>
      <c r="B12" s="39" t="s">
        <v>18</v>
      </c>
      <c r="C12" s="39" t="s">
        <v>4</v>
      </c>
      <c r="D12" s="39" t="s">
        <v>19</v>
      </c>
      <c r="E12" s="39" t="s">
        <v>1</v>
      </c>
      <c r="F12" s="10" t="s">
        <v>20</v>
      </c>
      <c r="G12" s="10" t="s">
        <v>2</v>
      </c>
      <c r="H12" s="11" t="s">
        <v>21</v>
      </c>
      <c r="I12" s="39"/>
    </row>
    <row r="13" spans="1:12">
      <c r="A13" s="12" t="s">
        <v>22</v>
      </c>
      <c r="B13" s="13">
        <v>2</v>
      </c>
      <c r="C13" s="13">
        <v>3</v>
      </c>
      <c r="D13" s="13">
        <v>4</v>
      </c>
      <c r="E13" s="13">
        <v>5</v>
      </c>
      <c r="F13" s="14" t="s">
        <v>23</v>
      </c>
      <c r="G13" s="14" t="s">
        <v>24</v>
      </c>
      <c r="H13" s="13">
        <v>8</v>
      </c>
      <c r="I13" s="13">
        <v>9</v>
      </c>
    </row>
    <row r="14" spans="1:12">
      <c r="A14" s="3">
        <v>43102</v>
      </c>
      <c r="B14" s="1" t="s">
        <v>8</v>
      </c>
      <c r="C14" s="40" t="str">
        <f>VLOOKUP(B14,[2]Vine!$A$5:$F$178,3,0)</f>
        <v>Kiên lương - Kiên Giang</v>
      </c>
      <c r="D14" s="40">
        <f>VLOOKUP(B14,[2]Vine!$A$5:$F$178,2,0)</f>
        <v>370803567</v>
      </c>
      <c r="E14" s="4" t="s">
        <v>43</v>
      </c>
      <c r="F14" s="4">
        <f>150*5</f>
        <v>750</v>
      </c>
      <c r="G14" s="5">
        <v>15000</v>
      </c>
      <c r="H14" s="41">
        <f t="shared" ref="H14:H15" si="0">F14*G14</f>
        <v>11250000</v>
      </c>
      <c r="I14" s="42"/>
    </row>
    <row r="15" spans="1:12">
      <c r="A15" s="3">
        <v>43102</v>
      </c>
      <c r="B15" s="1" t="s">
        <v>42</v>
      </c>
      <c r="C15" s="40" t="str">
        <f>VLOOKUP(B15,[2]Vine!$A$5:$F$178,3,0)</f>
        <v>Phan Thiết - Bình Thuận</v>
      </c>
      <c r="D15" s="40">
        <f>VLOOKUP(B15,[2]Vine!$A$5:$F$178,2,0)</f>
        <v>260850613</v>
      </c>
      <c r="E15" s="4" t="s">
        <v>5</v>
      </c>
      <c r="F15" s="4">
        <f>130*2.5</f>
        <v>325</v>
      </c>
      <c r="G15" s="5">
        <v>15000</v>
      </c>
      <c r="H15" s="41">
        <f t="shared" si="0"/>
        <v>4875000</v>
      </c>
      <c r="I15" s="43"/>
    </row>
    <row r="16" spans="1:12" ht="22.5" customHeight="1">
      <c r="A16" s="45"/>
      <c r="B16" s="46"/>
      <c r="C16" s="40"/>
      <c r="D16" s="40"/>
      <c r="E16" s="4"/>
      <c r="F16" s="4"/>
      <c r="G16" s="5"/>
      <c r="H16" s="41"/>
      <c r="I16" s="41"/>
      <c r="K16" s="47"/>
      <c r="L16" s="44"/>
    </row>
    <row r="17" spans="1:13" ht="24" customHeight="1">
      <c r="A17" s="6" t="s">
        <v>28</v>
      </c>
      <c r="C17" s="28">
        <f>SUM(H14:H16)</f>
        <v>16125000</v>
      </c>
      <c r="D17" s="28"/>
      <c r="K17" s="47"/>
      <c r="L17" s="47"/>
    </row>
    <row r="18" spans="1:13" ht="15.75" customHeight="1">
      <c r="C18" s="29"/>
      <c r="D18" s="8"/>
      <c r="G18" s="30" t="s">
        <v>44</v>
      </c>
      <c r="H18" s="31"/>
      <c r="I18" s="31"/>
      <c r="K18" s="47"/>
      <c r="L18" s="47"/>
      <c r="M18" s="47"/>
    </row>
    <row r="19" spans="1:13">
      <c r="B19" s="32" t="s">
        <v>29</v>
      </c>
      <c r="G19" s="33" t="s">
        <v>30</v>
      </c>
      <c r="K19" s="47"/>
      <c r="L19" s="48"/>
    </row>
    <row r="20" spans="1:13">
      <c r="B20" s="34" t="s">
        <v>31</v>
      </c>
      <c r="D20" s="35"/>
      <c r="G20" s="36" t="s">
        <v>32</v>
      </c>
      <c r="K20" s="47"/>
      <c r="L20" s="49"/>
      <c r="M20" s="47"/>
    </row>
    <row r="21" spans="1:13">
      <c r="B21" s="34"/>
      <c r="D21" s="35"/>
      <c r="G21" s="36"/>
      <c r="K21" s="47"/>
      <c r="L21" s="49"/>
    </row>
    <row r="22" spans="1:13">
      <c r="B22" s="34"/>
      <c r="D22" s="35"/>
      <c r="G22" s="36"/>
    </row>
    <row r="23" spans="1:13">
      <c r="B23" s="34"/>
      <c r="D23" s="35"/>
      <c r="G23" s="36"/>
    </row>
    <row r="24" spans="1:13" ht="12" customHeight="1">
      <c r="B24" s="34"/>
      <c r="D24" s="35"/>
      <c r="G24" s="36"/>
    </row>
    <row r="25" spans="1:13" ht="4.5" hidden="1" customHeight="1">
      <c r="B25" s="34"/>
      <c r="D25" s="35"/>
      <c r="G25" s="36"/>
    </row>
    <row r="26" spans="1:13">
      <c r="B26" s="37" t="s">
        <v>7</v>
      </c>
      <c r="C26" s="37"/>
      <c r="F26" s="81"/>
      <c r="G26" s="81"/>
      <c r="H26" s="81"/>
    </row>
    <row r="27" spans="1:13">
      <c r="A27" s="38"/>
    </row>
    <row r="28" spans="1:13" ht="32.25" customHeight="1">
      <c r="A28" s="63"/>
      <c r="B28" s="64"/>
      <c r="C28" s="64"/>
      <c r="D28" s="64"/>
      <c r="E28" s="64"/>
      <c r="F28" s="64"/>
      <c r="G28" s="64"/>
      <c r="H28" s="64"/>
      <c r="I28" s="64"/>
    </row>
    <row r="29" spans="1:13" ht="34.5" customHeight="1">
      <c r="A29" s="63"/>
      <c r="B29" s="63"/>
      <c r="C29" s="63"/>
      <c r="D29" s="63"/>
      <c r="E29" s="63"/>
      <c r="F29" s="63"/>
      <c r="G29" s="63"/>
      <c r="H29" s="63"/>
      <c r="I29" s="63"/>
    </row>
  </sheetData>
  <mergeCells count="9">
    <mergeCell ref="F26:H26"/>
    <mergeCell ref="A28:I28"/>
    <mergeCell ref="A29:I29"/>
    <mergeCell ref="A1:G3"/>
    <mergeCell ref="H1:I4"/>
    <mergeCell ref="A4:G4"/>
    <mergeCell ref="A11:A12"/>
    <mergeCell ref="B11:D11"/>
    <mergeCell ref="E11:H11"/>
  </mergeCells>
  <conditionalFormatting sqref="C5:E6 F6">
    <cfRule type="cellIs" dxfId="5" priority="1" stopIfTrue="1" operator="equal">
      <formula>"Döõ lieäu sai"</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workbookViewId="0">
      <selection activeCell="C20" sqref="C20"/>
    </sheetView>
  </sheetViews>
  <sheetFormatPr defaultRowHeight="17.25"/>
  <cols>
    <col min="1" max="1" width="11" style="6" customWidth="1"/>
    <col min="2" max="2" width="21" style="2" customWidth="1"/>
    <col min="3" max="3" width="21.625" style="2" customWidth="1"/>
    <col min="4" max="4" width="12.125" style="2" customWidth="1"/>
    <col min="5" max="5" width="13.375" style="2" customWidth="1"/>
    <col min="6" max="6" width="10.625" style="8" customWidth="1"/>
    <col min="7" max="7" width="9.25" style="8" customWidth="1"/>
    <col min="8" max="8" width="11.25" style="2" customWidth="1"/>
    <col min="9" max="9" width="9.5" style="2"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11">
      <c r="A1" s="65" t="s">
        <v>9</v>
      </c>
      <c r="B1" s="65"/>
      <c r="C1" s="65"/>
      <c r="D1" s="65"/>
      <c r="E1" s="65"/>
      <c r="F1" s="65"/>
      <c r="G1" s="66"/>
      <c r="H1" s="67" t="s">
        <v>10</v>
      </c>
      <c r="I1" s="68"/>
    </row>
    <row r="2" spans="1:11">
      <c r="A2" s="65"/>
      <c r="B2" s="65"/>
      <c r="C2" s="65"/>
      <c r="D2" s="65"/>
      <c r="E2" s="65"/>
      <c r="F2" s="65"/>
      <c r="G2" s="66"/>
      <c r="H2" s="69"/>
      <c r="I2" s="70"/>
    </row>
    <row r="3" spans="1:11">
      <c r="A3" s="65"/>
      <c r="B3" s="65"/>
      <c r="C3" s="65"/>
      <c r="D3" s="65"/>
      <c r="E3" s="65"/>
      <c r="F3" s="65"/>
      <c r="G3" s="66"/>
      <c r="H3" s="69"/>
      <c r="I3" s="70"/>
    </row>
    <row r="4" spans="1:11">
      <c r="A4" s="73" t="s">
        <v>48</v>
      </c>
      <c r="B4" s="73"/>
      <c r="C4" s="73"/>
      <c r="D4" s="73"/>
      <c r="E4" s="73"/>
      <c r="F4" s="73"/>
      <c r="G4" s="74"/>
      <c r="H4" s="71"/>
      <c r="I4" s="72"/>
    </row>
    <row r="5" spans="1:11" ht="20.25">
      <c r="C5" s="7"/>
      <c r="D5" s="7"/>
    </row>
    <row r="6" spans="1:11" ht="17.25" customHeight="1">
      <c r="A6" s="6" t="s">
        <v>11</v>
      </c>
      <c r="E6" s="2" t="s">
        <v>12</v>
      </c>
    </row>
    <row r="7" spans="1:11" ht="17.25" customHeight="1">
      <c r="A7" s="6" t="s">
        <v>13</v>
      </c>
    </row>
    <row r="8" spans="1:11" ht="17.25" customHeight="1">
      <c r="A8" s="6" t="s">
        <v>14</v>
      </c>
    </row>
    <row r="9" spans="1:11" ht="17.25" customHeight="1">
      <c r="A9" s="6" t="s">
        <v>15</v>
      </c>
    </row>
    <row r="10" spans="1:11" ht="7.5" customHeight="1"/>
    <row r="11" spans="1:11" ht="21" customHeight="1">
      <c r="A11" s="75" t="s">
        <v>16</v>
      </c>
      <c r="B11" s="77" t="s">
        <v>0</v>
      </c>
      <c r="C11" s="78"/>
      <c r="D11" s="79"/>
      <c r="E11" s="80" t="s">
        <v>17</v>
      </c>
      <c r="F11" s="80"/>
      <c r="G11" s="80"/>
      <c r="H11" s="80"/>
      <c r="I11" s="50" t="s">
        <v>3</v>
      </c>
    </row>
    <row r="12" spans="1:11" ht="39.75" customHeight="1">
      <c r="A12" s="76"/>
      <c r="B12" s="50" t="s">
        <v>18</v>
      </c>
      <c r="C12" s="50" t="s">
        <v>4</v>
      </c>
      <c r="D12" s="50" t="s">
        <v>19</v>
      </c>
      <c r="E12" s="50" t="s">
        <v>1</v>
      </c>
      <c r="F12" s="10" t="s">
        <v>20</v>
      </c>
      <c r="G12" s="10" t="s">
        <v>2</v>
      </c>
      <c r="H12" s="11" t="s">
        <v>21</v>
      </c>
      <c r="I12" s="50"/>
    </row>
    <row r="13" spans="1:11" ht="14.25" customHeight="1">
      <c r="A13" s="12" t="s">
        <v>22</v>
      </c>
      <c r="B13" s="13">
        <v>2</v>
      </c>
      <c r="C13" s="13">
        <v>3</v>
      </c>
      <c r="D13" s="13">
        <v>4</v>
      </c>
      <c r="E13" s="13">
        <v>5</v>
      </c>
      <c r="F13" s="14" t="s">
        <v>23</v>
      </c>
      <c r="G13" s="14" t="s">
        <v>24</v>
      </c>
      <c r="H13" s="13">
        <v>8</v>
      </c>
      <c r="I13" s="13">
        <v>9</v>
      </c>
    </row>
    <row r="14" spans="1:11" s="53" customFormat="1" ht="22.5" customHeight="1">
      <c r="A14" s="3">
        <v>43080</v>
      </c>
      <c r="B14" s="1" t="s">
        <v>6</v>
      </c>
      <c r="C14" s="40" t="str">
        <f>VLOOKUP(B14,[3]Vine!$A$5:$F$178,3,0)</f>
        <v>Phan Thiết - Bình Thuận</v>
      </c>
      <c r="D14" s="40">
        <f>VLOOKUP(B14,[3]Vine!$A$5:$F$178,2,0)</f>
        <v>260178873</v>
      </c>
      <c r="E14" s="4" t="s">
        <v>5</v>
      </c>
      <c r="F14" s="4">
        <v>15631</v>
      </c>
      <c r="G14" s="5">
        <v>15000</v>
      </c>
      <c r="H14" s="41">
        <f t="shared" ref="H14:H21" si="0">F14*G14</f>
        <v>234465000</v>
      </c>
      <c r="I14" s="43"/>
      <c r="K14" s="54"/>
    </row>
    <row r="15" spans="1:11" ht="22.5" customHeight="1">
      <c r="A15" s="3">
        <v>43080</v>
      </c>
      <c r="B15" s="1" t="s">
        <v>45</v>
      </c>
      <c r="C15" s="40" t="str">
        <f>VLOOKUP(B15,[3]Vine!$A$5:$F$178,3,0)</f>
        <v>Hàm Tân - Bình Thuận</v>
      </c>
      <c r="D15" s="40">
        <f>VLOOKUP(B15,[3]Vine!$A$5:$F$178,2,0)</f>
        <v>260690910</v>
      </c>
      <c r="E15" s="4" t="s">
        <v>5</v>
      </c>
      <c r="F15" s="4">
        <v>16093</v>
      </c>
      <c r="G15" s="5">
        <v>15000</v>
      </c>
      <c r="H15" s="41">
        <f t="shared" si="0"/>
        <v>241395000</v>
      </c>
      <c r="I15" s="43"/>
    </row>
    <row r="16" spans="1:11" ht="22.5" customHeight="1">
      <c r="A16" s="3">
        <v>43084</v>
      </c>
      <c r="B16" s="1" t="s">
        <v>46</v>
      </c>
      <c r="C16" s="40" t="str">
        <f>VLOOKUP(B16,[3]Vine!$A$5:$F$178,3,0)</f>
        <v>Long Hương - Bình Thuận</v>
      </c>
      <c r="D16" s="40" t="str">
        <f>VLOOKUP(B16,[3]Vine!$A$5:$F$178,2,0)</f>
        <v>020714486</v>
      </c>
      <c r="E16" s="4" t="s">
        <v>5</v>
      </c>
      <c r="F16" s="4">
        <v>16870</v>
      </c>
      <c r="G16" s="5">
        <v>15000</v>
      </c>
      <c r="H16" s="41">
        <f t="shared" si="0"/>
        <v>253050000</v>
      </c>
      <c r="I16" s="43"/>
    </row>
    <row r="17" spans="1:13" ht="22.5" customHeight="1">
      <c r="A17" s="3">
        <v>43084</v>
      </c>
      <c r="B17" s="1" t="s">
        <v>6</v>
      </c>
      <c r="C17" s="40" t="str">
        <f>VLOOKUP(B17,[3]Vine!$A$5:$F$178,3,0)</f>
        <v>Phan Thiết - Bình Thuận</v>
      </c>
      <c r="D17" s="40">
        <f>VLOOKUP(B17,[3]Vine!$A$5:$F$178,2,0)</f>
        <v>260178873</v>
      </c>
      <c r="E17" s="4" t="s">
        <v>5</v>
      </c>
      <c r="F17" s="4">
        <v>15368</v>
      </c>
      <c r="G17" s="5">
        <v>15000</v>
      </c>
      <c r="H17" s="41">
        <f t="shared" si="0"/>
        <v>230520000</v>
      </c>
      <c r="I17" s="43"/>
    </row>
    <row r="18" spans="1:13" ht="22.5" customHeight="1">
      <c r="A18" s="3">
        <v>43088</v>
      </c>
      <c r="B18" s="1" t="s">
        <v>42</v>
      </c>
      <c r="C18" s="40" t="str">
        <f>VLOOKUP(B18,[3]Vine!$A$5:$F$178,3,0)</f>
        <v>Phan Thiết - Bình Thuận</v>
      </c>
      <c r="D18" s="40">
        <f>VLOOKUP(B18,[3]Vine!$A$5:$F$178,2,0)</f>
        <v>260850613</v>
      </c>
      <c r="E18" s="4" t="s">
        <v>5</v>
      </c>
      <c r="F18" s="4">
        <v>15902</v>
      </c>
      <c r="G18" s="5">
        <v>15000</v>
      </c>
      <c r="H18" s="41">
        <f t="shared" si="0"/>
        <v>238530000</v>
      </c>
      <c r="I18" s="43"/>
    </row>
    <row r="19" spans="1:13" ht="22.5" customHeight="1">
      <c r="A19" s="3">
        <v>43088</v>
      </c>
      <c r="B19" s="1" t="s">
        <v>46</v>
      </c>
      <c r="C19" s="40" t="str">
        <f>VLOOKUP(B19,[3]Vine!$A$5:$F$178,3,0)</f>
        <v>Long Hương - Bình Thuận</v>
      </c>
      <c r="D19" s="40" t="str">
        <f>VLOOKUP(B19,[3]Vine!$A$5:$F$178,2,0)</f>
        <v>020714486</v>
      </c>
      <c r="E19" s="4" t="s">
        <v>5</v>
      </c>
      <c r="F19" s="4">
        <v>17760</v>
      </c>
      <c r="G19" s="5">
        <v>15000</v>
      </c>
      <c r="H19" s="41">
        <f t="shared" si="0"/>
        <v>266400000</v>
      </c>
      <c r="I19" s="43"/>
    </row>
    <row r="20" spans="1:13" ht="22.5" customHeight="1">
      <c r="A20" s="3">
        <v>43091</v>
      </c>
      <c r="B20" s="1" t="s">
        <v>42</v>
      </c>
      <c r="C20" s="40" t="str">
        <f>VLOOKUP(B20,[3]Vine!$A$5:$F$178,3,0)</f>
        <v>Phan Thiết - Bình Thuận</v>
      </c>
      <c r="D20" s="40">
        <f>VLOOKUP(B20,[3]Vine!$A$5:$F$178,2,0)</f>
        <v>260850613</v>
      </c>
      <c r="E20" s="4" t="s">
        <v>5</v>
      </c>
      <c r="F20" s="4">
        <v>16790</v>
      </c>
      <c r="G20" s="5">
        <v>15000</v>
      </c>
      <c r="H20" s="41">
        <f t="shared" si="0"/>
        <v>251850000</v>
      </c>
      <c r="I20" s="43"/>
    </row>
    <row r="21" spans="1:13" ht="22.5" customHeight="1">
      <c r="A21" s="3">
        <v>43091</v>
      </c>
      <c r="B21" s="1" t="s">
        <v>6</v>
      </c>
      <c r="C21" s="40" t="str">
        <f>VLOOKUP(B21,[3]Vine!$A$5:$F$178,3,0)</f>
        <v>Phan Thiết - Bình Thuận</v>
      </c>
      <c r="D21" s="40">
        <f>VLOOKUP(B21,[3]Vine!$A$5:$F$178,2,0)</f>
        <v>260178873</v>
      </c>
      <c r="E21" s="4" t="s">
        <v>5</v>
      </c>
      <c r="F21" s="4">
        <f>52780*2.5-SUM(F14:F20)</f>
        <v>17536</v>
      </c>
      <c r="G21" s="5">
        <v>15000</v>
      </c>
      <c r="H21" s="41">
        <f t="shared" si="0"/>
        <v>263040000</v>
      </c>
      <c r="I21" s="43"/>
      <c r="L21" s="44"/>
    </row>
    <row r="22" spans="1:13" ht="22.5" customHeight="1">
      <c r="A22" s="45"/>
      <c r="B22" s="46"/>
      <c r="C22" s="40"/>
      <c r="D22" s="40"/>
      <c r="E22" s="4"/>
      <c r="F22" s="4"/>
      <c r="G22" s="5"/>
      <c r="H22" s="41"/>
      <c r="I22" s="41"/>
      <c r="K22" s="47"/>
      <c r="L22" s="44"/>
    </row>
    <row r="23" spans="1:13" ht="24" customHeight="1">
      <c r="A23" s="6" t="s">
        <v>28</v>
      </c>
      <c r="C23" s="28">
        <f>SUM(H14:H22)</f>
        <v>1979250000</v>
      </c>
      <c r="D23" s="28"/>
      <c r="K23" s="47"/>
      <c r="L23" s="47"/>
    </row>
    <row r="24" spans="1:13" ht="15.75" customHeight="1">
      <c r="C24" s="29"/>
      <c r="D24" s="8"/>
      <c r="G24" s="30" t="s">
        <v>47</v>
      </c>
      <c r="H24" s="31"/>
      <c r="I24" s="31"/>
      <c r="K24" s="47"/>
      <c r="L24" s="47"/>
      <c r="M24" s="47"/>
    </row>
    <row r="25" spans="1:13">
      <c r="B25" s="32" t="s">
        <v>29</v>
      </c>
      <c r="G25" s="33" t="s">
        <v>30</v>
      </c>
      <c r="K25" s="47"/>
      <c r="L25" s="48"/>
    </row>
    <row r="26" spans="1:13">
      <c r="B26" s="34" t="s">
        <v>31</v>
      </c>
      <c r="D26" s="35"/>
      <c r="G26" s="36" t="s">
        <v>32</v>
      </c>
      <c r="K26" s="47"/>
      <c r="L26" s="49"/>
      <c r="M26" s="47"/>
    </row>
    <row r="27" spans="1:13">
      <c r="B27" s="34"/>
      <c r="D27" s="35"/>
      <c r="G27" s="36"/>
      <c r="K27" s="47"/>
      <c r="L27" s="49"/>
    </row>
    <row r="28" spans="1:13">
      <c r="B28" s="34"/>
      <c r="D28" s="35"/>
      <c r="G28" s="36"/>
    </row>
    <row r="29" spans="1:13">
      <c r="B29" s="34"/>
      <c r="D29" s="35"/>
      <c r="G29" s="36"/>
    </row>
    <row r="30" spans="1:13" ht="12" customHeight="1">
      <c r="B30" s="34"/>
      <c r="D30" s="35"/>
      <c r="G30" s="36"/>
    </row>
    <row r="31" spans="1:13" ht="4.5" hidden="1" customHeight="1">
      <c r="B31" s="34"/>
      <c r="D31" s="35"/>
      <c r="G31" s="36"/>
    </row>
    <row r="32" spans="1:13">
      <c r="B32" s="37" t="s">
        <v>7</v>
      </c>
      <c r="C32" s="37"/>
      <c r="F32" s="81"/>
      <c r="G32" s="81"/>
      <c r="H32" s="81"/>
    </row>
    <row r="33" spans="1:9">
      <c r="B33" s="37"/>
      <c r="C33" s="37"/>
      <c r="F33" s="51"/>
      <c r="G33" s="51"/>
      <c r="H33" s="51"/>
    </row>
    <row r="34" spans="1:9">
      <c r="A34" s="38" t="s">
        <v>33</v>
      </c>
    </row>
    <row r="35" spans="1:9" ht="32.25" customHeight="1">
      <c r="A35" s="63" t="s">
        <v>34</v>
      </c>
      <c r="B35" s="64"/>
      <c r="C35" s="64"/>
      <c r="D35" s="64"/>
      <c r="E35" s="64"/>
      <c r="F35" s="64"/>
      <c r="G35" s="64"/>
      <c r="H35" s="64"/>
      <c r="I35" s="64"/>
    </row>
    <row r="36" spans="1:9" ht="34.5" customHeight="1">
      <c r="A36" s="63" t="s">
        <v>35</v>
      </c>
      <c r="B36" s="63"/>
      <c r="C36" s="63"/>
      <c r="D36" s="63"/>
      <c r="E36" s="63"/>
      <c r="F36" s="63"/>
      <c r="G36" s="63"/>
      <c r="H36" s="63"/>
      <c r="I36" s="63"/>
    </row>
  </sheetData>
  <mergeCells count="9">
    <mergeCell ref="F32:H32"/>
    <mergeCell ref="A35:I35"/>
    <mergeCell ref="A36:I36"/>
    <mergeCell ref="A1:G3"/>
    <mergeCell ref="H1:I4"/>
    <mergeCell ref="A4:G4"/>
    <mergeCell ref="A11:A12"/>
    <mergeCell ref="B11:D11"/>
    <mergeCell ref="E11:H11"/>
  </mergeCells>
  <conditionalFormatting sqref="C5:E6 F6">
    <cfRule type="cellIs" dxfId="4" priority="1" stopIfTrue="1" operator="equal">
      <formula>"Döõ lieäu sai"</formula>
    </cfRule>
  </conditionalFormatting>
  <pageMargins left="0.7" right="0" top="0" bottom="0" header="0" footer="0"/>
  <pageSetup scale="9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workbookViewId="0">
      <selection activeCell="C17" sqref="C17"/>
    </sheetView>
  </sheetViews>
  <sheetFormatPr defaultRowHeight="17.25"/>
  <cols>
    <col min="1" max="1" width="11" style="6" customWidth="1"/>
    <col min="2" max="2" width="21" style="2" customWidth="1"/>
    <col min="3" max="3" width="21.625" style="2" customWidth="1"/>
    <col min="4" max="4" width="12.125" style="2" customWidth="1"/>
    <col min="5" max="5" width="13.375" style="2" customWidth="1"/>
    <col min="6" max="6" width="10.625" style="8" customWidth="1"/>
    <col min="7" max="7" width="9.25" style="8" customWidth="1"/>
    <col min="8" max="8" width="11.25" style="2" customWidth="1"/>
    <col min="9" max="9" width="9.5" style="2"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65" t="s">
        <v>9</v>
      </c>
      <c r="B1" s="65"/>
      <c r="C1" s="65"/>
      <c r="D1" s="65"/>
      <c r="E1" s="65"/>
      <c r="F1" s="65"/>
      <c r="G1" s="66"/>
      <c r="H1" s="67" t="s">
        <v>10</v>
      </c>
      <c r="I1" s="68"/>
    </row>
    <row r="2" spans="1:9">
      <c r="A2" s="65"/>
      <c r="B2" s="65"/>
      <c r="C2" s="65"/>
      <c r="D2" s="65"/>
      <c r="E2" s="65"/>
      <c r="F2" s="65"/>
      <c r="G2" s="66"/>
      <c r="H2" s="69"/>
      <c r="I2" s="70"/>
    </row>
    <row r="3" spans="1:9">
      <c r="A3" s="65"/>
      <c r="B3" s="65"/>
      <c r="C3" s="65"/>
      <c r="D3" s="65"/>
      <c r="E3" s="65"/>
      <c r="F3" s="65"/>
      <c r="G3" s="66"/>
      <c r="H3" s="69"/>
      <c r="I3" s="70"/>
    </row>
    <row r="4" spans="1:9">
      <c r="A4" s="73" t="s">
        <v>49</v>
      </c>
      <c r="B4" s="73"/>
      <c r="C4" s="73"/>
      <c r="D4" s="73"/>
      <c r="E4" s="73"/>
      <c r="F4" s="73"/>
      <c r="G4" s="74"/>
      <c r="H4" s="71"/>
      <c r="I4" s="72"/>
    </row>
    <row r="5" spans="1:9" ht="20.25">
      <c r="C5" s="7"/>
      <c r="D5" s="7"/>
    </row>
    <row r="6" spans="1:9">
      <c r="A6" s="6" t="s">
        <v>11</v>
      </c>
      <c r="E6" s="2" t="s">
        <v>12</v>
      </c>
    </row>
    <row r="7" spans="1:9">
      <c r="A7" s="6" t="s">
        <v>13</v>
      </c>
    </row>
    <row r="8" spans="1:9">
      <c r="A8" s="6" t="s">
        <v>14</v>
      </c>
    </row>
    <row r="9" spans="1:9">
      <c r="A9" s="6" t="s">
        <v>15</v>
      </c>
    </row>
    <row r="11" spans="1:9">
      <c r="A11" s="75" t="s">
        <v>16</v>
      </c>
      <c r="B11" s="77" t="s">
        <v>0</v>
      </c>
      <c r="C11" s="78"/>
      <c r="D11" s="79"/>
      <c r="E11" s="80" t="s">
        <v>17</v>
      </c>
      <c r="F11" s="80"/>
      <c r="G11" s="80"/>
      <c r="H11" s="80"/>
      <c r="I11" s="52" t="s">
        <v>3</v>
      </c>
    </row>
    <row r="12" spans="1:9" ht="28.5">
      <c r="A12" s="76"/>
      <c r="B12" s="52" t="s">
        <v>18</v>
      </c>
      <c r="C12" s="52" t="s">
        <v>4</v>
      </c>
      <c r="D12" s="52" t="s">
        <v>19</v>
      </c>
      <c r="E12" s="52" t="s">
        <v>1</v>
      </c>
      <c r="F12" s="10" t="s">
        <v>20</v>
      </c>
      <c r="G12" s="10" t="s">
        <v>2</v>
      </c>
      <c r="H12" s="11" t="s">
        <v>21</v>
      </c>
      <c r="I12" s="52"/>
    </row>
    <row r="13" spans="1:9">
      <c r="A13" s="12" t="s">
        <v>22</v>
      </c>
      <c r="B13" s="13">
        <v>2</v>
      </c>
      <c r="C13" s="13">
        <v>3</v>
      </c>
      <c r="D13" s="13">
        <v>4</v>
      </c>
      <c r="E13" s="13">
        <v>5</v>
      </c>
      <c r="F13" s="14" t="s">
        <v>23</v>
      </c>
      <c r="G13" s="14" t="s">
        <v>24</v>
      </c>
      <c r="H13" s="13">
        <v>8</v>
      </c>
      <c r="I13" s="13">
        <v>9</v>
      </c>
    </row>
    <row r="14" spans="1:9">
      <c r="A14" s="3">
        <v>43102</v>
      </c>
      <c r="B14" s="1" t="s">
        <v>8</v>
      </c>
      <c r="C14" s="40" t="str">
        <f>VLOOKUP(B14,[2]Vine!$A$5:$F$178,3,0)</f>
        <v>Kiên lương - Kiên Giang</v>
      </c>
      <c r="D14" s="40">
        <f>VLOOKUP(B14,[2]Vine!$A$5:$F$178,2,0)</f>
        <v>370803567</v>
      </c>
      <c r="E14" s="4" t="s">
        <v>43</v>
      </c>
      <c r="F14" s="4">
        <v>7850</v>
      </c>
      <c r="G14" s="5">
        <v>17500</v>
      </c>
      <c r="H14" s="41">
        <f t="shared" ref="H14" si="0">F14*G14</f>
        <v>137375000</v>
      </c>
      <c r="I14" s="41"/>
    </row>
    <row r="15" spans="1:9">
      <c r="A15" s="3">
        <v>43103</v>
      </c>
      <c r="B15" s="55" t="s">
        <v>51</v>
      </c>
      <c r="C15" s="40" t="str">
        <f>VLOOKUP(B15,[2]Vine!$A$5:$F$178,3,0)</f>
        <v>Rạch Giá - Kiên Giang</v>
      </c>
      <c r="D15" s="40">
        <f>VLOOKUP(B15,[2]Vine!$A$5:$F$178,2,0)</f>
        <v>371008704</v>
      </c>
      <c r="E15" s="4" t="s">
        <v>43</v>
      </c>
      <c r="F15" s="4">
        <v>7420</v>
      </c>
      <c r="G15" s="5">
        <v>17500</v>
      </c>
      <c r="H15" s="41">
        <f t="shared" ref="H15:H16" si="1">F15*G15</f>
        <v>129850000</v>
      </c>
      <c r="I15" s="41"/>
    </row>
    <row r="16" spans="1:9">
      <c r="A16" s="3">
        <v>43104</v>
      </c>
      <c r="B16" s="1" t="s">
        <v>52</v>
      </c>
      <c r="C16" s="40" t="str">
        <f>VLOOKUP(B16,[2]Vine!$A$5:$F$178,3,0)</f>
        <v>Rạch Giá - Kiên Giang</v>
      </c>
      <c r="D16" s="40">
        <f>VLOOKUP(B16,[2]Vine!$A$5:$F$178,2,0)</f>
        <v>371139593</v>
      </c>
      <c r="E16" s="4" t="s">
        <v>43</v>
      </c>
      <c r="F16" s="4">
        <f>4500*5-SUM(F14:F15)</f>
        <v>7230</v>
      </c>
      <c r="G16" s="5">
        <v>17500</v>
      </c>
      <c r="H16" s="41">
        <f t="shared" si="1"/>
        <v>126525000</v>
      </c>
      <c r="I16" s="41"/>
    </row>
    <row r="17" spans="1:13" ht="22.5" customHeight="1">
      <c r="A17" s="45"/>
      <c r="B17" s="46"/>
      <c r="C17" s="40"/>
      <c r="D17" s="40"/>
      <c r="E17" s="4"/>
      <c r="F17" s="4"/>
      <c r="G17" s="5"/>
      <c r="H17" s="41"/>
      <c r="I17" s="41"/>
      <c r="K17" s="47"/>
      <c r="L17" s="44"/>
    </row>
    <row r="18" spans="1:13" ht="24" customHeight="1">
      <c r="A18" s="6" t="s">
        <v>28</v>
      </c>
      <c r="C18" s="28">
        <f>SUM(H14:H17)</f>
        <v>393750000</v>
      </c>
      <c r="D18" s="28"/>
      <c r="K18" s="47"/>
      <c r="L18" s="47"/>
    </row>
    <row r="19" spans="1:13" ht="15.75" customHeight="1">
      <c r="C19" s="29"/>
      <c r="D19" s="8"/>
      <c r="G19" s="30" t="s">
        <v>50</v>
      </c>
      <c r="H19" s="31"/>
      <c r="I19" s="31"/>
      <c r="K19" s="47"/>
      <c r="L19" s="47"/>
      <c r="M19" s="47"/>
    </row>
    <row r="20" spans="1:13">
      <c r="B20" s="32" t="s">
        <v>29</v>
      </c>
      <c r="G20" s="33" t="s">
        <v>30</v>
      </c>
      <c r="K20" s="47"/>
      <c r="L20" s="48"/>
    </row>
    <row r="21" spans="1:13">
      <c r="B21" s="34" t="s">
        <v>31</v>
      </c>
      <c r="D21" s="35"/>
      <c r="G21" s="36" t="s">
        <v>32</v>
      </c>
      <c r="K21" s="47"/>
      <c r="L21" s="49"/>
      <c r="M21" s="47"/>
    </row>
    <row r="22" spans="1:13">
      <c r="B22" s="34"/>
      <c r="D22" s="35"/>
      <c r="G22" s="36"/>
      <c r="K22" s="47"/>
      <c r="L22" s="49"/>
    </row>
    <row r="23" spans="1:13">
      <c r="B23" s="34"/>
      <c r="D23" s="35"/>
      <c r="G23" s="36"/>
    </row>
    <row r="24" spans="1:13">
      <c r="B24" s="34"/>
      <c r="D24" s="35"/>
      <c r="G24" s="36"/>
    </row>
    <row r="25" spans="1:13" ht="12" customHeight="1">
      <c r="B25" s="34"/>
      <c r="D25" s="35"/>
      <c r="G25" s="36"/>
    </row>
    <row r="26" spans="1:13" ht="4.5" hidden="1" customHeight="1">
      <c r="B26" s="34"/>
      <c r="D26" s="35"/>
      <c r="G26" s="36"/>
    </row>
    <row r="27" spans="1:13">
      <c r="B27" s="37" t="s">
        <v>7</v>
      </c>
      <c r="C27" s="37"/>
      <c r="F27" s="81"/>
      <c r="G27" s="81"/>
      <c r="H27" s="81"/>
    </row>
    <row r="28" spans="1:13">
      <c r="A28" s="38"/>
    </row>
    <row r="29" spans="1:13" ht="32.25" customHeight="1">
      <c r="A29" s="63"/>
      <c r="B29" s="64"/>
      <c r="C29" s="64"/>
      <c r="D29" s="64"/>
      <c r="E29" s="64"/>
      <c r="F29" s="64"/>
      <c r="G29" s="64"/>
      <c r="H29" s="64"/>
      <c r="I29" s="64"/>
    </row>
    <row r="30" spans="1:13" ht="34.5" customHeight="1">
      <c r="A30" s="63"/>
      <c r="B30" s="63"/>
      <c r="C30" s="63"/>
      <c r="D30" s="63"/>
      <c r="E30" s="63"/>
      <c r="F30" s="63"/>
      <c r="G30" s="63"/>
      <c r="H30" s="63"/>
      <c r="I30" s="63"/>
    </row>
  </sheetData>
  <mergeCells count="9">
    <mergeCell ref="F27:H27"/>
    <mergeCell ref="A29:I29"/>
    <mergeCell ref="A30:I30"/>
    <mergeCell ref="A1:G3"/>
    <mergeCell ref="H1:I4"/>
    <mergeCell ref="A4:G4"/>
    <mergeCell ref="A11:A12"/>
    <mergeCell ref="B11:D11"/>
    <mergeCell ref="E11:H11"/>
  </mergeCells>
  <conditionalFormatting sqref="C5:E6 F6">
    <cfRule type="cellIs" dxfId="3" priority="1" stopIfTrue="1" operator="equal">
      <formula>"Döõ lieäu sai"</formula>
    </cfRule>
  </conditionalFormatting>
  <pageMargins left="0.70866141732283472" right="0.70866141732283472" top="0.74803149606299213" bottom="0.74803149606299213" header="0.31496062992125984" footer="0.31496062992125984"/>
  <pageSetup paperSize="9" orientation="landscape"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topLeftCell="A22" workbookViewId="0">
      <selection activeCell="B32" sqref="B32"/>
    </sheetView>
  </sheetViews>
  <sheetFormatPr defaultRowHeight="17.25"/>
  <cols>
    <col min="1" max="1" width="11" style="6" customWidth="1"/>
    <col min="2" max="2" width="21" style="2" customWidth="1"/>
    <col min="3" max="3" width="21.625" style="2" customWidth="1"/>
    <col min="4" max="4" width="12.125" style="2" customWidth="1"/>
    <col min="5" max="5" width="13.375" style="2" customWidth="1"/>
    <col min="6" max="6" width="10.625" style="8" customWidth="1"/>
    <col min="7" max="7" width="9.25" style="8" customWidth="1"/>
    <col min="8" max="8" width="11.25" style="2" customWidth="1"/>
    <col min="9" max="9" width="9.5" style="2"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11">
      <c r="A1" s="65" t="s">
        <v>9</v>
      </c>
      <c r="B1" s="65"/>
      <c r="C1" s="65"/>
      <c r="D1" s="65"/>
      <c r="E1" s="65"/>
      <c r="F1" s="65"/>
      <c r="G1" s="66"/>
      <c r="H1" s="67" t="s">
        <v>10</v>
      </c>
      <c r="I1" s="68"/>
    </row>
    <row r="2" spans="1:11">
      <c r="A2" s="65"/>
      <c r="B2" s="65"/>
      <c r="C2" s="65"/>
      <c r="D2" s="65"/>
      <c r="E2" s="65"/>
      <c r="F2" s="65"/>
      <c r="G2" s="66"/>
      <c r="H2" s="69"/>
      <c r="I2" s="70"/>
    </row>
    <row r="3" spans="1:11">
      <c r="A3" s="65"/>
      <c r="B3" s="65"/>
      <c r="C3" s="65"/>
      <c r="D3" s="65"/>
      <c r="E3" s="65"/>
      <c r="F3" s="65"/>
      <c r="G3" s="66"/>
      <c r="H3" s="69"/>
      <c r="I3" s="70"/>
    </row>
    <row r="4" spans="1:11">
      <c r="A4" s="73" t="s">
        <v>53</v>
      </c>
      <c r="B4" s="73"/>
      <c r="C4" s="73"/>
      <c r="D4" s="73"/>
      <c r="E4" s="73"/>
      <c r="F4" s="73"/>
      <c r="G4" s="74"/>
      <c r="H4" s="71"/>
      <c r="I4" s="72"/>
    </row>
    <row r="5" spans="1:11" ht="20.25">
      <c r="C5" s="7"/>
      <c r="D5" s="7"/>
    </row>
    <row r="6" spans="1:11" ht="17.25" customHeight="1">
      <c r="A6" s="6" t="s">
        <v>11</v>
      </c>
      <c r="E6" s="2" t="s">
        <v>12</v>
      </c>
    </row>
    <row r="7" spans="1:11" ht="17.25" customHeight="1">
      <c r="A7" s="6" t="s">
        <v>13</v>
      </c>
    </row>
    <row r="8" spans="1:11" ht="17.25" customHeight="1">
      <c r="A8" s="6" t="s">
        <v>14</v>
      </c>
    </row>
    <row r="9" spans="1:11" ht="17.25" customHeight="1">
      <c r="A9" s="6" t="s">
        <v>15</v>
      </c>
    </row>
    <row r="10" spans="1:11" ht="7.5" customHeight="1"/>
    <row r="11" spans="1:11" ht="21" customHeight="1">
      <c r="A11" s="75" t="s">
        <v>16</v>
      </c>
      <c r="B11" s="77" t="s">
        <v>0</v>
      </c>
      <c r="C11" s="78"/>
      <c r="D11" s="79"/>
      <c r="E11" s="80" t="s">
        <v>17</v>
      </c>
      <c r="F11" s="80"/>
      <c r="G11" s="80"/>
      <c r="H11" s="80"/>
      <c r="I11" s="56" t="s">
        <v>3</v>
      </c>
    </row>
    <row r="12" spans="1:11" ht="39.75" customHeight="1">
      <c r="A12" s="76"/>
      <c r="B12" s="56" t="s">
        <v>18</v>
      </c>
      <c r="C12" s="56" t="s">
        <v>4</v>
      </c>
      <c r="D12" s="56" t="s">
        <v>19</v>
      </c>
      <c r="E12" s="56" t="s">
        <v>1</v>
      </c>
      <c r="F12" s="10" t="s">
        <v>20</v>
      </c>
      <c r="G12" s="10" t="s">
        <v>2</v>
      </c>
      <c r="H12" s="11" t="s">
        <v>21</v>
      </c>
      <c r="I12" s="56"/>
    </row>
    <row r="13" spans="1:11" ht="14.25" customHeight="1">
      <c r="A13" s="12" t="s">
        <v>22</v>
      </c>
      <c r="B13" s="13">
        <v>2</v>
      </c>
      <c r="C13" s="13">
        <v>3</v>
      </c>
      <c r="D13" s="13">
        <v>4</v>
      </c>
      <c r="E13" s="13">
        <v>5</v>
      </c>
      <c r="F13" s="14" t="s">
        <v>23</v>
      </c>
      <c r="G13" s="14" t="s">
        <v>24</v>
      </c>
      <c r="H13" s="13">
        <v>8</v>
      </c>
      <c r="I13" s="13">
        <v>9</v>
      </c>
    </row>
    <row r="14" spans="1:11" s="53" customFormat="1" ht="22.5" customHeight="1">
      <c r="A14" s="3">
        <v>43105</v>
      </c>
      <c r="B14" s="1" t="s">
        <v>46</v>
      </c>
      <c r="C14" s="40" t="str">
        <f>VLOOKUP(B14,[3]Vine!$A$5:$F$178,3,0)</f>
        <v>Long Hương - Bình Thuận</v>
      </c>
      <c r="D14" s="40" t="str">
        <f>VLOOKUP(B14,[3]Vine!$A$5:$F$178,2,0)</f>
        <v>020714486</v>
      </c>
      <c r="E14" s="4" t="s">
        <v>5</v>
      </c>
      <c r="F14" s="4">
        <v>15860</v>
      </c>
      <c r="G14" s="5">
        <v>15000</v>
      </c>
      <c r="H14" s="41">
        <f t="shared" ref="H14:H21" si="0">F14*G14</f>
        <v>237900000</v>
      </c>
      <c r="I14" s="43"/>
      <c r="K14" s="54"/>
    </row>
    <row r="15" spans="1:11" ht="22.5" customHeight="1">
      <c r="A15" s="3">
        <v>43105</v>
      </c>
      <c r="B15" s="1" t="s">
        <v>42</v>
      </c>
      <c r="C15" s="40" t="str">
        <f>VLOOKUP(B15,[3]Vine!$A$5:$F$178,3,0)</f>
        <v>Phan Thiết - Bình Thuận</v>
      </c>
      <c r="D15" s="40">
        <f>VLOOKUP(B15,[3]Vine!$A$5:$F$178,2,0)</f>
        <v>260850613</v>
      </c>
      <c r="E15" s="4" t="s">
        <v>5</v>
      </c>
      <c r="F15" s="4">
        <v>16520</v>
      </c>
      <c r="G15" s="5">
        <v>15000</v>
      </c>
      <c r="H15" s="41">
        <f t="shared" si="0"/>
        <v>247800000</v>
      </c>
      <c r="I15" s="43"/>
    </row>
    <row r="16" spans="1:11" ht="22.5" customHeight="1">
      <c r="A16" s="3">
        <v>43105</v>
      </c>
      <c r="B16" s="1" t="s">
        <v>6</v>
      </c>
      <c r="C16" s="40" t="str">
        <f>VLOOKUP(B16,[3]Vine!$A$5:$F$178,3,0)</f>
        <v>Phan Thiết - Bình Thuận</v>
      </c>
      <c r="D16" s="40">
        <f>VLOOKUP(B16,[3]Vine!$A$5:$F$178,2,0)</f>
        <v>260178873</v>
      </c>
      <c r="E16" s="4" t="s">
        <v>5</v>
      </c>
      <c r="F16" s="4">
        <v>16750</v>
      </c>
      <c r="G16" s="5">
        <v>15000</v>
      </c>
      <c r="H16" s="41">
        <f t="shared" si="0"/>
        <v>251250000</v>
      </c>
      <c r="I16" s="43"/>
    </row>
    <row r="17" spans="1:13" ht="22.5" customHeight="1">
      <c r="A17" s="3">
        <v>43110</v>
      </c>
      <c r="B17" s="1" t="s">
        <v>42</v>
      </c>
      <c r="C17" s="40" t="str">
        <f>VLOOKUP(B17,[3]Vine!$A$5:$F$178,3,0)</f>
        <v>Phan Thiết - Bình Thuận</v>
      </c>
      <c r="D17" s="40">
        <f>VLOOKUP(B17,[3]Vine!$A$5:$F$178,2,0)</f>
        <v>260850613</v>
      </c>
      <c r="E17" s="4" t="s">
        <v>5</v>
      </c>
      <c r="F17" s="4">
        <v>15870</v>
      </c>
      <c r="G17" s="5">
        <v>15000</v>
      </c>
      <c r="H17" s="41">
        <f t="shared" si="0"/>
        <v>238050000</v>
      </c>
      <c r="I17" s="43"/>
    </row>
    <row r="18" spans="1:13" ht="22.5" customHeight="1">
      <c r="A18" s="3">
        <v>43110</v>
      </c>
      <c r="B18" s="1" t="s">
        <v>46</v>
      </c>
      <c r="C18" s="40" t="str">
        <f>VLOOKUP(B18,[3]Vine!$A$5:$F$178,3,0)</f>
        <v>Long Hương - Bình Thuận</v>
      </c>
      <c r="D18" s="40" t="str">
        <f>VLOOKUP(B18,[3]Vine!$A$5:$F$178,2,0)</f>
        <v>020714486</v>
      </c>
      <c r="E18" s="4" t="s">
        <v>5</v>
      </c>
      <c r="F18" s="4">
        <v>15830</v>
      </c>
      <c r="G18" s="5">
        <v>15000</v>
      </c>
      <c r="H18" s="41">
        <f t="shared" si="0"/>
        <v>237450000</v>
      </c>
      <c r="I18" s="43"/>
    </row>
    <row r="19" spans="1:13" ht="22.5" customHeight="1">
      <c r="A19" s="3">
        <v>43110</v>
      </c>
      <c r="B19" s="1" t="s">
        <v>6</v>
      </c>
      <c r="C19" s="40" t="str">
        <f>VLOOKUP(B19,[3]Vine!$A$5:$F$178,3,0)</f>
        <v>Phan Thiết - Bình Thuận</v>
      </c>
      <c r="D19" s="40">
        <f>VLOOKUP(B19,[3]Vine!$A$5:$F$178,2,0)</f>
        <v>260178873</v>
      </c>
      <c r="E19" s="4" t="s">
        <v>5</v>
      </c>
      <c r="F19" s="4">
        <v>17620</v>
      </c>
      <c r="G19" s="5">
        <v>15000</v>
      </c>
      <c r="H19" s="41">
        <f t="shared" si="0"/>
        <v>264300000</v>
      </c>
      <c r="I19" s="43"/>
    </row>
    <row r="20" spans="1:13" ht="22.5" customHeight="1">
      <c r="A20" s="3">
        <v>43111</v>
      </c>
      <c r="B20" s="1" t="s">
        <v>42</v>
      </c>
      <c r="C20" s="40" t="str">
        <f>VLOOKUP(B20,[3]Vine!$A$5:$F$178,3,0)</f>
        <v>Phan Thiết - Bình Thuận</v>
      </c>
      <c r="D20" s="40">
        <f>VLOOKUP(B20,[3]Vine!$A$5:$F$178,2,0)</f>
        <v>260850613</v>
      </c>
      <c r="E20" s="4" t="s">
        <v>5</v>
      </c>
      <c r="F20" s="4">
        <v>16450</v>
      </c>
      <c r="G20" s="5">
        <v>15000</v>
      </c>
      <c r="H20" s="41">
        <f t="shared" si="0"/>
        <v>246750000</v>
      </c>
      <c r="I20" s="43"/>
    </row>
    <row r="21" spans="1:13" ht="22.5" customHeight="1">
      <c r="A21" s="3">
        <v>43111</v>
      </c>
      <c r="B21" s="1" t="s">
        <v>6</v>
      </c>
      <c r="C21" s="40" t="str">
        <f>VLOOKUP(B21,[3]Vine!$A$5:$F$178,3,0)</f>
        <v>Phan Thiết - Bình Thuận</v>
      </c>
      <c r="D21" s="40">
        <f>VLOOKUP(B21,[3]Vine!$A$5:$F$178,2,0)</f>
        <v>260178873</v>
      </c>
      <c r="E21" s="4" t="s">
        <v>5</v>
      </c>
      <c r="F21" s="4">
        <f>52780*2.5-SUM(F14:F20)</f>
        <v>17050</v>
      </c>
      <c r="G21" s="5">
        <v>15000</v>
      </c>
      <c r="H21" s="41">
        <f t="shared" si="0"/>
        <v>255750000</v>
      </c>
      <c r="I21" s="43"/>
      <c r="L21" s="44"/>
    </row>
    <row r="22" spans="1:13" ht="22.5" customHeight="1">
      <c r="A22" s="45"/>
      <c r="B22" s="46"/>
      <c r="C22" s="40"/>
      <c r="D22" s="40"/>
      <c r="E22" s="4"/>
      <c r="F22" s="4"/>
      <c r="G22" s="5"/>
      <c r="H22" s="41"/>
      <c r="I22" s="41"/>
      <c r="K22" s="47"/>
      <c r="L22" s="44"/>
    </row>
    <row r="23" spans="1:13" ht="24" customHeight="1">
      <c r="A23" s="6" t="s">
        <v>28</v>
      </c>
      <c r="C23" s="28">
        <f>SUM(H14:H22)</f>
        <v>1979250000</v>
      </c>
      <c r="D23" s="28"/>
      <c r="K23" s="47"/>
      <c r="L23" s="47"/>
    </row>
    <row r="24" spans="1:13" ht="15.75" customHeight="1">
      <c r="C24" s="29"/>
      <c r="D24" s="8"/>
      <c r="G24" s="30" t="s">
        <v>54</v>
      </c>
      <c r="H24" s="31"/>
      <c r="I24" s="31"/>
      <c r="K24" s="47"/>
      <c r="L24" s="47"/>
      <c r="M24" s="47"/>
    </row>
    <row r="25" spans="1:13">
      <c r="B25" s="32" t="s">
        <v>29</v>
      </c>
      <c r="G25" s="33" t="s">
        <v>30</v>
      </c>
      <c r="K25" s="47"/>
      <c r="L25" s="48"/>
    </row>
    <row r="26" spans="1:13">
      <c r="B26" s="34" t="s">
        <v>31</v>
      </c>
      <c r="D26" s="35"/>
      <c r="G26" s="36" t="s">
        <v>32</v>
      </c>
      <c r="K26" s="47"/>
      <c r="L26" s="49"/>
      <c r="M26" s="47"/>
    </row>
    <row r="27" spans="1:13">
      <c r="B27" s="34"/>
      <c r="D27" s="35"/>
      <c r="G27" s="36"/>
      <c r="K27" s="47"/>
      <c r="L27" s="49"/>
    </row>
    <row r="28" spans="1:13">
      <c r="B28" s="34"/>
      <c r="D28" s="35"/>
      <c r="G28" s="36"/>
    </row>
    <row r="29" spans="1:13">
      <c r="B29" s="34"/>
      <c r="D29" s="35"/>
      <c r="G29" s="36"/>
    </row>
    <row r="30" spans="1:13" ht="12" customHeight="1">
      <c r="B30" s="34"/>
      <c r="D30" s="35"/>
      <c r="G30" s="36"/>
    </row>
    <row r="31" spans="1:13" ht="4.5" hidden="1" customHeight="1">
      <c r="B31" s="34"/>
      <c r="D31" s="35"/>
      <c r="G31" s="36"/>
    </row>
    <row r="32" spans="1:13">
      <c r="B32" s="37" t="s">
        <v>7</v>
      </c>
      <c r="C32" s="37"/>
      <c r="F32" s="81"/>
      <c r="G32" s="81"/>
      <c r="H32" s="81"/>
    </row>
    <row r="33" spans="1:9">
      <c r="B33" s="37"/>
      <c r="C33" s="37"/>
      <c r="F33" s="57"/>
      <c r="G33" s="57"/>
      <c r="H33" s="57"/>
    </row>
    <row r="34" spans="1:9">
      <c r="A34" s="38" t="s">
        <v>33</v>
      </c>
    </row>
    <row r="35" spans="1:9" ht="32.25" customHeight="1">
      <c r="A35" s="63" t="s">
        <v>34</v>
      </c>
      <c r="B35" s="64"/>
      <c r="C35" s="64"/>
      <c r="D35" s="64"/>
      <c r="E35" s="64"/>
      <c r="F35" s="64"/>
      <c r="G35" s="64"/>
      <c r="H35" s="64"/>
      <c r="I35" s="64"/>
    </row>
    <row r="36" spans="1:9" ht="34.5" customHeight="1">
      <c r="A36" s="63" t="s">
        <v>35</v>
      </c>
      <c r="B36" s="63"/>
      <c r="C36" s="63"/>
      <c r="D36" s="63"/>
      <c r="E36" s="63"/>
      <c r="F36" s="63"/>
      <c r="G36" s="63"/>
      <c r="H36" s="63"/>
      <c r="I36" s="63"/>
    </row>
  </sheetData>
  <mergeCells count="9">
    <mergeCell ref="F32:H32"/>
    <mergeCell ref="A35:I35"/>
    <mergeCell ref="A36:I36"/>
    <mergeCell ref="A1:G3"/>
    <mergeCell ref="H1:I4"/>
    <mergeCell ref="A4:G4"/>
    <mergeCell ref="A11:A12"/>
    <mergeCell ref="B11:D11"/>
    <mergeCell ref="E11:H11"/>
  </mergeCells>
  <conditionalFormatting sqref="C5:E6 F6">
    <cfRule type="cellIs" dxfId="2" priority="1" stopIfTrue="1" operator="equal">
      <formula>"Döõ lieäu sai"</formula>
    </cfRule>
  </conditionalFormatting>
  <pageMargins left="0.7" right="0" top="0" bottom="0" header="0" footer="0"/>
  <pageSetup scale="9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
  <sheetViews>
    <sheetView topLeftCell="A7" workbookViewId="0">
      <selection activeCell="B38" sqref="B38"/>
    </sheetView>
  </sheetViews>
  <sheetFormatPr defaultRowHeight="17.25"/>
  <cols>
    <col min="1" max="1" width="9.75" style="6" customWidth="1"/>
    <col min="2" max="2" width="21.125" style="2" customWidth="1"/>
    <col min="3" max="3" width="21.625" style="2" customWidth="1"/>
    <col min="4" max="4" width="12.125" style="2" customWidth="1"/>
    <col min="5" max="5" width="13.375" style="2" customWidth="1"/>
    <col min="6" max="6" width="9.75" style="8" customWidth="1"/>
    <col min="7" max="7" width="9.25" style="8" customWidth="1"/>
    <col min="8" max="8" width="11.25" style="2" customWidth="1"/>
    <col min="9" max="9" width="9.5" style="2" customWidth="1"/>
    <col min="10" max="10" width="11.75" bestFit="1" customWidth="1"/>
    <col min="257" max="257" width="9.75" customWidth="1"/>
    <col min="258" max="258" width="21.125" customWidth="1"/>
    <col min="259" max="259" width="21.625" customWidth="1"/>
    <col min="260" max="260" width="12.125" customWidth="1"/>
    <col min="261" max="261" width="13.375" customWidth="1"/>
    <col min="262" max="262" width="9.125" customWidth="1"/>
    <col min="263" max="263" width="9.25" customWidth="1"/>
    <col min="264" max="264" width="11.25" customWidth="1"/>
    <col min="265" max="265" width="9.5" customWidth="1"/>
    <col min="513" max="513" width="9.75" customWidth="1"/>
    <col min="514" max="514" width="21.125" customWidth="1"/>
    <col min="515" max="515" width="21.625" customWidth="1"/>
    <col min="516" max="516" width="12.125" customWidth="1"/>
    <col min="517" max="517" width="13.375" customWidth="1"/>
    <col min="518" max="518" width="9.125" customWidth="1"/>
    <col min="519" max="519" width="9.25" customWidth="1"/>
    <col min="520" max="520" width="11.25" customWidth="1"/>
    <col min="521" max="521" width="9.5" customWidth="1"/>
    <col min="769" max="769" width="9.75" customWidth="1"/>
    <col min="770" max="770" width="21.125" customWidth="1"/>
    <col min="771" max="771" width="21.625" customWidth="1"/>
    <col min="772" max="772" width="12.125" customWidth="1"/>
    <col min="773" max="773" width="13.375" customWidth="1"/>
    <col min="774" max="774" width="9.125" customWidth="1"/>
    <col min="775" max="775" width="9.25" customWidth="1"/>
    <col min="776" max="776" width="11.25" customWidth="1"/>
    <col min="777" max="777" width="9.5" customWidth="1"/>
    <col min="1025" max="1025" width="9.75" customWidth="1"/>
    <col min="1026" max="1026" width="21.125" customWidth="1"/>
    <col min="1027" max="1027" width="21.625" customWidth="1"/>
    <col min="1028" max="1028" width="12.125" customWidth="1"/>
    <col min="1029" max="1029" width="13.375" customWidth="1"/>
    <col min="1030" max="1030" width="9.125" customWidth="1"/>
    <col min="1031" max="1031" width="9.25" customWidth="1"/>
    <col min="1032" max="1032" width="11.25" customWidth="1"/>
    <col min="1033" max="1033" width="9.5" customWidth="1"/>
    <col min="1281" max="1281" width="9.75" customWidth="1"/>
    <col min="1282" max="1282" width="21.125" customWidth="1"/>
    <col min="1283" max="1283" width="21.625" customWidth="1"/>
    <col min="1284" max="1284" width="12.125" customWidth="1"/>
    <col min="1285" max="1285" width="13.375" customWidth="1"/>
    <col min="1286" max="1286" width="9.125" customWidth="1"/>
    <col min="1287" max="1287" width="9.25" customWidth="1"/>
    <col min="1288" max="1288" width="11.25" customWidth="1"/>
    <col min="1289" max="1289" width="9.5" customWidth="1"/>
    <col min="1537" max="1537" width="9.75" customWidth="1"/>
    <col min="1538" max="1538" width="21.125" customWidth="1"/>
    <col min="1539" max="1539" width="21.625" customWidth="1"/>
    <col min="1540" max="1540" width="12.125" customWidth="1"/>
    <col min="1541" max="1541" width="13.375" customWidth="1"/>
    <col min="1542" max="1542" width="9.125" customWidth="1"/>
    <col min="1543" max="1543" width="9.25" customWidth="1"/>
    <col min="1544" max="1544" width="11.25" customWidth="1"/>
    <col min="1545" max="1545" width="9.5" customWidth="1"/>
    <col min="1793" max="1793" width="9.75" customWidth="1"/>
    <col min="1794" max="1794" width="21.125" customWidth="1"/>
    <col min="1795" max="1795" width="21.625" customWidth="1"/>
    <col min="1796" max="1796" width="12.125" customWidth="1"/>
    <col min="1797" max="1797" width="13.375" customWidth="1"/>
    <col min="1798" max="1798" width="9.125" customWidth="1"/>
    <col min="1799" max="1799" width="9.25" customWidth="1"/>
    <col min="1800" max="1800" width="11.25" customWidth="1"/>
    <col min="1801" max="1801" width="9.5" customWidth="1"/>
    <col min="2049" max="2049" width="9.75" customWidth="1"/>
    <col min="2050" max="2050" width="21.125" customWidth="1"/>
    <col min="2051" max="2051" width="21.625" customWidth="1"/>
    <col min="2052" max="2052" width="12.125" customWidth="1"/>
    <col min="2053" max="2053" width="13.375" customWidth="1"/>
    <col min="2054" max="2054" width="9.125" customWidth="1"/>
    <col min="2055" max="2055" width="9.25" customWidth="1"/>
    <col min="2056" max="2056" width="11.25" customWidth="1"/>
    <col min="2057" max="2057" width="9.5" customWidth="1"/>
    <col min="2305" max="2305" width="9.75" customWidth="1"/>
    <col min="2306" max="2306" width="21.125" customWidth="1"/>
    <col min="2307" max="2307" width="21.625" customWidth="1"/>
    <col min="2308" max="2308" width="12.125" customWidth="1"/>
    <col min="2309" max="2309" width="13.375" customWidth="1"/>
    <col min="2310" max="2310" width="9.125" customWidth="1"/>
    <col min="2311" max="2311" width="9.25" customWidth="1"/>
    <col min="2312" max="2312" width="11.25" customWidth="1"/>
    <col min="2313" max="2313" width="9.5" customWidth="1"/>
    <col min="2561" max="2561" width="9.75" customWidth="1"/>
    <col min="2562" max="2562" width="21.125" customWidth="1"/>
    <col min="2563" max="2563" width="21.625" customWidth="1"/>
    <col min="2564" max="2564" width="12.125" customWidth="1"/>
    <col min="2565" max="2565" width="13.375" customWidth="1"/>
    <col min="2566" max="2566" width="9.125" customWidth="1"/>
    <col min="2567" max="2567" width="9.25" customWidth="1"/>
    <col min="2568" max="2568" width="11.25" customWidth="1"/>
    <col min="2569" max="2569" width="9.5" customWidth="1"/>
    <col min="2817" max="2817" width="9.75" customWidth="1"/>
    <col min="2818" max="2818" width="21.125" customWidth="1"/>
    <col min="2819" max="2819" width="21.625" customWidth="1"/>
    <col min="2820" max="2820" width="12.125" customWidth="1"/>
    <col min="2821" max="2821" width="13.375" customWidth="1"/>
    <col min="2822" max="2822" width="9.125" customWidth="1"/>
    <col min="2823" max="2823" width="9.25" customWidth="1"/>
    <col min="2824" max="2824" width="11.25" customWidth="1"/>
    <col min="2825" max="2825" width="9.5" customWidth="1"/>
    <col min="3073" max="3073" width="9.75" customWidth="1"/>
    <col min="3074" max="3074" width="21.125" customWidth="1"/>
    <col min="3075" max="3075" width="21.625" customWidth="1"/>
    <col min="3076" max="3076" width="12.125" customWidth="1"/>
    <col min="3077" max="3077" width="13.375" customWidth="1"/>
    <col min="3078" max="3078" width="9.125" customWidth="1"/>
    <col min="3079" max="3079" width="9.25" customWidth="1"/>
    <col min="3080" max="3080" width="11.25" customWidth="1"/>
    <col min="3081" max="3081" width="9.5" customWidth="1"/>
    <col min="3329" max="3329" width="9.75" customWidth="1"/>
    <col min="3330" max="3330" width="21.125" customWidth="1"/>
    <col min="3331" max="3331" width="21.625" customWidth="1"/>
    <col min="3332" max="3332" width="12.125" customWidth="1"/>
    <col min="3333" max="3333" width="13.375" customWidth="1"/>
    <col min="3334" max="3334" width="9.125" customWidth="1"/>
    <col min="3335" max="3335" width="9.25" customWidth="1"/>
    <col min="3336" max="3336" width="11.25" customWidth="1"/>
    <col min="3337" max="3337" width="9.5" customWidth="1"/>
    <col min="3585" max="3585" width="9.75" customWidth="1"/>
    <col min="3586" max="3586" width="21.125" customWidth="1"/>
    <col min="3587" max="3587" width="21.625" customWidth="1"/>
    <col min="3588" max="3588" width="12.125" customWidth="1"/>
    <col min="3589" max="3589" width="13.375" customWidth="1"/>
    <col min="3590" max="3590" width="9.125" customWidth="1"/>
    <col min="3591" max="3591" width="9.25" customWidth="1"/>
    <col min="3592" max="3592" width="11.25" customWidth="1"/>
    <col min="3593" max="3593" width="9.5" customWidth="1"/>
    <col min="3841" max="3841" width="9.75" customWidth="1"/>
    <col min="3842" max="3842" width="21.125" customWidth="1"/>
    <col min="3843" max="3843" width="21.625" customWidth="1"/>
    <col min="3844" max="3844" width="12.125" customWidth="1"/>
    <col min="3845" max="3845" width="13.375" customWidth="1"/>
    <col min="3846" max="3846" width="9.125" customWidth="1"/>
    <col min="3847" max="3847" width="9.25" customWidth="1"/>
    <col min="3848" max="3848" width="11.25" customWidth="1"/>
    <col min="3849" max="3849" width="9.5" customWidth="1"/>
    <col min="4097" max="4097" width="9.75" customWidth="1"/>
    <col min="4098" max="4098" width="21.125" customWidth="1"/>
    <col min="4099" max="4099" width="21.625" customWidth="1"/>
    <col min="4100" max="4100" width="12.125" customWidth="1"/>
    <col min="4101" max="4101" width="13.375" customWidth="1"/>
    <col min="4102" max="4102" width="9.125" customWidth="1"/>
    <col min="4103" max="4103" width="9.25" customWidth="1"/>
    <col min="4104" max="4104" width="11.25" customWidth="1"/>
    <col min="4105" max="4105" width="9.5" customWidth="1"/>
    <col min="4353" max="4353" width="9.75" customWidth="1"/>
    <col min="4354" max="4354" width="21.125" customWidth="1"/>
    <col min="4355" max="4355" width="21.625" customWidth="1"/>
    <col min="4356" max="4356" width="12.125" customWidth="1"/>
    <col min="4357" max="4357" width="13.375" customWidth="1"/>
    <col min="4358" max="4358" width="9.125" customWidth="1"/>
    <col min="4359" max="4359" width="9.25" customWidth="1"/>
    <col min="4360" max="4360" width="11.25" customWidth="1"/>
    <col min="4361" max="4361" width="9.5" customWidth="1"/>
    <col min="4609" max="4609" width="9.75" customWidth="1"/>
    <col min="4610" max="4610" width="21.125" customWidth="1"/>
    <col min="4611" max="4611" width="21.625" customWidth="1"/>
    <col min="4612" max="4612" width="12.125" customWidth="1"/>
    <col min="4613" max="4613" width="13.375" customWidth="1"/>
    <col min="4614" max="4614" width="9.125" customWidth="1"/>
    <col min="4615" max="4615" width="9.25" customWidth="1"/>
    <col min="4616" max="4616" width="11.25" customWidth="1"/>
    <col min="4617" max="4617" width="9.5" customWidth="1"/>
    <col min="4865" max="4865" width="9.75" customWidth="1"/>
    <col min="4866" max="4866" width="21.125" customWidth="1"/>
    <col min="4867" max="4867" width="21.625" customWidth="1"/>
    <col min="4868" max="4868" width="12.125" customWidth="1"/>
    <col min="4869" max="4869" width="13.375" customWidth="1"/>
    <col min="4870" max="4870" width="9.125" customWidth="1"/>
    <col min="4871" max="4871" width="9.25" customWidth="1"/>
    <col min="4872" max="4872" width="11.25" customWidth="1"/>
    <col min="4873" max="4873" width="9.5" customWidth="1"/>
    <col min="5121" max="5121" width="9.75" customWidth="1"/>
    <col min="5122" max="5122" width="21.125" customWidth="1"/>
    <col min="5123" max="5123" width="21.625" customWidth="1"/>
    <col min="5124" max="5124" width="12.125" customWidth="1"/>
    <col min="5125" max="5125" width="13.375" customWidth="1"/>
    <col min="5126" max="5126" width="9.125" customWidth="1"/>
    <col min="5127" max="5127" width="9.25" customWidth="1"/>
    <col min="5128" max="5128" width="11.25" customWidth="1"/>
    <col min="5129" max="5129" width="9.5" customWidth="1"/>
    <col min="5377" max="5377" width="9.75" customWidth="1"/>
    <col min="5378" max="5378" width="21.125" customWidth="1"/>
    <col min="5379" max="5379" width="21.625" customWidth="1"/>
    <col min="5380" max="5380" width="12.125" customWidth="1"/>
    <col min="5381" max="5381" width="13.375" customWidth="1"/>
    <col min="5382" max="5382" width="9.125" customWidth="1"/>
    <col min="5383" max="5383" width="9.25" customWidth="1"/>
    <col min="5384" max="5384" width="11.25" customWidth="1"/>
    <col min="5385" max="5385" width="9.5" customWidth="1"/>
    <col min="5633" max="5633" width="9.75" customWidth="1"/>
    <col min="5634" max="5634" width="21.125" customWidth="1"/>
    <col min="5635" max="5635" width="21.625" customWidth="1"/>
    <col min="5636" max="5636" width="12.125" customWidth="1"/>
    <col min="5637" max="5637" width="13.375" customWidth="1"/>
    <col min="5638" max="5638" width="9.125" customWidth="1"/>
    <col min="5639" max="5639" width="9.25" customWidth="1"/>
    <col min="5640" max="5640" width="11.25" customWidth="1"/>
    <col min="5641" max="5641" width="9.5" customWidth="1"/>
    <col min="5889" max="5889" width="9.75" customWidth="1"/>
    <col min="5890" max="5890" width="21.125" customWidth="1"/>
    <col min="5891" max="5891" width="21.625" customWidth="1"/>
    <col min="5892" max="5892" width="12.125" customWidth="1"/>
    <col min="5893" max="5893" width="13.375" customWidth="1"/>
    <col min="5894" max="5894" width="9.125" customWidth="1"/>
    <col min="5895" max="5895" width="9.25" customWidth="1"/>
    <col min="5896" max="5896" width="11.25" customWidth="1"/>
    <col min="5897" max="5897" width="9.5" customWidth="1"/>
    <col min="6145" max="6145" width="9.75" customWidth="1"/>
    <col min="6146" max="6146" width="21.125" customWidth="1"/>
    <col min="6147" max="6147" width="21.625" customWidth="1"/>
    <col min="6148" max="6148" width="12.125" customWidth="1"/>
    <col min="6149" max="6149" width="13.375" customWidth="1"/>
    <col min="6150" max="6150" width="9.125" customWidth="1"/>
    <col min="6151" max="6151" width="9.25" customWidth="1"/>
    <col min="6152" max="6152" width="11.25" customWidth="1"/>
    <col min="6153" max="6153" width="9.5" customWidth="1"/>
    <col min="6401" max="6401" width="9.75" customWidth="1"/>
    <col min="6402" max="6402" width="21.125" customWidth="1"/>
    <col min="6403" max="6403" width="21.625" customWidth="1"/>
    <col min="6404" max="6404" width="12.125" customWidth="1"/>
    <col min="6405" max="6405" width="13.375" customWidth="1"/>
    <col min="6406" max="6406" width="9.125" customWidth="1"/>
    <col min="6407" max="6407" width="9.25" customWidth="1"/>
    <col min="6408" max="6408" width="11.25" customWidth="1"/>
    <col min="6409" max="6409" width="9.5" customWidth="1"/>
    <col min="6657" max="6657" width="9.75" customWidth="1"/>
    <col min="6658" max="6658" width="21.125" customWidth="1"/>
    <col min="6659" max="6659" width="21.625" customWidth="1"/>
    <col min="6660" max="6660" width="12.125" customWidth="1"/>
    <col min="6661" max="6661" width="13.375" customWidth="1"/>
    <col min="6662" max="6662" width="9.125" customWidth="1"/>
    <col min="6663" max="6663" width="9.25" customWidth="1"/>
    <col min="6664" max="6664" width="11.25" customWidth="1"/>
    <col min="6665" max="6665" width="9.5" customWidth="1"/>
    <col min="6913" max="6913" width="9.75" customWidth="1"/>
    <col min="6914" max="6914" width="21.125" customWidth="1"/>
    <col min="6915" max="6915" width="21.625" customWidth="1"/>
    <col min="6916" max="6916" width="12.125" customWidth="1"/>
    <col min="6917" max="6917" width="13.375" customWidth="1"/>
    <col min="6918" max="6918" width="9.125" customWidth="1"/>
    <col min="6919" max="6919" width="9.25" customWidth="1"/>
    <col min="6920" max="6920" width="11.25" customWidth="1"/>
    <col min="6921" max="6921" width="9.5" customWidth="1"/>
    <col min="7169" max="7169" width="9.75" customWidth="1"/>
    <col min="7170" max="7170" width="21.125" customWidth="1"/>
    <col min="7171" max="7171" width="21.625" customWidth="1"/>
    <col min="7172" max="7172" width="12.125" customWidth="1"/>
    <col min="7173" max="7173" width="13.375" customWidth="1"/>
    <col min="7174" max="7174" width="9.125" customWidth="1"/>
    <col min="7175" max="7175" width="9.25" customWidth="1"/>
    <col min="7176" max="7176" width="11.25" customWidth="1"/>
    <col min="7177" max="7177" width="9.5" customWidth="1"/>
    <col min="7425" max="7425" width="9.75" customWidth="1"/>
    <col min="7426" max="7426" width="21.125" customWidth="1"/>
    <col min="7427" max="7427" width="21.625" customWidth="1"/>
    <col min="7428" max="7428" width="12.125" customWidth="1"/>
    <col min="7429" max="7429" width="13.375" customWidth="1"/>
    <col min="7430" max="7430" width="9.125" customWidth="1"/>
    <col min="7431" max="7431" width="9.25" customWidth="1"/>
    <col min="7432" max="7432" width="11.25" customWidth="1"/>
    <col min="7433" max="7433" width="9.5" customWidth="1"/>
    <col min="7681" max="7681" width="9.75" customWidth="1"/>
    <col min="7682" max="7682" width="21.125" customWidth="1"/>
    <col min="7683" max="7683" width="21.625" customWidth="1"/>
    <col min="7684" max="7684" width="12.125" customWidth="1"/>
    <col min="7685" max="7685" width="13.375" customWidth="1"/>
    <col min="7686" max="7686" width="9.125" customWidth="1"/>
    <col min="7687" max="7687" width="9.25" customWidth="1"/>
    <col min="7688" max="7688" width="11.25" customWidth="1"/>
    <col min="7689" max="7689" width="9.5" customWidth="1"/>
    <col min="7937" max="7937" width="9.75" customWidth="1"/>
    <col min="7938" max="7938" width="21.125" customWidth="1"/>
    <col min="7939" max="7939" width="21.625" customWidth="1"/>
    <col min="7940" max="7940" width="12.125" customWidth="1"/>
    <col min="7941" max="7941" width="13.375" customWidth="1"/>
    <col min="7942" max="7942" width="9.125" customWidth="1"/>
    <col min="7943" max="7943" width="9.25" customWidth="1"/>
    <col min="7944" max="7944" width="11.25" customWidth="1"/>
    <col min="7945" max="7945" width="9.5" customWidth="1"/>
    <col min="8193" max="8193" width="9.75" customWidth="1"/>
    <col min="8194" max="8194" width="21.125" customWidth="1"/>
    <col min="8195" max="8195" width="21.625" customWidth="1"/>
    <col min="8196" max="8196" width="12.125" customWidth="1"/>
    <col min="8197" max="8197" width="13.375" customWidth="1"/>
    <col min="8198" max="8198" width="9.125" customWidth="1"/>
    <col min="8199" max="8199" width="9.25" customWidth="1"/>
    <col min="8200" max="8200" width="11.25" customWidth="1"/>
    <col min="8201" max="8201" width="9.5" customWidth="1"/>
    <col min="8449" max="8449" width="9.75" customWidth="1"/>
    <col min="8450" max="8450" width="21.125" customWidth="1"/>
    <col min="8451" max="8451" width="21.625" customWidth="1"/>
    <col min="8452" max="8452" width="12.125" customWidth="1"/>
    <col min="8453" max="8453" width="13.375" customWidth="1"/>
    <col min="8454" max="8454" width="9.125" customWidth="1"/>
    <col min="8455" max="8455" width="9.25" customWidth="1"/>
    <col min="8456" max="8456" width="11.25" customWidth="1"/>
    <col min="8457" max="8457" width="9.5" customWidth="1"/>
    <col min="8705" max="8705" width="9.75" customWidth="1"/>
    <col min="8706" max="8706" width="21.125" customWidth="1"/>
    <col min="8707" max="8707" width="21.625" customWidth="1"/>
    <col min="8708" max="8708" width="12.125" customWidth="1"/>
    <col min="8709" max="8709" width="13.375" customWidth="1"/>
    <col min="8710" max="8710" width="9.125" customWidth="1"/>
    <col min="8711" max="8711" width="9.25" customWidth="1"/>
    <col min="8712" max="8712" width="11.25" customWidth="1"/>
    <col min="8713" max="8713" width="9.5" customWidth="1"/>
    <col min="8961" max="8961" width="9.75" customWidth="1"/>
    <col min="8962" max="8962" width="21.125" customWidth="1"/>
    <col min="8963" max="8963" width="21.625" customWidth="1"/>
    <col min="8964" max="8964" width="12.125" customWidth="1"/>
    <col min="8965" max="8965" width="13.375" customWidth="1"/>
    <col min="8966" max="8966" width="9.125" customWidth="1"/>
    <col min="8967" max="8967" width="9.25" customWidth="1"/>
    <col min="8968" max="8968" width="11.25" customWidth="1"/>
    <col min="8969" max="8969" width="9.5" customWidth="1"/>
    <col min="9217" max="9217" width="9.75" customWidth="1"/>
    <col min="9218" max="9218" width="21.125" customWidth="1"/>
    <col min="9219" max="9219" width="21.625" customWidth="1"/>
    <col min="9220" max="9220" width="12.125" customWidth="1"/>
    <col min="9221" max="9221" width="13.375" customWidth="1"/>
    <col min="9222" max="9222" width="9.125" customWidth="1"/>
    <col min="9223" max="9223" width="9.25" customWidth="1"/>
    <col min="9224" max="9224" width="11.25" customWidth="1"/>
    <col min="9225" max="9225" width="9.5" customWidth="1"/>
    <col min="9473" max="9473" width="9.75" customWidth="1"/>
    <col min="9474" max="9474" width="21.125" customWidth="1"/>
    <col min="9475" max="9475" width="21.625" customWidth="1"/>
    <col min="9476" max="9476" width="12.125" customWidth="1"/>
    <col min="9477" max="9477" width="13.375" customWidth="1"/>
    <col min="9478" max="9478" width="9.125" customWidth="1"/>
    <col min="9479" max="9479" width="9.25" customWidth="1"/>
    <col min="9480" max="9480" width="11.25" customWidth="1"/>
    <col min="9481" max="9481" width="9.5" customWidth="1"/>
    <col min="9729" max="9729" width="9.75" customWidth="1"/>
    <col min="9730" max="9730" width="21.125" customWidth="1"/>
    <col min="9731" max="9731" width="21.625" customWidth="1"/>
    <col min="9732" max="9732" width="12.125" customWidth="1"/>
    <col min="9733" max="9733" width="13.375" customWidth="1"/>
    <col min="9734" max="9734" width="9.125" customWidth="1"/>
    <col min="9735" max="9735" width="9.25" customWidth="1"/>
    <col min="9736" max="9736" width="11.25" customWidth="1"/>
    <col min="9737" max="9737" width="9.5" customWidth="1"/>
    <col min="9985" max="9985" width="9.75" customWidth="1"/>
    <col min="9986" max="9986" width="21.125" customWidth="1"/>
    <col min="9987" max="9987" width="21.625" customWidth="1"/>
    <col min="9988" max="9988" width="12.125" customWidth="1"/>
    <col min="9989" max="9989" width="13.375" customWidth="1"/>
    <col min="9990" max="9990" width="9.125" customWidth="1"/>
    <col min="9991" max="9991" width="9.25" customWidth="1"/>
    <col min="9992" max="9992" width="11.25" customWidth="1"/>
    <col min="9993" max="9993" width="9.5" customWidth="1"/>
    <col min="10241" max="10241" width="9.75" customWidth="1"/>
    <col min="10242" max="10242" width="21.125" customWidth="1"/>
    <col min="10243" max="10243" width="21.625" customWidth="1"/>
    <col min="10244" max="10244" width="12.125" customWidth="1"/>
    <col min="10245" max="10245" width="13.375" customWidth="1"/>
    <col min="10246" max="10246" width="9.125" customWidth="1"/>
    <col min="10247" max="10247" width="9.25" customWidth="1"/>
    <col min="10248" max="10248" width="11.25" customWidth="1"/>
    <col min="10249" max="10249" width="9.5" customWidth="1"/>
    <col min="10497" max="10497" width="9.75" customWidth="1"/>
    <col min="10498" max="10498" width="21.125" customWidth="1"/>
    <col min="10499" max="10499" width="21.625" customWidth="1"/>
    <col min="10500" max="10500" width="12.125" customWidth="1"/>
    <col min="10501" max="10501" width="13.375" customWidth="1"/>
    <col min="10502" max="10502" width="9.125" customWidth="1"/>
    <col min="10503" max="10503" width="9.25" customWidth="1"/>
    <col min="10504" max="10504" width="11.25" customWidth="1"/>
    <col min="10505" max="10505" width="9.5" customWidth="1"/>
    <col min="10753" max="10753" width="9.75" customWidth="1"/>
    <col min="10754" max="10754" width="21.125" customWidth="1"/>
    <col min="10755" max="10755" width="21.625" customWidth="1"/>
    <col min="10756" max="10756" width="12.125" customWidth="1"/>
    <col min="10757" max="10757" width="13.375" customWidth="1"/>
    <col min="10758" max="10758" width="9.125" customWidth="1"/>
    <col min="10759" max="10759" width="9.25" customWidth="1"/>
    <col min="10760" max="10760" width="11.25" customWidth="1"/>
    <col min="10761" max="10761" width="9.5" customWidth="1"/>
    <col min="11009" max="11009" width="9.75" customWidth="1"/>
    <col min="11010" max="11010" width="21.125" customWidth="1"/>
    <col min="11011" max="11011" width="21.625" customWidth="1"/>
    <col min="11012" max="11012" width="12.125" customWidth="1"/>
    <col min="11013" max="11013" width="13.375" customWidth="1"/>
    <col min="11014" max="11014" width="9.125" customWidth="1"/>
    <col min="11015" max="11015" width="9.25" customWidth="1"/>
    <col min="11016" max="11016" width="11.25" customWidth="1"/>
    <col min="11017" max="11017" width="9.5" customWidth="1"/>
    <col min="11265" max="11265" width="9.75" customWidth="1"/>
    <col min="11266" max="11266" width="21.125" customWidth="1"/>
    <col min="11267" max="11267" width="21.625" customWidth="1"/>
    <col min="11268" max="11268" width="12.125" customWidth="1"/>
    <col min="11269" max="11269" width="13.375" customWidth="1"/>
    <col min="11270" max="11270" width="9.125" customWidth="1"/>
    <col min="11271" max="11271" width="9.25" customWidth="1"/>
    <col min="11272" max="11272" width="11.25" customWidth="1"/>
    <col min="11273" max="11273" width="9.5" customWidth="1"/>
    <col min="11521" max="11521" width="9.75" customWidth="1"/>
    <col min="11522" max="11522" width="21.125" customWidth="1"/>
    <col min="11523" max="11523" width="21.625" customWidth="1"/>
    <col min="11524" max="11524" width="12.125" customWidth="1"/>
    <col min="11525" max="11525" width="13.375" customWidth="1"/>
    <col min="11526" max="11526" width="9.125" customWidth="1"/>
    <col min="11527" max="11527" width="9.25" customWidth="1"/>
    <col min="11528" max="11528" width="11.25" customWidth="1"/>
    <col min="11529" max="11529" width="9.5" customWidth="1"/>
    <col min="11777" max="11777" width="9.75" customWidth="1"/>
    <col min="11778" max="11778" width="21.125" customWidth="1"/>
    <col min="11779" max="11779" width="21.625" customWidth="1"/>
    <col min="11780" max="11780" width="12.125" customWidth="1"/>
    <col min="11781" max="11781" width="13.375" customWidth="1"/>
    <col min="11782" max="11782" width="9.125" customWidth="1"/>
    <col min="11783" max="11783" width="9.25" customWidth="1"/>
    <col min="11784" max="11784" width="11.25" customWidth="1"/>
    <col min="11785" max="11785" width="9.5" customWidth="1"/>
    <col min="12033" max="12033" width="9.75" customWidth="1"/>
    <col min="12034" max="12034" width="21.125" customWidth="1"/>
    <col min="12035" max="12035" width="21.625" customWidth="1"/>
    <col min="12036" max="12036" width="12.125" customWidth="1"/>
    <col min="12037" max="12037" width="13.375" customWidth="1"/>
    <col min="12038" max="12038" width="9.125" customWidth="1"/>
    <col min="12039" max="12039" width="9.25" customWidth="1"/>
    <col min="12040" max="12040" width="11.25" customWidth="1"/>
    <col min="12041" max="12041" width="9.5" customWidth="1"/>
    <col min="12289" max="12289" width="9.75" customWidth="1"/>
    <col min="12290" max="12290" width="21.125" customWidth="1"/>
    <col min="12291" max="12291" width="21.625" customWidth="1"/>
    <col min="12292" max="12292" width="12.125" customWidth="1"/>
    <col min="12293" max="12293" width="13.375" customWidth="1"/>
    <col min="12294" max="12294" width="9.125" customWidth="1"/>
    <col min="12295" max="12295" width="9.25" customWidth="1"/>
    <col min="12296" max="12296" width="11.25" customWidth="1"/>
    <col min="12297" max="12297" width="9.5" customWidth="1"/>
    <col min="12545" max="12545" width="9.75" customWidth="1"/>
    <col min="12546" max="12546" width="21.125" customWidth="1"/>
    <col min="12547" max="12547" width="21.625" customWidth="1"/>
    <col min="12548" max="12548" width="12.125" customWidth="1"/>
    <col min="12549" max="12549" width="13.375" customWidth="1"/>
    <col min="12550" max="12550" width="9.125" customWidth="1"/>
    <col min="12551" max="12551" width="9.25" customWidth="1"/>
    <col min="12552" max="12552" width="11.25" customWidth="1"/>
    <col min="12553" max="12553" width="9.5" customWidth="1"/>
    <col min="12801" max="12801" width="9.75" customWidth="1"/>
    <col min="12802" max="12802" width="21.125" customWidth="1"/>
    <col min="12803" max="12803" width="21.625" customWidth="1"/>
    <col min="12804" max="12804" width="12.125" customWidth="1"/>
    <col min="12805" max="12805" width="13.375" customWidth="1"/>
    <col min="12806" max="12806" width="9.125" customWidth="1"/>
    <col min="12807" max="12807" width="9.25" customWidth="1"/>
    <col min="12808" max="12808" width="11.25" customWidth="1"/>
    <col min="12809" max="12809" width="9.5" customWidth="1"/>
    <col min="13057" max="13057" width="9.75" customWidth="1"/>
    <col min="13058" max="13058" width="21.125" customWidth="1"/>
    <col min="13059" max="13059" width="21.625" customWidth="1"/>
    <col min="13060" max="13060" width="12.125" customWidth="1"/>
    <col min="13061" max="13061" width="13.375" customWidth="1"/>
    <col min="13062" max="13062" width="9.125" customWidth="1"/>
    <col min="13063" max="13063" width="9.25" customWidth="1"/>
    <col min="13064" max="13064" width="11.25" customWidth="1"/>
    <col min="13065" max="13065" width="9.5" customWidth="1"/>
    <col min="13313" max="13313" width="9.75" customWidth="1"/>
    <col min="13314" max="13314" width="21.125" customWidth="1"/>
    <col min="13315" max="13315" width="21.625" customWidth="1"/>
    <col min="13316" max="13316" width="12.125" customWidth="1"/>
    <col min="13317" max="13317" width="13.375" customWidth="1"/>
    <col min="13318" max="13318" width="9.125" customWidth="1"/>
    <col min="13319" max="13319" width="9.25" customWidth="1"/>
    <col min="13320" max="13320" width="11.25" customWidth="1"/>
    <col min="13321" max="13321" width="9.5" customWidth="1"/>
    <col min="13569" max="13569" width="9.75" customWidth="1"/>
    <col min="13570" max="13570" width="21.125" customWidth="1"/>
    <col min="13571" max="13571" width="21.625" customWidth="1"/>
    <col min="13572" max="13572" width="12.125" customWidth="1"/>
    <col min="13573" max="13573" width="13.375" customWidth="1"/>
    <col min="13574" max="13574" width="9.125" customWidth="1"/>
    <col min="13575" max="13575" width="9.25" customWidth="1"/>
    <col min="13576" max="13576" width="11.25" customWidth="1"/>
    <col min="13577" max="13577" width="9.5" customWidth="1"/>
    <col min="13825" max="13825" width="9.75" customWidth="1"/>
    <col min="13826" max="13826" width="21.125" customWidth="1"/>
    <col min="13827" max="13827" width="21.625" customWidth="1"/>
    <col min="13828" max="13828" width="12.125" customWidth="1"/>
    <col min="13829" max="13829" width="13.375" customWidth="1"/>
    <col min="13830" max="13830" width="9.125" customWidth="1"/>
    <col min="13831" max="13831" width="9.25" customWidth="1"/>
    <col min="13832" max="13832" width="11.25" customWidth="1"/>
    <col min="13833" max="13833" width="9.5" customWidth="1"/>
    <col min="14081" max="14081" width="9.75" customWidth="1"/>
    <col min="14082" max="14082" width="21.125" customWidth="1"/>
    <col min="14083" max="14083" width="21.625" customWidth="1"/>
    <col min="14084" max="14084" width="12.125" customWidth="1"/>
    <col min="14085" max="14085" width="13.375" customWidth="1"/>
    <col min="14086" max="14086" width="9.125" customWidth="1"/>
    <col min="14087" max="14087" width="9.25" customWidth="1"/>
    <col min="14088" max="14088" width="11.25" customWidth="1"/>
    <col min="14089" max="14089" width="9.5" customWidth="1"/>
    <col min="14337" max="14337" width="9.75" customWidth="1"/>
    <col min="14338" max="14338" width="21.125" customWidth="1"/>
    <col min="14339" max="14339" width="21.625" customWidth="1"/>
    <col min="14340" max="14340" width="12.125" customWidth="1"/>
    <col min="14341" max="14341" width="13.375" customWidth="1"/>
    <col min="14342" max="14342" width="9.125" customWidth="1"/>
    <col min="14343" max="14343" width="9.25" customWidth="1"/>
    <col min="14344" max="14344" width="11.25" customWidth="1"/>
    <col min="14345" max="14345" width="9.5" customWidth="1"/>
    <col min="14593" max="14593" width="9.75" customWidth="1"/>
    <col min="14594" max="14594" width="21.125" customWidth="1"/>
    <col min="14595" max="14595" width="21.625" customWidth="1"/>
    <col min="14596" max="14596" width="12.125" customWidth="1"/>
    <col min="14597" max="14597" width="13.375" customWidth="1"/>
    <col min="14598" max="14598" width="9.125" customWidth="1"/>
    <col min="14599" max="14599" width="9.25" customWidth="1"/>
    <col min="14600" max="14600" width="11.25" customWidth="1"/>
    <col min="14601" max="14601" width="9.5" customWidth="1"/>
    <col min="14849" max="14849" width="9.75" customWidth="1"/>
    <col min="14850" max="14850" width="21.125" customWidth="1"/>
    <col min="14851" max="14851" width="21.625" customWidth="1"/>
    <col min="14852" max="14852" width="12.125" customWidth="1"/>
    <col min="14853" max="14853" width="13.375" customWidth="1"/>
    <col min="14854" max="14854" width="9.125" customWidth="1"/>
    <col min="14855" max="14855" width="9.25" customWidth="1"/>
    <col min="14856" max="14856" width="11.25" customWidth="1"/>
    <col min="14857" max="14857" width="9.5" customWidth="1"/>
    <col min="15105" max="15105" width="9.75" customWidth="1"/>
    <col min="15106" max="15106" width="21.125" customWidth="1"/>
    <col min="15107" max="15107" width="21.625" customWidth="1"/>
    <col min="15108" max="15108" width="12.125" customWidth="1"/>
    <col min="15109" max="15109" width="13.375" customWidth="1"/>
    <col min="15110" max="15110" width="9.125" customWidth="1"/>
    <col min="15111" max="15111" width="9.25" customWidth="1"/>
    <col min="15112" max="15112" width="11.25" customWidth="1"/>
    <col min="15113" max="15113" width="9.5" customWidth="1"/>
    <col min="15361" max="15361" width="9.75" customWidth="1"/>
    <col min="15362" max="15362" width="21.125" customWidth="1"/>
    <col min="15363" max="15363" width="21.625" customWidth="1"/>
    <col min="15364" max="15364" width="12.125" customWidth="1"/>
    <col min="15365" max="15365" width="13.375" customWidth="1"/>
    <col min="15366" max="15366" width="9.125" customWidth="1"/>
    <col min="15367" max="15367" width="9.25" customWidth="1"/>
    <col min="15368" max="15368" width="11.25" customWidth="1"/>
    <col min="15369" max="15369" width="9.5" customWidth="1"/>
    <col min="15617" max="15617" width="9.75" customWidth="1"/>
    <col min="15618" max="15618" width="21.125" customWidth="1"/>
    <col min="15619" max="15619" width="21.625" customWidth="1"/>
    <col min="15620" max="15620" width="12.125" customWidth="1"/>
    <col min="15621" max="15621" width="13.375" customWidth="1"/>
    <col min="15622" max="15622" width="9.125" customWidth="1"/>
    <col min="15623" max="15623" width="9.25" customWidth="1"/>
    <col min="15624" max="15624" width="11.25" customWidth="1"/>
    <col min="15625" max="15625" width="9.5" customWidth="1"/>
    <col min="15873" max="15873" width="9.75" customWidth="1"/>
    <col min="15874" max="15874" width="21.125" customWidth="1"/>
    <col min="15875" max="15875" width="21.625" customWidth="1"/>
    <col min="15876" max="15876" width="12.125" customWidth="1"/>
    <col min="15877" max="15877" width="13.375" customWidth="1"/>
    <col min="15878" max="15878" width="9.125" customWidth="1"/>
    <col min="15879" max="15879" width="9.25" customWidth="1"/>
    <col min="15880" max="15880" width="11.25" customWidth="1"/>
    <col min="15881" max="15881" width="9.5" customWidth="1"/>
    <col min="16129" max="16129" width="9.75" customWidth="1"/>
    <col min="16130" max="16130" width="21.125" customWidth="1"/>
    <col min="16131" max="16131" width="21.625" customWidth="1"/>
    <col min="16132" max="16132" width="12.125" customWidth="1"/>
    <col min="16133" max="16133" width="13.375" customWidth="1"/>
    <col min="16134" max="16134" width="9.125" customWidth="1"/>
    <col min="16135" max="16135" width="9.25" customWidth="1"/>
    <col min="16136" max="16136" width="11.25" customWidth="1"/>
    <col min="16137" max="16137" width="9.5" customWidth="1"/>
  </cols>
  <sheetData>
    <row r="1" spans="1:9" ht="10.5" customHeight="1">
      <c r="A1" s="65" t="s">
        <v>9</v>
      </c>
      <c r="B1" s="65"/>
      <c r="C1" s="65"/>
      <c r="D1" s="65"/>
      <c r="E1" s="65"/>
      <c r="F1" s="65"/>
      <c r="G1" s="66"/>
      <c r="H1" s="67" t="s">
        <v>10</v>
      </c>
      <c r="I1" s="68"/>
    </row>
    <row r="2" spans="1:9" ht="12" customHeight="1">
      <c r="A2" s="65"/>
      <c r="B2" s="65"/>
      <c r="C2" s="65"/>
      <c r="D2" s="65"/>
      <c r="E2" s="65"/>
      <c r="F2" s="65"/>
      <c r="G2" s="66"/>
      <c r="H2" s="69"/>
      <c r="I2" s="70"/>
    </row>
    <row r="3" spans="1:9" ht="8.25" customHeight="1">
      <c r="A3" s="65"/>
      <c r="B3" s="65"/>
      <c r="C3" s="65"/>
      <c r="D3" s="65"/>
      <c r="E3" s="65"/>
      <c r="F3" s="65"/>
      <c r="G3" s="66"/>
      <c r="H3" s="69"/>
      <c r="I3" s="70"/>
    </row>
    <row r="4" spans="1:9">
      <c r="A4" s="73" t="s">
        <v>61</v>
      </c>
      <c r="B4" s="73"/>
      <c r="C4" s="73"/>
      <c r="D4" s="73"/>
      <c r="E4" s="73"/>
      <c r="F4" s="73"/>
      <c r="G4" s="74"/>
      <c r="H4" s="71"/>
      <c r="I4" s="72"/>
    </row>
    <row r="5" spans="1:9" ht="10.5" customHeight="1">
      <c r="C5" s="7"/>
      <c r="D5" s="7"/>
    </row>
    <row r="6" spans="1:9" ht="14.25" customHeight="1">
      <c r="A6" s="6" t="s">
        <v>11</v>
      </c>
      <c r="E6" s="2" t="s">
        <v>12</v>
      </c>
    </row>
    <row r="7" spans="1:9" ht="14.25" customHeight="1">
      <c r="A7" s="6" t="s">
        <v>13</v>
      </c>
    </row>
    <row r="8" spans="1:9" ht="14.25" customHeight="1">
      <c r="A8" s="6" t="s">
        <v>14</v>
      </c>
    </row>
    <row r="9" spans="1:9" ht="14.25" customHeight="1">
      <c r="A9" s="6" t="s">
        <v>15</v>
      </c>
    </row>
    <row r="10" spans="1:9" ht="9" customHeight="1"/>
    <row r="11" spans="1:9" ht="15" customHeight="1">
      <c r="A11" s="75" t="s">
        <v>16</v>
      </c>
      <c r="B11" s="77" t="s">
        <v>0</v>
      </c>
      <c r="C11" s="78"/>
      <c r="D11" s="79"/>
      <c r="E11" s="80" t="s">
        <v>17</v>
      </c>
      <c r="F11" s="80"/>
      <c r="G11" s="80"/>
      <c r="H11" s="80"/>
      <c r="I11" s="58" t="s">
        <v>3</v>
      </c>
    </row>
    <row r="12" spans="1:9" ht="27" customHeight="1">
      <c r="A12" s="76"/>
      <c r="B12" s="58" t="s">
        <v>18</v>
      </c>
      <c r="C12" s="58" t="s">
        <v>4</v>
      </c>
      <c r="D12" s="58" t="s">
        <v>19</v>
      </c>
      <c r="E12" s="58" t="s">
        <v>1</v>
      </c>
      <c r="F12" s="10" t="s">
        <v>20</v>
      </c>
      <c r="G12" s="10" t="s">
        <v>2</v>
      </c>
      <c r="H12" s="11" t="s">
        <v>21</v>
      </c>
      <c r="I12" s="58"/>
    </row>
    <row r="13" spans="1:9" ht="13.5" customHeight="1">
      <c r="A13" s="12" t="s">
        <v>22</v>
      </c>
      <c r="B13" s="13">
        <v>2</v>
      </c>
      <c r="C13" s="13">
        <v>3</v>
      </c>
      <c r="D13" s="13">
        <v>4</v>
      </c>
      <c r="E13" s="13">
        <v>5</v>
      </c>
      <c r="F13" s="14" t="s">
        <v>23</v>
      </c>
      <c r="G13" s="14" t="s">
        <v>24</v>
      </c>
      <c r="H13" s="13">
        <v>8</v>
      </c>
      <c r="I13" s="13">
        <v>9</v>
      </c>
    </row>
    <row r="14" spans="1:9" ht="17.25" customHeight="1">
      <c r="A14" s="15">
        <v>43094</v>
      </c>
      <c r="B14" s="55" t="s">
        <v>55</v>
      </c>
      <c r="C14" s="16" t="str">
        <f>VLOOKUP(B14,[4]Vine!$A$5:$F$78,3,0)</f>
        <v>Ba Tri - Bến Tre</v>
      </c>
      <c r="D14" s="17">
        <f>VLOOKUP(B14,[4]Vine!$A$5:$F$78,2,0)</f>
        <v>320807672</v>
      </c>
      <c r="E14" s="18" t="s">
        <v>56</v>
      </c>
      <c r="F14" s="18">
        <v>5049</v>
      </c>
      <c r="G14" s="19">
        <v>16500</v>
      </c>
      <c r="H14" s="19">
        <f>F14*G14</f>
        <v>83308500</v>
      </c>
      <c r="I14" s="19"/>
    </row>
    <row r="15" spans="1:9" ht="17.25" customHeight="1">
      <c r="A15" s="15">
        <v>43094</v>
      </c>
      <c r="B15" s="55" t="s">
        <v>57</v>
      </c>
      <c r="C15" s="60" t="str">
        <f>VLOOKUP(B15,[4]Vine!$A$5:$F$78,3,0)</f>
        <v>Giồng Trôm - Bến Tre</v>
      </c>
      <c r="D15" s="61">
        <f>VLOOKUP(B15,[4]Vine!$A$5:$F$78,2,0)</f>
        <v>320878054</v>
      </c>
      <c r="E15" s="18" t="s">
        <v>56</v>
      </c>
      <c r="F15" s="20">
        <v>5160</v>
      </c>
      <c r="G15" s="19">
        <v>16500</v>
      </c>
      <c r="H15" s="21">
        <f t="shared" ref="H15:H18" si="0">F15*G15</f>
        <v>85140000</v>
      </c>
      <c r="I15" s="21"/>
    </row>
    <row r="16" spans="1:9" ht="17.25" customHeight="1">
      <c r="A16" s="15">
        <v>43094</v>
      </c>
      <c r="B16" s="1" t="s">
        <v>58</v>
      </c>
      <c r="C16" s="60" t="str">
        <f>VLOOKUP(B16,[4]Vine!$A$5:$F$78,3,0)</f>
        <v>Giồng Trôm - Bến Tre</v>
      </c>
      <c r="D16" s="61">
        <f>VLOOKUP(B16,[4]Vine!$A$5:$F$78,2,0)</f>
        <v>320878272</v>
      </c>
      <c r="E16" s="18" t="s">
        <v>56</v>
      </c>
      <c r="F16" s="20">
        <v>5210</v>
      </c>
      <c r="G16" s="19">
        <v>16500</v>
      </c>
      <c r="H16" s="21">
        <f t="shared" si="0"/>
        <v>85965000</v>
      </c>
      <c r="I16" s="21"/>
    </row>
    <row r="17" spans="1:9" ht="17.25" customHeight="1">
      <c r="A17" s="15">
        <v>43094</v>
      </c>
      <c r="B17" s="1" t="s">
        <v>59</v>
      </c>
      <c r="C17" s="60" t="str">
        <f>VLOOKUP(B17,[4]Vine!$A$5:$F$78,3,0)</f>
        <v>Ba Tri - Bến Tre</v>
      </c>
      <c r="D17" s="61">
        <f>VLOOKUP(B17,[4]Vine!$A$5:$F$78,2,0)</f>
        <v>320883374</v>
      </c>
      <c r="E17" s="18" t="s">
        <v>56</v>
      </c>
      <c r="F17" s="20">
        <v>5046</v>
      </c>
      <c r="G17" s="19">
        <v>16500</v>
      </c>
      <c r="H17" s="21">
        <f t="shared" si="0"/>
        <v>83259000</v>
      </c>
      <c r="I17" s="21"/>
    </row>
    <row r="18" spans="1:9" ht="17.25" customHeight="1">
      <c r="A18" s="15">
        <v>43098</v>
      </c>
      <c r="B18" s="55" t="s">
        <v>60</v>
      </c>
      <c r="C18" s="60" t="str">
        <f>VLOOKUP(B18,[4]Vine!$A$5:$F$78,3,0)</f>
        <v>Giồng Trôm - Bến Tre</v>
      </c>
      <c r="D18" s="61">
        <f>VLOOKUP(B18,[4]Vine!$A$5:$F$78,2,0)</f>
        <v>320876558</v>
      </c>
      <c r="E18" s="18" t="s">
        <v>56</v>
      </c>
      <c r="F18" s="20">
        <v>5013</v>
      </c>
      <c r="G18" s="19">
        <v>16500</v>
      </c>
      <c r="H18" s="21">
        <f t="shared" si="0"/>
        <v>82714500</v>
      </c>
      <c r="I18" s="21"/>
    </row>
    <row r="19" spans="1:9" ht="17.25" customHeight="1">
      <c r="A19" s="15">
        <v>43098</v>
      </c>
      <c r="B19" s="55" t="s">
        <v>57</v>
      </c>
      <c r="C19" s="60" t="str">
        <f>VLOOKUP(B19,[4]Vine!$A$5:$F$78,3,0)</f>
        <v>Giồng Trôm - Bến Tre</v>
      </c>
      <c r="D19" s="61">
        <f>VLOOKUP(B19,[4]Vine!$A$5:$F$78,2,0)</f>
        <v>320878054</v>
      </c>
      <c r="E19" s="18" t="s">
        <v>56</v>
      </c>
      <c r="F19" s="20">
        <v>5012</v>
      </c>
      <c r="G19" s="19">
        <v>16500</v>
      </c>
      <c r="H19" s="21">
        <f t="shared" ref="H19:H27" si="1">F19*G19</f>
        <v>82698000</v>
      </c>
      <c r="I19" s="21"/>
    </row>
    <row r="20" spans="1:9" ht="17.25" customHeight="1">
      <c r="A20" s="15">
        <v>43098</v>
      </c>
      <c r="B20" s="1" t="s">
        <v>58</v>
      </c>
      <c r="C20" s="60" t="str">
        <f>VLOOKUP(B20,[4]Vine!$A$5:$F$78,3,0)</f>
        <v>Giồng Trôm - Bến Tre</v>
      </c>
      <c r="D20" s="61">
        <f>VLOOKUP(B20,[4]Vine!$A$5:$F$78,2,0)</f>
        <v>320878272</v>
      </c>
      <c r="E20" s="18" t="s">
        <v>56</v>
      </c>
      <c r="F20" s="20">
        <v>5076</v>
      </c>
      <c r="G20" s="19">
        <v>16500</v>
      </c>
      <c r="H20" s="21">
        <f t="shared" si="1"/>
        <v>83754000</v>
      </c>
      <c r="I20" s="21"/>
    </row>
    <row r="21" spans="1:9" ht="17.25" customHeight="1">
      <c r="A21" s="15">
        <v>43098</v>
      </c>
      <c r="B21" s="1" t="s">
        <v>59</v>
      </c>
      <c r="C21" s="60" t="str">
        <f>VLOOKUP(B21,[4]Vine!$A$5:$F$78,3,0)</f>
        <v>Ba Tri - Bến Tre</v>
      </c>
      <c r="D21" s="61">
        <f>VLOOKUP(B21,[4]Vine!$A$5:$F$78,2,0)</f>
        <v>320883374</v>
      </c>
      <c r="E21" s="18" t="s">
        <v>56</v>
      </c>
      <c r="F21" s="20">
        <v>5013</v>
      </c>
      <c r="G21" s="19">
        <v>16500</v>
      </c>
      <c r="H21" s="21">
        <f t="shared" si="1"/>
        <v>82714500</v>
      </c>
      <c r="I21" s="21"/>
    </row>
    <row r="22" spans="1:9" ht="17.25" customHeight="1">
      <c r="A22" s="15">
        <v>43103</v>
      </c>
      <c r="B22" s="55" t="s">
        <v>60</v>
      </c>
      <c r="C22" s="60" t="str">
        <f>VLOOKUP(B22,[4]Vine!$A$5:$F$78,3,0)</f>
        <v>Giồng Trôm - Bến Tre</v>
      </c>
      <c r="D22" s="61">
        <f>VLOOKUP(B22,[4]Vine!$A$5:$F$78,2,0)</f>
        <v>320876558</v>
      </c>
      <c r="E22" s="18" t="s">
        <v>56</v>
      </c>
      <c r="F22" s="20">
        <v>5042</v>
      </c>
      <c r="G22" s="19">
        <v>16500</v>
      </c>
      <c r="H22" s="21">
        <f t="shared" si="1"/>
        <v>83193000</v>
      </c>
      <c r="I22" s="21"/>
    </row>
    <row r="23" spans="1:9" ht="17.25" customHeight="1">
      <c r="A23" s="15">
        <v>43103</v>
      </c>
      <c r="B23" s="1" t="s">
        <v>59</v>
      </c>
      <c r="C23" s="60" t="str">
        <f>VLOOKUP(B23,[4]Vine!$A$5:$F$78,3,0)</f>
        <v>Ba Tri - Bến Tre</v>
      </c>
      <c r="D23" s="61">
        <f>VLOOKUP(B23,[4]Vine!$A$5:$F$78,2,0)</f>
        <v>320883374</v>
      </c>
      <c r="E23" s="18" t="s">
        <v>56</v>
      </c>
      <c r="F23" s="20">
        <v>5230</v>
      </c>
      <c r="G23" s="19">
        <v>16500</v>
      </c>
      <c r="H23" s="21">
        <f t="shared" si="1"/>
        <v>86295000</v>
      </c>
      <c r="I23" s="21"/>
    </row>
    <row r="24" spans="1:9" ht="17.25" customHeight="1">
      <c r="A24" s="15">
        <v>43103</v>
      </c>
      <c r="B24" s="55" t="s">
        <v>60</v>
      </c>
      <c r="C24" s="60" t="str">
        <f>VLOOKUP(B24,[4]Vine!$A$5:$F$78,3,0)</f>
        <v>Giồng Trôm - Bến Tre</v>
      </c>
      <c r="D24" s="61">
        <f>VLOOKUP(B24,[4]Vine!$A$5:$F$78,2,0)</f>
        <v>320876558</v>
      </c>
      <c r="E24" s="18" t="s">
        <v>56</v>
      </c>
      <c r="F24" s="20">
        <v>5078</v>
      </c>
      <c r="G24" s="19">
        <v>16500</v>
      </c>
      <c r="H24" s="21">
        <f t="shared" si="1"/>
        <v>83787000</v>
      </c>
      <c r="I24" s="21"/>
    </row>
    <row r="25" spans="1:9" ht="17.25" customHeight="1">
      <c r="A25" s="15">
        <v>43107</v>
      </c>
      <c r="B25" s="55" t="s">
        <v>57</v>
      </c>
      <c r="C25" s="60" t="str">
        <f>VLOOKUP(B25,[4]Vine!$A$5:$F$78,3,0)</f>
        <v>Giồng Trôm - Bến Tre</v>
      </c>
      <c r="D25" s="61">
        <f>VLOOKUP(B25,[4]Vine!$A$5:$F$78,2,0)</f>
        <v>320878054</v>
      </c>
      <c r="E25" s="18" t="s">
        <v>56</v>
      </c>
      <c r="F25" s="20">
        <v>5049</v>
      </c>
      <c r="G25" s="19">
        <v>16500</v>
      </c>
      <c r="H25" s="21">
        <f t="shared" ref="H25:H26" si="2">F25*G25</f>
        <v>83308500</v>
      </c>
      <c r="I25" s="21"/>
    </row>
    <row r="26" spans="1:9" ht="17.25" customHeight="1">
      <c r="A26" s="15">
        <v>43107</v>
      </c>
      <c r="B26" s="1" t="s">
        <v>58</v>
      </c>
      <c r="C26" s="60" t="str">
        <f>VLOOKUP(B26,[4]Vine!$A$5:$F$78,3,0)</f>
        <v>Giồng Trôm - Bến Tre</v>
      </c>
      <c r="D26" s="61">
        <f>VLOOKUP(B26,[4]Vine!$A$5:$F$78,2,0)</f>
        <v>320878272</v>
      </c>
      <c r="E26" s="18" t="s">
        <v>56</v>
      </c>
      <c r="F26" s="20">
        <v>5240</v>
      </c>
      <c r="G26" s="19">
        <v>16500</v>
      </c>
      <c r="H26" s="21">
        <f t="shared" si="2"/>
        <v>86460000</v>
      </c>
      <c r="I26" s="21"/>
    </row>
    <row r="27" spans="1:9" ht="17.25" customHeight="1">
      <c r="A27" s="15">
        <v>43107</v>
      </c>
      <c r="B27" s="1" t="s">
        <v>59</v>
      </c>
      <c r="C27" s="60" t="str">
        <f>VLOOKUP(B27,[4]Vine!$A$5:$F$78,3,0)</f>
        <v>Ba Tri - Bến Tre</v>
      </c>
      <c r="D27" s="61">
        <f>VLOOKUP(B27,[4]Vine!$A$5:$F$78,2,0)</f>
        <v>320883374</v>
      </c>
      <c r="E27" s="18" t="s">
        <v>56</v>
      </c>
      <c r="F27" s="20">
        <f>6480*11-SUM(F14:F26)</f>
        <v>5062</v>
      </c>
      <c r="G27" s="19">
        <v>16500</v>
      </c>
      <c r="H27" s="21">
        <f t="shared" si="1"/>
        <v>83523000</v>
      </c>
      <c r="I27" s="21"/>
    </row>
    <row r="28" spans="1:9" ht="10.5" customHeight="1">
      <c r="A28" s="62"/>
      <c r="B28" s="1"/>
      <c r="C28" s="60"/>
      <c r="D28" s="61"/>
      <c r="E28" s="20"/>
      <c r="F28" s="20"/>
      <c r="G28" s="21"/>
      <c r="H28" s="21"/>
      <c r="I28" s="21"/>
    </row>
    <row r="29" spans="1:9" ht="15.75" customHeight="1">
      <c r="A29" s="6" t="s">
        <v>28</v>
      </c>
      <c r="C29" s="28">
        <f>SUM(H14:H28)</f>
        <v>1176120000</v>
      </c>
      <c r="D29" s="28"/>
    </row>
    <row r="30" spans="1:9" ht="8.25" customHeight="1">
      <c r="C30" s="8"/>
      <c r="H30" s="29"/>
    </row>
    <row r="31" spans="1:9" ht="16.5" customHeight="1">
      <c r="C31" s="29"/>
      <c r="D31" s="8"/>
      <c r="G31" s="30" t="s">
        <v>62</v>
      </c>
      <c r="H31" s="31"/>
      <c r="I31" s="31"/>
    </row>
    <row r="32" spans="1:9" ht="21" customHeight="1">
      <c r="B32" s="32" t="s">
        <v>29</v>
      </c>
      <c r="G32" s="33" t="s">
        <v>30</v>
      </c>
    </row>
    <row r="33" spans="1:9" ht="21" customHeight="1">
      <c r="B33" s="34" t="s">
        <v>31</v>
      </c>
      <c r="D33" s="35"/>
      <c r="G33" s="36" t="s">
        <v>32</v>
      </c>
    </row>
    <row r="34" spans="1:9" ht="12" customHeight="1">
      <c r="B34" s="34"/>
      <c r="D34" s="35"/>
      <c r="G34" s="36"/>
    </row>
    <row r="35" spans="1:9" ht="21" customHeight="1">
      <c r="B35" s="34"/>
      <c r="D35" s="35"/>
      <c r="G35" s="36"/>
    </row>
    <row r="36" spans="1:9" ht="21" hidden="1" customHeight="1">
      <c r="B36" s="34"/>
      <c r="D36" s="35"/>
      <c r="G36" s="36"/>
    </row>
    <row r="37" spans="1:9" ht="21" customHeight="1">
      <c r="B37" s="34"/>
      <c r="D37" s="35"/>
      <c r="G37" s="36"/>
    </row>
    <row r="38" spans="1:9">
      <c r="B38" s="37" t="s">
        <v>7</v>
      </c>
      <c r="C38" s="37"/>
    </row>
    <row r="39" spans="1:9" hidden="1">
      <c r="B39" s="37"/>
      <c r="C39" s="37"/>
    </row>
    <row r="40" spans="1:9" hidden="1">
      <c r="B40" s="37"/>
      <c r="C40" s="37"/>
    </row>
    <row r="41" spans="1:9" hidden="1">
      <c r="B41" s="37"/>
      <c r="C41" s="37"/>
    </row>
    <row r="42" spans="1:9" hidden="1">
      <c r="B42" s="37"/>
      <c r="C42" s="37"/>
    </row>
    <row r="43" spans="1:9" hidden="1">
      <c r="B43" s="37"/>
      <c r="C43" s="37"/>
    </row>
    <row r="44" spans="1:9" hidden="1">
      <c r="B44" s="37"/>
      <c r="C44" s="37"/>
    </row>
    <row r="45" spans="1:9" ht="5.25" hidden="1" customHeight="1"/>
    <row r="46" spans="1:9" hidden="1">
      <c r="A46" s="38" t="s">
        <v>33</v>
      </c>
    </row>
    <row r="47" spans="1:9" hidden="1">
      <c r="A47" s="63" t="s">
        <v>34</v>
      </c>
      <c r="B47" s="64"/>
      <c r="C47" s="64"/>
      <c r="D47" s="64"/>
      <c r="E47" s="64"/>
      <c r="F47" s="64"/>
      <c r="G47" s="64"/>
      <c r="H47" s="64"/>
      <c r="I47" s="64"/>
    </row>
    <row r="48" spans="1:9" ht="33" hidden="1" customHeight="1">
      <c r="A48" s="63" t="s">
        <v>35</v>
      </c>
      <c r="B48" s="63"/>
      <c r="C48" s="63"/>
      <c r="D48" s="63"/>
      <c r="E48" s="63"/>
      <c r="F48" s="63"/>
      <c r="G48" s="63"/>
      <c r="H48" s="63"/>
      <c r="I48" s="63"/>
    </row>
    <row r="49" ht="17.25" customHeight="1"/>
    <row r="50" ht="17.25" customHeight="1"/>
    <row r="51" ht="17.25" customHeight="1"/>
    <row r="52" ht="30.75" customHeight="1"/>
    <row r="54" ht="33.75" customHeight="1"/>
    <row r="55" ht="33.75" customHeight="1"/>
  </sheetData>
  <mergeCells count="8">
    <mergeCell ref="A47:I47"/>
    <mergeCell ref="A48:I48"/>
    <mergeCell ref="A1:G3"/>
    <mergeCell ref="H1:I4"/>
    <mergeCell ref="A4:G4"/>
    <mergeCell ref="A11:A12"/>
    <mergeCell ref="B11:D11"/>
    <mergeCell ref="E11:H11"/>
  </mergeCells>
  <conditionalFormatting sqref="C5:E6 F6">
    <cfRule type="cellIs" dxfId="1" priority="1" stopIfTrue="1" operator="equal">
      <formula>"Döõ lieäu sai"</formula>
    </cfRule>
  </conditionalFormatting>
  <pageMargins left="0.5" right="0.15" top="0" bottom="0" header="0" footer="0"/>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tabSelected="1" topLeftCell="A7" workbookViewId="0">
      <selection activeCell="G16" sqref="G16"/>
    </sheetView>
  </sheetViews>
  <sheetFormatPr defaultRowHeight="17.25"/>
  <cols>
    <col min="1" max="1" width="11" style="6" customWidth="1"/>
    <col min="2" max="2" width="21" style="2" customWidth="1"/>
    <col min="3" max="3" width="21.625" style="2" customWidth="1"/>
    <col min="4" max="4" width="12.125" style="2" customWidth="1"/>
    <col min="5" max="5" width="13.375" style="2" customWidth="1"/>
    <col min="6" max="6" width="10.625" style="8" customWidth="1"/>
    <col min="7" max="7" width="9.25" style="8" customWidth="1"/>
    <col min="8" max="8" width="11.25" style="2" customWidth="1"/>
    <col min="9" max="9" width="9.5" style="2"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65" t="s">
        <v>9</v>
      </c>
      <c r="B1" s="65"/>
      <c r="C1" s="65"/>
      <c r="D1" s="65"/>
      <c r="E1" s="65"/>
      <c r="F1" s="65"/>
      <c r="G1" s="66"/>
      <c r="H1" s="67" t="s">
        <v>10</v>
      </c>
      <c r="I1" s="68"/>
    </row>
    <row r="2" spans="1:9">
      <c r="A2" s="65"/>
      <c r="B2" s="65"/>
      <c r="C2" s="65"/>
      <c r="D2" s="65"/>
      <c r="E2" s="65"/>
      <c r="F2" s="65"/>
      <c r="G2" s="66"/>
      <c r="H2" s="69"/>
      <c r="I2" s="70"/>
    </row>
    <row r="3" spans="1:9">
      <c r="A3" s="65"/>
      <c r="B3" s="65"/>
      <c r="C3" s="65"/>
      <c r="D3" s="65"/>
      <c r="E3" s="65"/>
      <c r="F3" s="65"/>
      <c r="G3" s="66"/>
      <c r="H3" s="69"/>
      <c r="I3" s="70"/>
    </row>
    <row r="4" spans="1:9">
      <c r="A4" s="73" t="s">
        <v>63</v>
      </c>
      <c r="B4" s="73"/>
      <c r="C4" s="73"/>
      <c r="D4" s="73"/>
      <c r="E4" s="73"/>
      <c r="F4" s="73"/>
      <c r="G4" s="74"/>
      <c r="H4" s="71"/>
      <c r="I4" s="72"/>
    </row>
    <row r="5" spans="1:9" ht="20.25">
      <c r="C5" s="7"/>
      <c r="D5" s="7"/>
    </row>
    <row r="6" spans="1:9">
      <c r="A6" s="6" t="s">
        <v>11</v>
      </c>
      <c r="E6" s="2" t="s">
        <v>12</v>
      </c>
    </row>
    <row r="7" spans="1:9">
      <c r="A7" s="6" t="s">
        <v>13</v>
      </c>
    </row>
    <row r="8" spans="1:9">
      <c r="A8" s="6" t="s">
        <v>14</v>
      </c>
    </row>
    <row r="9" spans="1:9">
      <c r="A9" s="6" t="s">
        <v>15</v>
      </c>
    </row>
    <row r="11" spans="1:9">
      <c r="A11" s="75" t="s">
        <v>16</v>
      </c>
      <c r="B11" s="77" t="s">
        <v>0</v>
      </c>
      <c r="C11" s="78"/>
      <c r="D11" s="79"/>
      <c r="E11" s="80" t="s">
        <v>17</v>
      </c>
      <c r="F11" s="80"/>
      <c r="G11" s="80"/>
      <c r="H11" s="80"/>
      <c r="I11" s="59" t="s">
        <v>3</v>
      </c>
    </row>
    <row r="12" spans="1:9" ht="28.5">
      <c r="A12" s="76"/>
      <c r="B12" s="59" t="s">
        <v>18</v>
      </c>
      <c r="C12" s="59" t="s">
        <v>4</v>
      </c>
      <c r="D12" s="59" t="s">
        <v>19</v>
      </c>
      <c r="E12" s="59" t="s">
        <v>1</v>
      </c>
      <c r="F12" s="10" t="s">
        <v>20</v>
      </c>
      <c r="G12" s="10" t="s">
        <v>2</v>
      </c>
      <c r="H12" s="11" t="s">
        <v>21</v>
      </c>
      <c r="I12" s="59"/>
    </row>
    <row r="13" spans="1:9">
      <c r="A13" s="12" t="s">
        <v>22</v>
      </c>
      <c r="B13" s="13">
        <v>2</v>
      </c>
      <c r="C13" s="13">
        <v>3</v>
      </c>
      <c r="D13" s="13">
        <v>4</v>
      </c>
      <c r="E13" s="13">
        <v>5</v>
      </c>
      <c r="F13" s="14" t="s">
        <v>23</v>
      </c>
      <c r="G13" s="14" t="s">
        <v>24</v>
      </c>
      <c r="H13" s="13">
        <v>8</v>
      </c>
      <c r="I13" s="13">
        <v>9</v>
      </c>
    </row>
    <row r="14" spans="1:9">
      <c r="A14" s="3">
        <v>43105</v>
      </c>
      <c r="B14" s="1" t="s">
        <v>8</v>
      </c>
      <c r="C14" s="40" t="str">
        <f>VLOOKUP(B14,[2]Vine!$A$5:$F$178,3,0)</f>
        <v>Kiên lương - Kiên Giang</v>
      </c>
      <c r="D14" s="40">
        <f>VLOOKUP(B14,[2]Vine!$A$5:$F$178,2,0)</f>
        <v>370803567</v>
      </c>
      <c r="E14" s="4" t="s">
        <v>43</v>
      </c>
      <c r="F14" s="4">
        <v>7540</v>
      </c>
      <c r="G14" s="5">
        <v>15500</v>
      </c>
      <c r="H14" s="41">
        <f t="shared" ref="H14:H17" si="0">F14*G14</f>
        <v>116870000</v>
      </c>
      <c r="I14" s="41"/>
    </row>
    <row r="15" spans="1:9">
      <c r="A15" s="3">
        <v>43105</v>
      </c>
      <c r="B15" s="55" t="s">
        <v>51</v>
      </c>
      <c r="C15" s="40" t="str">
        <f>VLOOKUP(B15,[2]Vine!$A$5:$F$178,3,0)</f>
        <v>Rạch Giá - Kiên Giang</v>
      </c>
      <c r="D15" s="40">
        <f>VLOOKUP(B15,[2]Vine!$A$5:$F$178,2,0)</f>
        <v>371008704</v>
      </c>
      <c r="E15" s="4" t="s">
        <v>43</v>
      </c>
      <c r="F15" s="4">
        <v>7450</v>
      </c>
      <c r="G15" s="5">
        <v>15500</v>
      </c>
      <c r="H15" s="41">
        <f t="shared" si="0"/>
        <v>115475000</v>
      </c>
      <c r="I15" s="41"/>
    </row>
    <row r="16" spans="1:9">
      <c r="A16" s="3">
        <v>43110</v>
      </c>
      <c r="B16" s="1" t="s">
        <v>8</v>
      </c>
      <c r="C16" s="40" t="str">
        <f>VLOOKUP(B16,[2]Vine!$A$5:$F$178,3,0)</f>
        <v>Kiên lương - Kiên Giang</v>
      </c>
      <c r="D16" s="40">
        <f>VLOOKUP(B16,[2]Vine!$A$5:$F$178,2,0)</f>
        <v>370803567</v>
      </c>
      <c r="E16" s="4" t="s">
        <v>43</v>
      </c>
      <c r="F16" s="4">
        <v>7620</v>
      </c>
      <c r="G16" s="5">
        <v>15500</v>
      </c>
      <c r="H16" s="41">
        <f t="shared" ref="H16" si="1">F16*G16</f>
        <v>118110000</v>
      </c>
      <c r="I16" s="41"/>
    </row>
    <row r="17" spans="1:13">
      <c r="A17" s="3">
        <v>43110</v>
      </c>
      <c r="B17" s="1" t="s">
        <v>52</v>
      </c>
      <c r="C17" s="40" t="str">
        <f>VLOOKUP(B17,[2]Vine!$A$5:$F$178,3,0)</f>
        <v>Rạch Giá - Kiên Giang</v>
      </c>
      <c r="D17" s="40">
        <f>VLOOKUP(B17,[2]Vine!$A$5:$F$178,2,0)</f>
        <v>371139593</v>
      </c>
      <c r="E17" s="4" t="s">
        <v>43</v>
      </c>
      <c r="F17" s="4">
        <f>6000*5-SUM(F14:F16)</f>
        <v>7390</v>
      </c>
      <c r="G17" s="5">
        <v>15500</v>
      </c>
      <c r="H17" s="41">
        <f t="shared" si="0"/>
        <v>114545000</v>
      </c>
      <c r="I17" s="41"/>
    </row>
    <row r="18" spans="1:13" ht="13.5" customHeight="1">
      <c r="A18" s="45"/>
      <c r="B18" s="46"/>
      <c r="C18" s="40"/>
      <c r="D18" s="40"/>
      <c r="E18" s="4"/>
      <c r="F18" s="4"/>
      <c r="G18" s="5"/>
      <c r="H18" s="41"/>
      <c r="I18" s="41"/>
      <c r="K18" s="47"/>
      <c r="L18" s="44"/>
    </row>
    <row r="19" spans="1:13" ht="24" customHeight="1">
      <c r="A19" s="6" t="s">
        <v>28</v>
      </c>
      <c r="C19" s="28">
        <f>SUM(H14:H18)</f>
        <v>465000000</v>
      </c>
      <c r="D19" s="28"/>
      <c r="K19" s="47"/>
      <c r="L19" s="47"/>
    </row>
    <row r="20" spans="1:13" ht="15.75" customHeight="1">
      <c r="C20" s="29"/>
      <c r="D20" s="8"/>
      <c r="G20" s="30" t="s">
        <v>64</v>
      </c>
      <c r="H20" s="31"/>
      <c r="I20" s="31"/>
      <c r="K20" s="47"/>
      <c r="L20" s="47"/>
      <c r="M20" s="47"/>
    </row>
    <row r="21" spans="1:13">
      <c r="B21" s="32" t="s">
        <v>29</v>
      </c>
      <c r="G21" s="33" t="s">
        <v>30</v>
      </c>
      <c r="K21" s="47"/>
      <c r="L21" s="48"/>
    </row>
    <row r="22" spans="1:13">
      <c r="B22" s="34" t="s">
        <v>31</v>
      </c>
      <c r="D22" s="35"/>
      <c r="G22" s="36" t="s">
        <v>32</v>
      </c>
      <c r="K22" s="47"/>
      <c r="L22" s="49"/>
      <c r="M22" s="47"/>
    </row>
    <row r="23" spans="1:13">
      <c r="B23" s="34"/>
      <c r="D23" s="35"/>
      <c r="G23" s="36"/>
      <c r="K23" s="47"/>
      <c r="L23" s="49"/>
    </row>
    <row r="24" spans="1:13">
      <c r="B24" s="34"/>
      <c r="D24" s="35"/>
      <c r="G24" s="36"/>
    </row>
    <row r="25" spans="1:13">
      <c r="B25" s="34"/>
      <c r="D25" s="35"/>
      <c r="G25" s="36"/>
    </row>
    <row r="26" spans="1:13" ht="12" customHeight="1">
      <c r="B26" s="34"/>
      <c r="D26" s="35"/>
      <c r="G26" s="36"/>
    </row>
    <row r="27" spans="1:13" ht="4.5" hidden="1" customHeight="1">
      <c r="B27" s="34"/>
      <c r="D27" s="35"/>
      <c r="G27" s="36"/>
    </row>
    <row r="28" spans="1:13">
      <c r="B28" s="37" t="s">
        <v>7</v>
      </c>
      <c r="C28" s="37"/>
      <c r="F28" s="81"/>
      <c r="G28" s="81"/>
      <c r="H28" s="81"/>
    </row>
    <row r="29" spans="1:13">
      <c r="A29" s="38"/>
    </row>
    <row r="30" spans="1:13" ht="32.25" customHeight="1">
      <c r="A30" s="63"/>
      <c r="B30" s="64"/>
      <c r="C30" s="64"/>
      <c r="D30" s="64"/>
      <c r="E30" s="64"/>
      <c r="F30" s="64"/>
      <c r="G30" s="64"/>
      <c r="H30" s="64"/>
      <c r="I30" s="64"/>
    </row>
    <row r="31" spans="1:13" ht="34.5" customHeight="1">
      <c r="A31" s="63"/>
      <c r="B31" s="63"/>
      <c r="C31" s="63"/>
      <c r="D31" s="63"/>
      <c r="E31" s="63"/>
      <c r="F31" s="63"/>
      <c r="G31" s="63"/>
      <c r="H31" s="63"/>
      <c r="I31" s="63"/>
    </row>
  </sheetData>
  <mergeCells count="9">
    <mergeCell ref="F28:H28"/>
    <mergeCell ref="A30:I30"/>
    <mergeCell ref="A31:I31"/>
    <mergeCell ref="A1:G3"/>
    <mergeCell ref="H1:I4"/>
    <mergeCell ref="A4:G4"/>
    <mergeCell ref="A11:A12"/>
    <mergeCell ref="B11:D11"/>
    <mergeCell ref="E11:H11"/>
  </mergeCells>
  <conditionalFormatting sqref="C5:E6 F6">
    <cfRule type="cellIs" dxfId="0" priority="1" stopIfTrue="1" operator="equal">
      <formula>"Döõ lieäu sai"</formula>
    </cfRule>
  </conditionalFormatting>
  <pageMargins left="0.70866141732283472" right="0.70866141732283472" top="0.74803149606299213" bottom="0.74803149606299213" header="0.31496062992125984" footer="0.31496062992125984"/>
  <pageSetup paperSize="9"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KOJUBU 01</vt:lpstr>
      <vt:lpstr>Hunan (MB)</vt:lpstr>
      <vt:lpstr>PV 63.000</vt:lpstr>
      <vt:lpstr>Hunan (MB) (2)</vt:lpstr>
      <vt:lpstr>PV 83.500</vt:lpstr>
      <vt:lpstr>TOKAI 01</vt:lpstr>
      <vt:lpstr>Hunan (MB) (3)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1</dc:creator>
  <cp:lastModifiedBy>User 1</cp:lastModifiedBy>
  <cp:lastPrinted>2018-01-18T06:34:23Z</cp:lastPrinted>
  <dcterms:created xsi:type="dcterms:W3CDTF">2018-01-03T08:08:08Z</dcterms:created>
  <dcterms:modified xsi:type="dcterms:W3CDTF">2018-01-18T06:34:27Z</dcterms:modified>
</cp:coreProperties>
</file>