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65" windowWidth="19440" windowHeight="9915" firstSheet="2" activeTab="8"/>
  </bookViews>
  <sheets>
    <sheet name="TOKAI 06" sheetId="16" r:id="rId1"/>
    <sheet name="PV 82.000" sheetId="17" r:id="rId2"/>
    <sheet name="HUNAN 25 - 28" sheetId="18" r:id="rId3"/>
    <sheet name="HUNAN 29 -32" sheetId="19" r:id="rId4"/>
    <sheet name="PV 89.000" sheetId="20" r:id="rId5"/>
    <sheet name="PV 52.000" sheetId="21" r:id="rId6"/>
    <sheet name="VP 48.000" sheetId="22" r:id="rId7"/>
    <sheet name="PV 70.000" sheetId="23" r:id="rId8"/>
    <sheet name="DAE YEONG 02" sheetId="24" r:id="rId9"/>
  </sheets>
  <externalReferences>
    <externalReference r:id="rId10"/>
    <externalReference r:id="rId11"/>
  </externalReferences>
  <definedNames>
    <definedName name="_Fill" localSheetId="5" hidden="1">#REF!</definedName>
    <definedName name="_Fill" localSheetId="7" hidden="1">#REF!</definedName>
    <definedName name="_Fill" localSheetId="4" hidden="1">#REF!</definedName>
    <definedName name="_Fill" localSheetId="0" hidden="1">#REF!</definedName>
    <definedName name="_Fill" localSheetId="6" hidden="1">#REF!</definedName>
    <definedName name="_Fill" hidden="1">#REF!</definedName>
    <definedName name="_xlnm._FilterDatabase" localSheetId="4" hidden="1">'PV 89.000'!$A$13:$M$23</definedName>
    <definedName name="_xlnm.Print_Area" localSheetId="8">'DAE YEONG 02'!$A$36:$I$63</definedName>
    <definedName name="_xlnm.Print_Area" localSheetId="2">'HUNAN 25 - 28'!$A$1:$I$45</definedName>
    <definedName name="_xlnm.Print_Area" localSheetId="3">'HUNAN 29 -32'!$A$1:$I$45</definedName>
    <definedName name="_xlnm.Print_Titles" localSheetId="2">'HUNAN 25 - 28'!$11:$13</definedName>
    <definedName name="SNACK03" localSheetId="5" hidden="1">#REF!</definedName>
    <definedName name="SNACK03" localSheetId="7" hidden="1">#REF!</definedName>
    <definedName name="SNACK03" localSheetId="4" hidden="1">#REF!</definedName>
    <definedName name="SNACK03" localSheetId="0" hidden="1">#REF!</definedName>
    <definedName name="SNACK03" localSheetId="6" hidden="1">#REF!</definedName>
    <definedName name="SNACK03" hidden="1">#REF!</definedName>
  </definedNames>
  <calcPr calcId="124519"/>
</workbook>
</file>

<file path=xl/calcChain.xml><?xml version="1.0" encoding="utf-8"?>
<calcChain xmlns="http://schemas.openxmlformats.org/spreadsheetml/2006/main">
  <c r="C22" i="24"/>
  <c r="F51"/>
  <c r="H51" s="1"/>
  <c r="D51"/>
  <c r="C51"/>
  <c r="H50"/>
  <c r="D50"/>
  <c r="C50"/>
  <c r="H49"/>
  <c r="D49"/>
  <c r="C49"/>
  <c r="F19"/>
  <c r="C54" l="1"/>
  <c r="H19"/>
  <c r="D19"/>
  <c r="C19"/>
  <c r="H18"/>
  <c r="D18"/>
  <c r="C18"/>
  <c r="H17"/>
  <c r="D17"/>
  <c r="C17"/>
  <c r="H16"/>
  <c r="D16"/>
  <c r="C16"/>
  <c r="H15"/>
  <c r="D15"/>
  <c r="C15"/>
  <c r="H14"/>
  <c r="D14"/>
  <c r="C14"/>
  <c r="H18" i="23" l="1"/>
  <c r="D18"/>
  <c r="C18"/>
  <c r="H17"/>
  <c r="D17"/>
  <c r="C17"/>
  <c r="H19"/>
  <c r="D19"/>
  <c r="C19"/>
  <c r="H16"/>
  <c r="D16"/>
  <c r="C16"/>
  <c r="H15"/>
  <c r="D15"/>
  <c r="C15"/>
  <c r="C22" l="1"/>
  <c r="H17" i="22"/>
  <c r="D17"/>
  <c r="C17"/>
  <c r="H16"/>
  <c r="D16"/>
  <c r="C16"/>
  <c r="H15"/>
  <c r="D15"/>
  <c r="C15"/>
  <c r="C20" l="1"/>
  <c r="F19" i="21"/>
  <c r="H19" s="1"/>
  <c r="H17"/>
  <c r="D17"/>
  <c r="C17"/>
  <c r="H16"/>
  <c r="D16"/>
  <c r="C16"/>
  <c r="C18"/>
  <c r="D18"/>
  <c r="C19"/>
  <c r="D19"/>
  <c r="D15"/>
  <c r="C15"/>
  <c r="H18"/>
  <c r="H15"/>
  <c r="C22" l="1"/>
  <c r="F23" i="20" l="1"/>
  <c r="H23" l="1"/>
  <c r="D23"/>
  <c r="C23"/>
  <c r="H22"/>
  <c r="D22"/>
  <c r="C22"/>
  <c r="H21"/>
  <c r="D21"/>
  <c r="C21"/>
  <c r="H20"/>
  <c r="D20"/>
  <c r="C20"/>
  <c r="H19"/>
  <c r="D19"/>
  <c r="C19"/>
  <c r="H18"/>
  <c r="D18"/>
  <c r="C18"/>
  <c r="H17"/>
  <c r="D17"/>
  <c r="C17"/>
  <c r="H16"/>
  <c r="D16"/>
  <c r="C16"/>
  <c r="H15"/>
  <c r="D15"/>
  <c r="C15"/>
  <c r="H14"/>
  <c r="D14"/>
  <c r="C14"/>
  <c r="F34" i="19"/>
  <c r="H34" s="1"/>
  <c r="D34"/>
  <c r="C34"/>
  <c r="H33"/>
  <c r="D33"/>
  <c r="C33"/>
  <c r="H32"/>
  <c r="D32"/>
  <c r="C32"/>
  <c r="H31"/>
  <c r="D31"/>
  <c r="C31"/>
  <c r="H30"/>
  <c r="D30"/>
  <c r="C30"/>
  <c r="H29"/>
  <c r="D29"/>
  <c r="C29"/>
  <c r="H28"/>
  <c r="D28"/>
  <c r="C28"/>
  <c r="H27"/>
  <c r="D27"/>
  <c r="C27"/>
  <c r="H26"/>
  <c r="D26"/>
  <c r="C26"/>
  <c r="H25"/>
  <c r="D25"/>
  <c r="C25"/>
  <c r="H24"/>
  <c r="D24"/>
  <c r="C24"/>
  <c r="H23"/>
  <c r="D23"/>
  <c r="C23"/>
  <c r="H22"/>
  <c r="D22"/>
  <c r="C22"/>
  <c r="H21"/>
  <c r="D21"/>
  <c r="C21"/>
  <c r="H20"/>
  <c r="D20"/>
  <c r="C20"/>
  <c r="H19"/>
  <c r="D19"/>
  <c r="C19"/>
  <c r="H18"/>
  <c r="D18"/>
  <c r="C18"/>
  <c r="H17"/>
  <c r="D17"/>
  <c r="C17"/>
  <c r="H16"/>
  <c r="D16"/>
  <c r="C16"/>
  <c r="H15"/>
  <c r="D15"/>
  <c r="C15"/>
  <c r="H14"/>
  <c r="D14"/>
  <c r="C14"/>
  <c r="C15" i="18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D14"/>
  <c r="C14"/>
  <c r="F34"/>
  <c r="H34" s="1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C25" i="20" l="1"/>
  <c r="C36" i="19"/>
  <c r="C36" i="18"/>
  <c r="C15" i="16" l="1"/>
  <c r="D15"/>
  <c r="C16"/>
  <c r="D16"/>
  <c r="C17"/>
  <c r="D17"/>
  <c r="C18"/>
  <c r="D18"/>
  <c r="C19"/>
  <c r="D19"/>
  <c r="D14"/>
  <c r="C14"/>
  <c r="C22" i="17"/>
  <c r="D22"/>
  <c r="H22"/>
  <c r="C23"/>
  <c r="D23"/>
  <c r="H23"/>
  <c r="C15"/>
  <c r="D15"/>
  <c r="C16"/>
  <c r="D16"/>
  <c r="C17"/>
  <c r="D17"/>
  <c r="C18"/>
  <c r="D18"/>
  <c r="C19"/>
  <c r="D19"/>
  <c r="C20"/>
  <c r="D20"/>
  <c r="C21"/>
  <c r="D21"/>
  <c r="D14"/>
  <c r="C14"/>
  <c r="H21"/>
  <c r="H20"/>
  <c r="H19"/>
  <c r="H18"/>
  <c r="H17"/>
  <c r="H16"/>
  <c r="H15"/>
  <c r="H14"/>
  <c r="C25" l="1"/>
  <c r="F19" i="16"/>
  <c r="H19" l="1"/>
  <c r="H18"/>
  <c r="H17"/>
  <c r="H16"/>
  <c r="H15"/>
  <c r="H14"/>
  <c r="C21" l="1"/>
</calcChain>
</file>

<file path=xl/sharedStrings.xml><?xml version="1.0" encoding="utf-8"?>
<sst xmlns="http://schemas.openxmlformats.org/spreadsheetml/2006/main" count="468" uniqueCount="62">
  <si>
    <t>Người bán</t>
  </si>
  <si>
    <t>Tên mặt hàng</t>
  </si>
  <si>
    <t>Đơn giá</t>
  </si>
  <si>
    <t>Địa chỉ</t>
  </si>
  <si>
    <t>BẢNG KÊ THU MUA HÀNG HÓA, DỊCH VỤ 
MUA VÀO KHÔNG CÓ HÓA ĐƠN</t>
  </si>
  <si>
    <r>
      <t xml:space="preserve">Mẫu số: 01/TNDN
</t>
    </r>
    <r>
      <rPr>
        <i/>
        <sz val="8"/>
        <rFont val="Times New Roman"/>
        <family val="1"/>
      </rPr>
      <t>(Ban hành kèm theo Thông tư
số 130/2008/TT-BTC ngày 26/12/2008 của Bộ tài chính)</t>
    </r>
  </si>
  <si>
    <t>Tên doanh nghiệp:Công Ty TNHH Hải Sản An lạc</t>
  </si>
  <si>
    <t>Mã số thuế: 1100878093</t>
  </si>
  <si>
    <t>Địa chỉ: Lô A14 đường 4A, KCN Hải Sơn, Đức Hòa, Long An</t>
  </si>
  <si>
    <t>Địa chỉ nơi tổ chức thu mua:…………………………………………………………………………………</t>
  </si>
  <si>
    <t>Người phụ trách thu mua:……………………………………………………………………………………</t>
  </si>
  <si>
    <t>Ngày tháng 
năm mua hàng</t>
  </si>
  <si>
    <t>Hàng hóa mua vào</t>
  </si>
  <si>
    <t>Tên người bán</t>
  </si>
  <si>
    <t>Số CMND</t>
  </si>
  <si>
    <t>Số lượng</t>
  </si>
  <si>
    <t>Tổng giá
 thanh toán</t>
  </si>
  <si>
    <t>1</t>
  </si>
  <si>
    <t>6</t>
  </si>
  <si>
    <t>7</t>
  </si>
  <si>
    <t>Tổng giá trị hàng mua vào:</t>
  </si>
  <si>
    <t>Người lập bảng kê</t>
  </si>
  <si>
    <t>Giám đốc doanh nghiệp</t>
  </si>
  <si>
    <t>(Ký, ghi rõ họ tên)</t>
  </si>
  <si>
    <t>(Ký tên, đóng dấu)</t>
  </si>
  <si>
    <t>Nguyễn Văn Tha</t>
  </si>
  <si>
    <t>Ghẹ NL</t>
  </si>
  <si>
    <t>Nguyễn Văn Hiền</t>
  </si>
  <si>
    <t>Lê Thị Diễm</t>
  </si>
  <si>
    <t>Nguyễn Thị Ngọc Thuỳ</t>
  </si>
  <si>
    <t>Ngày 04 tháng  05 năm   2018</t>
  </si>
  <si>
    <t>(Ngày 04 tháng 05 năm 2018)</t>
  </si>
  <si>
    <t>Nguyễn Thanh Bình</t>
  </si>
  <si>
    <t>Cá cơm NL</t>
  </si>
  <si>
    <t>Trần Văn An</t>
  </si>
  <si>
    <t>Nguyễn Thị Hội</t>
  </si>
  <si>
    <t>Nguyễn Văn Hạnh</t>
  </si>
  <si>
    <t>(Ngày 09 tháng 05 năm 2018)</t>
  </si>
  <si>
    <t>Ngày 09 tháng  05 năm   2018</t>
  </si>
  <si>
    <t>Võ Uyên Phương</t>
  </si>
  <si>
    <t>Ghi chú</t>
  </si>
  <si>
    <t>C</t>
  </si>
  <si>
    <t>Vũ Thị Lan</t>
  </si>
  <si>
    <t>Lê Thị Kim Thanh</t>
  </si>
  <si>
    <t>Lê Thị Thiện Em</t>
  </si>
  <si>
    <t>Trần Thị Thu Hiếu</t>
  </si>
  <si>
    <t>(Ngày 03 tháng 05 năm 2018)</t>
  </si>
  <si>
    <t>Ngày 03 tháng  05 năm   2018</t>
  </si>
  <si>
    <t>(Ngày 07 tháng 05 năm 2018)</t>
  </si>
  <si>
    <t>Ngày 07 tháng  05 năm   2018</t>
  </si>
  <si>
    <t>(Ngày 11 tháng 05 năm 2018)</t>
  </si>
  <si>
    <t>Ngày 11 tháng  05 năm   2018</t>
  </si>
  <si>
    <t>Nguyễn Văn Đức</t>
  </si>
  <si>
    <t>Cá bò NL</t>
  </si>
  <si>
    <t>Nguyễn Văn Tư</t>
  </si>
  <si>
    <t>Ngày  11  Tháng  05  năm  2017</t>
  </si>
  <si>
    <t>Chúng tôi cam kết các người thụ hưởng nêu trên không có tài khoản thanh toán tại bất kỳ tổ chức tín dụng nào.</t>
  </si>
  <si>
    <t>(Ngày 24 tháng 05 năm 2018)</t>
  </si>
  <si>
    <t>Ngày  24  Tháng  05  năm  2017</t>
  </si>
  <si>
    <t>Nguyễn Thanh Vân</t>
  </si>
  <si>
    <t>(Ngày 23 tháng 05 năm 2018)</t>
  </si>
  <si>
    <t>Ngày  23  Tháng  5  năm  2018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</si>
</sst>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1010000]d/m/yyyy;@"/>
    <numFmt numFmtId="167" formatCode="\$#,##0\ ;\(\$#,##0\)"/>
    <numFmt numFmtId="168" formatCode="#,###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&quot;\&quot;#,##0.00;[Red]&quot;\&quot;\-#,##0.00"/>
    <numFmt numFmtId="172" formatCode="&quot;\&quot;#,##0;[Red]&quot;\&quot;\-#,##0"/>
    <numFmt numFmtId="173" formatCode="&quot;Ngày&quot;\ dd&quot; tháng&quot;\ mm&quot; năm&quot;\ yyyy"/>
    <numFmt numFmtId="174" formatCode="dd/mm/yyyy"/>
  </numFmts>
  <fonts count="30">
    <font>
      <sz val="12"/>
      <name val="VNI-Times"/>
    </font>
    <font>
      <sz val="11"/>
      <color theme="1"/>
      <name val="Calibri"/>
      <family val="2"/>
      <scheme val="minor"/>
    </font>
    <font>
      <sz val="12"/>
      <name val="VNI-Times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sz val="13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  <font>
      <sz val="10"/>
      <name val="VNI-Times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indexed="8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3" fontId="6" fillId="2" borderId="4"/>
    <xf numFmtId="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2" borderId="4">
      <alignment horizontal="centerContinuous" vertical="center" wrapText="1"/>
    </xf>
    <xf numFmtId="3" fontId="6" fillId="2" borderId="4">
      <alignment horizontal="center" vertical="center" wrapText="1"/>
    </xf>
    <xf numFmtId="2" fontId="7" fillId="0" borderId="0" applyFont="0" applyFill="0" applyBorder="0" applyAlignment="0" applyProtection="0"/>
    <xf numFmtId="0" fontId="8" fillId="0" borderId="8" applyNumberFormat="0" applyAlignment="0" applyProtection="0">
      <alignment horizontal="left" vertical="center"/>
    </xf>
    <xf numFmtId="0" fontId="8" fillId="0" borderId="2">
      <alignment horizontal="left" vertical="center"/>
    </xf>
    <xf numFmtId="3" fontId="6" fillId="0" borderId="9"/>
    <xf numFmtId="3" fontId="9" fillId="0" borderId="10"/>
    <xf numFmtId="3" fontId="6" fillId="0" borderId="4">
      <alignment horizontal="center" vertical="center" wrapText="1"/>
    </xf>
    <xf numFmtId="3" fontId="6" fillId="0" borderId="4">
      <alignment horizontal="centerContinuous" vertical="center"/>
    </xf>
    <xf numFmtId="168" fontId="10" fillId="0" borderId="11"/>
    <xf numFmtId="0" fontId="11" fillId="0" borderId="0">
      <alignment horizontal="centerContinuous"/>
    </xf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13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15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7" fillId="0" borderId="0"/>
    <xf numFmtId="0" fontId="1" fillId="0" borderId="0"/>
    <xf numFmtId="0" fontId="27" fillId="0" borderId="0">
      <alignment horizontal="center"/>
    </xf>
  </cellStyleXfs>
  <cellXfs count="105">
    <xf numFmtId="0" fontId="0" fillId="0" borderId="0" xfId="0"/>
    <xf numFmtId="0" fontId="4" fillId="0" borderId="7" xfId="0" applyFont="1" applyBorder="1"/>
    <xf numFmtId="0" fontId="5" fillId="0" borderId="0" xfId="0" applyFont="1"/>
    <xf numFmtId="14" fontId="5" fillId="0" borderId="0" xfId="0" applyNumberFormat="1" applyFont="1"/>
    <xf numFmtId="0" fontId="20" fillId="0" borderId="0" xfId="0" applyFont="1"/>
    <xf numFmtId="165" fontId="5" fillId="0" borderId="0" xfId="1" applyNumberFormat="1" applyFont="1"/>
    <xf numFmtId="165" fontId="21" fillId="0" borderId="4" xfId="1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14" fontId="22" fillId="0" borderId="4" xfId="0" quotePrefix="1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165" fontId="22" fillId="0" borderId="4" xfId="1" quotePrefix="1" applyNumberFormat="1" applyFont="1" applyBorder="1" applyAlignment="1">
      <alignment horizontal="center"/>
    </xf>
    <xf numFmtId="164" fontId="4" fillId="0" borderId="16" xfId="1" applyNumberFormat="1" applyFont="1" applyBorder="1" applyAlignment="1">
      <alignment horizontal="center"/>
    </xf>
    <xf numFmtId="165" fontId="3" fillId="0" borderId="0" xfId="1" applyNumberFormat="1" applyFont="1"/>
    <xf numFmtId="165" fontId="5" fillId="0" borderId="0" xfId="0" applyNumberFormat="1" applyFont="1"/>
    <xf numFmtId="165" fontId="23" fillId="0" borderId="0" xfId="1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24" fillId="0" borderId="0" xfId="0" applyFont="1" applyAlignment="1">
      <alignment horizontal="center"/>
    </xf>
    <xf numFmtId="43" fontId="5" fillId="0" borderId="0" xfId="1" applyFont="1"/>
    <xf numFmtId="165" fontId="24" fillId="0" borderId="0" xfId="1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28" fillId="0" borderId="7" xfId="0" applyFont="1" applyBorder="1" applyAlignment="1">
      <alignment vertical="center" wrapText="1"/>
    </xf>
    <xf numFmtId="17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vertical="center"/>
    </xf>
    <xf numFmtId="165" fontId="4" fillId="0" borderId="7" xfId="1" applyNumberFormat="1" applyFont="1" applyBorder="1" applyAlignment="1">
      <alignment vertical="center"/>
    </xf>
    <xf numFmtId="165" fontId="4" fillId="0" borderId="16" xfId="1" applyNumberFormat="1" applyFont="1" applyBorder="1" applyAlignment="1">
      <alignment vertical="center"/>
    </xf>
    <xf numFmtId="0" fontId="0" fillId="0" borderId="0" xfId="0" applyFont="1"/>
    <xf numFmtId="43" fontId="2" fillId="0" borderId="0" xfId="1" applyFont="1"/>
    <xf numFmtId="166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65" fontId="0" fillId="0" borderId="0" xfId="0" applyNumberFormat="1"/>
    <xf numFmtId="0" fontId="2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1" fillId="0" borderId="4" xfId="0" applyFont="1" applyBorder="1" applyAlignment="1">
      <alignment horizontal="center" vertical="center"/>
    </xf>
    <xf numFmtId="165" fontId="0" fillId="0" borderId="0" xfId="1" applyNumberFormat="1" applyFont="1"/>
    <xf numFmtId="43" fontId="0" fillId="0" borderId="0" xfId="1" applyFont="1"/>
    <xf numFmtId="43" fontId="0" fillId="0" borderId="0" xfId="0" applyNumberFormat="1"/>
    <xf numFmtId="0" fontId="5" fillId="0" borderId="0" xfId="0" applyFont="1" applyAlignment="1">
      <alignment horizont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4" fontId="22" fillId="0" borderId="4" xfId="0" quotePrefix="1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65" fontId="22" fillId="0" borderId="4" xfId="1" quotePrefix="1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3" fillId="0" borderId="0" xfId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3" fontId="5" fillId="0" borderId="0" xfId="1" applyFont="1" applyAlignment="1">
      <alignment vertical="center"/>
    </xf>
    <xf numFmtId="165" fontId="24" fillId="0" borderId="0" xfId="1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4" fontId="21" fillId="0" borderId="4" xfId="0" applyNumberFormat="1" applyFont="1" applyBorder="1" applyAlignment="1">
      <alignment horizontal="center" vertical="center" wrapText="1"/>
    </xf>
    <xf numFmtId="14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 vertical="center" wrapText="1"/>
    </xf>
    <xf numFmtId="14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44">
    <cellStyle name="cg" xfId="2"/>
    <cellStyle name="Comma" xfId="1" builtinId="3"/>
    <cellStyle name="Comma 2" xfId="28"/>
    <cellStyle name="Comma 2 2" xfId="29"/>
    <cellStyle name="Comma 3" xfId="30"/>
    <cellStyle name="Comma 4" xfId="31"/>
    <cellStyle name="Comma 5" xfId="32"/>
    <cellStyle name="Comma 6" xfId="33"/>
    <cellStyle name="Comma 6 2" xfId="34"/>
    <cellStyle name="Comma 9" xfId="35"/>
    <cellStyle name="Comma0" xfId="3"/>
    <cellStyle name="Currency0" xfId="4"/>
    <cellStyle name="Date" xfId="5"/>
    <cellStyle name="f1" xfId="6"/>
    <cellStyle name="f2" xfId="7"/>
    <cellStyle name="Fixed" xfId="8"/>
    <cellStyle name="Header1" xfId="9"/>
    <cellStyle name="Header2" xfId="10"/>
    <cellStyle name="k0" xfId="11"/>
    <cellStyle name="k1" xfId="12"/>
    <cellStyle name="k2" xfId="13"/>
    <cellStyle name="k3" xfId="14"/>
    <cellStyle name="moi" xfId="15"/>
    <cellStyle name="Normal" xfId="0" builtinId="0"/>
    <cellStyle name="Normal 2" xfId="36"/>
    <cellStyle name="Normal 2 2" xfId="37"/>
    <cellStyle name="Normal 2 2 2" xfId="38"/>
    <cellStyle name="Normal 3" xfId="39"/>
    <cellStyle name="Normal 4" xfId="40"/>
    <cellStyle name="Normal 5" xfId="41"/>
    <cellStyle name="Normal 5 2" xfId="42"/>
    <cellStyle name="TD1" xfId="16"/>
    <cellStyle name="Tua de so" xfId="43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HOBONG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</cellStyles>
  <dxfs count="11"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achhangdu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BC%20THUE\Bang%20ke%20NL,%20n&#244;ng%20l&#226;m%20s&#7843;n\Nam%202013\BANG%20KE\khachhangdu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</sheetNames>
    <sheetDataSet>
      <sheetData sheetId="0">
        <row r="12">
          <cell r="A12" t="str">
            <v>Võ Văn Thắng</v>
          </cell>
          <cell r="B12">
            <v>320044169</v>
          </cell>
          <cell r="C12" t="str">
            <v>Ba Tri - Bến Tre</v>
          </cell>
          <cell r="D12" t="str">
            <v>Bến Tre</v>
          </cell>
        </row>
        <row r="13">
          <cell r="A13" t="str">
            <v>Nguyễn Thị Hồng Hoa</v>
          </cell>
          <cell r="B13">
            <v>320744085</v>
          </cell>
          <cell r="C13" t="str">
            <v>Ba Tri - Bến Tre</v>
          </cell>
          <cell r="D13" t="str">
            <v>Bến Tre</v>
          </cell>
        </row>
        <row r="14">
          <cell r="A14" t="str">
            <v>Nguyễn Thành Phong</v>
          </cell>
          <cell r="B14">
            <v>320775664</v>
          </cell>
          <cell r="C14" t="str">
            <v>Ba Tri - Bến Tre</v>
          </cell>
          <cell r="D14" t="str">
            <v>Bến Tre</v>
          </cell>
        </row>
        <row r="15">
          <cell r="A15" t="str">
            <v>Nguyễn Văn Tha</v>
          </cell>
          <cell r="B15">
            <v>320807672</v>
          </cell>
          <cell r="C15" t="str">
            <v>Ba Tri - Bến Tre</v>
          </cell>
          <cell r="D15" t="str">
            <v>Bến Tre</v>
          </cell>
        </row>
        <row r="16">
          <cell r="A16" t="str">
            <v>Lý Thị Thảo</v>
          </cell>
          <cell r="B16">
            <v>320881573</v>
          </cell>
          <cell r="C16" t="str">
            <v>Ba Tri - Bến Tre</v>
          </cell>
          <cell r="D16" t="str">
            <v>Bến Tre</v>
          </cell>
        </row>
        <row r="17">
          <cell r="A17" t="str">
            <v>Nguyễn Thị Tuyết Đang</v>
          </cell>
          <cell r="B17">
            <v>320883374</v>
          </cell>
          <cell r="C17" t="str">
            <v>Ba Tri - Bến Tre</v>
          </cell>
          <cell r="D17" t="str">
            <v>Bến Tre</v>
          </cell>
        </row>
        <row r="18">
          <cell r="A18" t="str">
            <v>Nguyễn Văn Phong</v>
          </cell>
          <cell r="B18">
            <v>320892558</v>
          </cell>
          <cell r="C18" t="str">
            <v>Ba Tri - Bến Tre</v>
          </cell>
          <cell r="D18" t="str">
            <v>Bến Tre</v>
          </cell>
        </row>
        <row r="19">
          <cell r="A19" t="str">
            <v>Trương Thị Nhớ</v>
          </cell>
          <cell r="B19">
            <v>320892578</v>
          </cell>
          <cell r="C19" t="str">
            <v>Ba Tri - Bến Tre</v>
          </cell>
          <cell r="D19" t="str">
            <v>Bến Tre</v>
          </cell>
        </row>
        <row r="20">
          <cell r="A20" t="str">
            <v>Nguyễn Thanh Hoàng</v>
          </cell>
          <cell r="B20">
            <v>321413712</v>
          </cell>
          <cell r="C20" t="str">
            <v>Ba Tri - Bến Tre</v>
          </cell>
          <cell r="D20" t="str">
            <v>Bến Tre</v>
          </cell>
        </row>
        <row r="21">
          <cell r="A21" t="str">
            <v>Huỳnh Ngọc Thu</v>
          </cell>
          <cell r="B21">
            <v>320522056</v>
          </cell>
          <cell r="C21" t="str">
            <v>Bến Tre</v>
          </cell>
          <cell r="D21" t="str">
            <v>Bến Tre</v>
          </cell>
          <cell r="E21" t="str">
            <v>Cá chỉ vàng</v>
          </cell>
        </row>
        <row r="22">
          <cell r="A22" t="str">
            <v>Lê Thành Lê</v>
          </cell>
          <cell r="B22">
            <v>320593933</v>
          </cell>
          <cell r="C22" t="str">
            <v>Giồng Trôm - Bến Tre</v>
          </cell>
          <cell r="D22" t="str">
            <v>Bến Tre</v>
          </cell>
        </row>
        <row r="23">
          <cell r="A23" t="str">
            <v>Trần Thị Nê</v>
          </cell>
          <cell r="B23">
            <v>320747922</v>
          </cell>
          <cell r="C23" t="str">
            <v>Giồng Trôm - Bến Tre</v>
          </cell>
          <cell r="D23" t="str">
            <v>Bến Tre</v>
          </cell>
          <cell r="E23" t="str">
            <v>Cá chỉ vàng</v>
          </cell>
        </row>
        <row r="24">
          <cell r="A24" t="str">
            <v>Đỗ Ngọc Trương</v>
          </cell>
          <cell r="B24">
            <v>320876542</v>
          </cell>
          <cell r="C24" t="str">
            <v>Giồng Trôm - Bến Tre</v>
          </cell>
          <cell r="D24" t="str">
            <v>Bến Tre</v>
          </cell>
        </row>
        <row r="25">
          <cell r="A25" t="str">
            <v>Đặng Thanh Phong</v>
          </cell>
          <cell r="B25">
            <v>320876558</v>
          </cell>
          <cell r="C25" t="str">
            <v>Giồng Trôm - Bến Tre</v>
          </cell>
          <cell r="D25" t="str">
            <v>Bến Tre</v>
          </cell>
        </row>
        <row r="26">
          <cell r="A26" t="str">
            <v>Nguyễn Văn Hiền</v>
          </cell>
          <cell r="B26">
            <v>320878054</v>
          </cell>
          <cell r="C26" t="str">
            <v>Giồng Trôm - Bến Tre</v>
          </cell>
          <cell r="D26" t="str">
            <v>Bến Tre</v>
          </cell>
        </row>
        <row r="27">
          <cell r="A27" t="str">
            <v>Lê Thị Diễm</v>
          </cell>
          <cell r="B27">
            <v>320878272</v>
          </cell>
          <cell r="C27" t="str">
            <v>Giồng Trôm - Bến Tre</v>
          </cell>
          <cell r="D27" t="str">
            <v>Bến Tre</v>
          </cell>
          <cell r="E27" t="str">
            <v>Cá chỉ vàng</v>
          </cell>
        </row>
        <row r="28">
          <cell r="A28" t="str">
            <v>Nguyễn Thanh Hải</v>
          </cell>
          <cell r="B28">
            <v>321179471</v>
          </cell>
          <cell r="C28" t="str">
            <v>Giồng Trôm - Bến Tre</v>
          </cell>
          <cell r="D28" t="str">
            <v>Bến Tre</v>
          </cell>
        </row>
        <row r="29">
          <cell r="A29" t="str">
            <v>Trương Thị Mỉm</v>
          </cell>
          <cell r="B29">
            <v>320897817</v>
          </cell>
          <cell r="C29" t="str">
            <v>Mỏ Cày - Bến Tre</v>
          </cell>
          <cell r="D29" t="str">
            <v>Bến Tre</v>
          </cell>
          <cell r="E29" t="str">
            <v>Cá chỉ vàng</v>
          </cell>
        </row>
        <row r="30">
          <cell r="A30" t="str">
            <v>Nguyễn Thị Loan</v>
          </cell>
          <cell r="B30">
            <v>321009246</v>
          </cell>
          <cell r="C30" t="str">
            <v>Mỏ Cày - Bến Tre</v>
          </cell>
          <cell r="D30" t="str">
            <v>Bến Tre</v>
          </cell>
          <cell r="E30" t="str">
            <v>Cá chỉ vàng</v>
          </cell>
        </row>
        <row r="31">
          <cell r="A31" t="str">
            <v>Phạm Tuấn Anh</v>
          </cell>
          <cell r="B31">
            <v>321478047</v>
          </cell>
          <cell r="C31" t="str">
            <v>Thạnh Phú - Bến Tre</v>
          </cell>
          <cell r="D31" t="str">
            <v>Bến Tre</v>
          </cell>
        </row>
        <row r="32">
          <cell r="A32" t="str">
            <v>Lê Thị Diệu</v>
          </cell>
          <cell r="B32">
            <v>250746332</v>
          </cell>
          <cell r="C32" t="str">
            <v>Đức Linh - Bình Thuận</v>
          </cell>
          <cell r="D32" t="str">
            <v>Bình Thuận</v>
          </cell>
          <cell r="E32" t="str">
            <v>Cá cơm</v>
          </cell>
        </row>
        <row r="33">
          <cell r="A33" t="str">
            <v>Lê Thị Thiện Em</v>
          </cell>
          <cell r="B33">
            <v>260682094</v>
          </cell>
          <cell r="C33" t="str">
            <v>Đức Linh - Bình Thuận</v>
          </cell>
          <cell r="D33" t="str">
            <v>Bình Thuận</v>
          </cell>
          <cell r="E33" t="str">
            <v>Cá cơm</v>
          </cell>
        </row>
        <row r="34">
          <cell r="A34" t="str">
            <v>Trần Văn An</v>
          </cell>
          <cell r="B34">
            <v>260690910</v>
          </cell>
          <cell r="C34" t="str">
            <v>Hàm Tân - Bình Thuận</v>
          </cell>
          <cell r="D34" t="str">
            <v>Bình Thuận</v>
          </cell>
          <cell r="E34" t="str">
            <v>Cá cơm</v>
          </cell>
        </row>
        <row r="35">
          <cell r="A35" t="str">
            <v>Nguyễn Thị Hội</v>
          </cell>
          <cell r="B35" t="str">
            <v>020714486</v>
          </cell>
          <cell r="C35" t="str">
            <v>Long Hương - Bình Thuận</v>
          </cell>
          <cell r="D35" t="str">
            <v>Bình Thuận</v>
          </cell>
          <cell r="E35" t="str">
            <v>Cá cơm</v>
          </cell>
        </row>
        <row r="36">
          <cell r="A36" t="str">
            <v>Nguyễn Thanh Bình</v>
          </cell>
          <cell r="B36">
            <v>260178873</v>
          </cell>
          <cell r="C36" t="str">
            <v>Phan Thiết - Bình Thuận</v>
          </cell>
          <cell r="D36" t="str">
            <v>Bình Thuận</v>
          </cell>
          <cell r="E36" t="str">
            <v>Cá cơm</v>
          </cell>
        </row>
        <row r="37">
          <cell r="A37" t="str">
            <v>Nguyễn Văn Hạnh</v>
          </cell>
          <cell r="B37">
            <v>260850613</v>
          </cell>
          <cell r="C37" t="str">
            <v>Phan Thiết - Bình Thuận</v>
          </cell>
          <cell r="D37" t="str">
            <v>Bình Thuận</v>
          </cell>
          <cell r="E37" t="str">
            <v>Cá cơm</v>
          </cell>
        </row>
        <row r="38">
          <cell r="A38" t="str">
            <v>Trần Thị Thu Hiếu</v>
          </cell>
          <cell r="B38">
            <v>280853616</v>
          </cell>
          <cell r="C38" t="str">
            <v>Phan Thiết - Bình Thuận</v>
          </cell>
          <cell r="D38" t="str">
            <v>Bình Thuận</v>
          </cell>
          <cell r="E38" t="str">
            <v>Cá cơm</v>
          </cell>
        </row>
        <row r="39">
          <cell r="A39" t="str">
            <v>Nguyễn Văn Nhân</v>
          </cell>
          <cell r="B39">
            <v>261005222</v>
          </cell>
          <cell r="C39" t="str">
            <v>Thanh Hải - Bình Thuận</v>
          </cell>
          <cell r="D39" t="str">
            <v>Bình Thuận</v>
          </cell>
          <cell r="E39" t="str">
            <v>Cá cơm</v>
          </cell>
        </row>
        <row r="40">
          <cell r="A40" t="str">
            <v>Nguyễn Thị Kiều Oanh</v>
          </cell>
          <cell r="B40">
            <v>381156240</v>
          </cell>
          <cell r="C40" t="str">
            <v>Cà Mau</v>
          </cell>
          <cell r="D40" t="str">
            <v>Cà Mau</v>
          </cell>
          <cell r="E40" t="str">
            <v>Cá mai</v>
          </cell>
        </row>
        <row r="41">
          <cell r="A41" t="str">
            <v>Nguyễn Thị Hồng Tơ</v>
          </cell>
          <cell r="B41">
            <v>381222859</v>
          </cell>
          <cell r="C41" t="str">
            <v>Cái Đước - Cà Mau</v>
          </cell>
          <cell r="D41" t="str">
            <v>Cà Mau</v>
          </cell>
          <cell r="E41" t="str">
            <v>Cá mai</v>
          </cell>
        </row>
        <row r="42">
          <cell r="A42" t="str">
            <v>Võ Thị Huyền</v>
          </cell>
          <cell r="B42">
            <v>370615318</v>
          </cell>
          <cell r="C42" t="str">
            <v>Gò Quao - Kiên Giang</v>
          </cell>
          <cell r="D42" t="str">
            <v>Kiên Giang</v>
          </cell>
          <cell r="E42" t="str">
            <v>Cá mai, cá đổng, mực</v>
          </cell>
        </row>
        <row r="43">
          <cell r="A43" t="str">
            <v>Nguyễn Thị Bé Hai</v>
          </cell>
          <cell r="B43">
            <v>370825748</v>
          </cell>
          <cell r="C43" t="str">
            <v>Gò Quao - Kiên Giang</v>
          </cell>
          <cell r="D43" t="str">
            <v>Kiên Giang</v>
          </cell>
          <cell r="E43" t="str">
            <v>Cá mai, cá đổng, mực</v>
          </cell>
        </row>
        <row r="44">
          <cell r="A44" t="str">
            <v>Lâm Thị Loan</v>
          </cell>
          <cell r="B44">
            <v>370698949</v>
          </cell>
          <cell r="C44" t="str">
            <v>Hòn Đất, Kiên Giang</v>
          </cell>
          <cell r="D44" t="str">
            <v>Kiên Giang</v>
          </cell>
          <cell r="E44" t="str">
            <v>KG 90428TS, KG90139TS, KG91737TS</v>
          </cell>
        </row>
        <row r="45">
          <cell r="A45" t="str">
            <v>Vũ Thị Lan</v>
          </cell>
          <cell r="B45">
            <v>370803567</v>
          </cell>
          <cell r="C45" t="str">
            <v>Kiên lương - Kiên Giang</v>
          </cell>
          <cell r="D45" t="str">
            <v>Kiên Giang</v>
          </cell>
          <cell r="E45" t="str">
            <v>Cá mai, cá đổng, mực</v>
          </cell>
        </row>
        <row r="46">
          <cell r="A46" t="str">
            <v>Trương Quốc Tuấn</v>
          </cell>
          <cell r="B46">
            <v>370004125</v>
          </cell>
          <cell r="C46" t="str">
            <v>Rạch Giá - Kiên Giang</v>
          </cell>
          <cell r="D46" t="str">
            <v>Kiên Giang</v>
          </cell>
          <cell r="E46" t="str">
            <v>Cá mai, cá đổng, mực</v>
          </cell>
        </row>
        <row r="47">
          <cell r="A47" t="str">
            <v>Nguyễn Văn Hải</v>
          </cell>
          <cell r="B47">
            <v>370033286</v>
          </cell>
          <cell r="C47" t="str">
            <v>Rạch Giá - Kiên Giang</v>
          </cell>
          <cell r="D47" t="str">
            <v>Kiên Giang</v>
          </cell>
          <cell r="E47" t="str">
            <v>Mực</v>
          </cell>
        </row>
        <row r="48">
          <cell r="A48" t="str">
            <v>Huỳnh Thị Kiều</v>
          </cell>
          <cell r="B48">
            <v>370047763</v>
          </cell>
          <cell r="C48" t="str">
            <v>Rạch Giá - Kiên Giang</v>
          </cell>
          <cell r="D48" t="str">
            <v>Kiên Giang</v>
          </cell>
          <cell r="E48" t="str">
            <v>Mực</v>
          </cell>
        </row>
        <row r="49">
          <cell r="A49" t="str">
            <v>Nguyễn Thị Kim Vân</v>
          </cell>
          <cell r="B49">
            <v>370054438</v>
          </cell>
          <cell r="C49" t="str">
            <v>Rạch Giá - Kiên Giang</v>
          </cell>
          <cell r="D49" t="str">
            <v>Kiên Giang</v>
          </cell>
          <cell r="E49" t="str">
            <v>Cá chỉ vàng</v>
          </cell>
        </row>
        <row r="50">
          <cell r="A50" t="str">
            <v>Phan Quốc Việt</v>
          </cell>
          <cell r="B50">
            <v>370209938</v>
          </cell>
          <cell r="C50" t="str">
            <v>Rạch Giá - Kiên Giang</v>
          </cell>
          <cell r="D50" t="str">
            <v>Kiên Giang</v>
          </cell>
          <cell r="E50" t="str">
            <v>Mực</v>
          </cell>
        </row>
        <row r="51">
          <cell r="A51" t="str">
            <v>Phạm Thị Bảy</v>
          </cell>
          <cell r="B51">
            <v>370324838</v>
          </cell>
          <cell r="C51" t="str">
            <v>Rạch Giá - Kiên Giang</v>
          </cell>
          <cell r="D51" t="str">
            <v>Kiên Giang</v>
          </cell>
          <cell r="E51" t="str">
            <v>Cá mai, cá đổng, mực</v>
          </cell>
        </row>
        <row r="52">
          <cell r="A52" t="str">
            <v>Tiêu Vĩnh Phát</v>
          </cell>
          <cell r="B52">
            <v>370511387</v>
          </cell>
          <cell r="C52" t="str">
            <v>Rạch Giá - Kiên Giang</v>
          </cell>
          <cell r="D52" t="str">
            <v>Kiên Giang</v>
          </cell>
          <cell r="E52" t="str">
            <v>Cá chỉ vàng</v>
          </cell>
        </row>
        <row r="53">
          <cell r="A53" t="str">
            <v>Phan Quốc Vũ</v>
          </cell>
          <cell r="B53">
            <v>370782417</v>
          </cell>
          <cell r="C53" t="str">
            <v>Rạch Giá - Kiên Giang</v>
          </cell>
          <cell r="D53" t="str">
            <v>Kiên Giang</v>
          </cell>
          <cell r="E53" t="str">
            <v>Mực</v>
          </cell>
        </row>
        <row r="54">
          <cell r="A54" t="str">
            <v>Vương Hải Thạnh</v>
          </cell>
          <cell r="B54">
            <v>370948627</v>
          </cell>
          <cell r="C54" t="str">
            <v>Rạch Giá - Kiên Giang</v>
          </cell>
          <cell r="D54" t="str">
            <v>Kiên Giang</v>
          </cell>
          <cell r="E54" t="str">
            <v>Cá chỉ vàng</v>
          </cell>
        </row>
        <row r="55">
          <cell r="A55" t="str">
            <v>Trần Huỳnh Em</v>
          </cell>
          <cell r="B55">
            <v>371008704</v>
          </cell>
          <cell r="C55" t="str">
            <v>Rạch Giá - Kiên Giang</v>
          </cell>
          <cell r="D55" t="str">
            <v>Kiên Giang</v>
          </cell>
          <cell r="E55" t="str">
            <v>Mực</v>
          </cell>
        </row>
        <row r="56">
          <cell r="A56" t="str">
            <v>Lê Hoàng Long</v>
          </cell>
          <cell r="B56">
            <v>371139593</v>
          </cell>
          <cell r="C56" t="str">
            <v>Rạch Giá - Kiên Giang</v>
          </cell>
          <cell r="D56" t="str">
            <v>Kiên Giang</v>
          </cell>
          <cell r="E56" t="str">
            <v>Cá chỉ vàng</v>
          </cell>
        </row>
        <row r="57">
          <cell r="A57" t="str">
            <v>Trần Ngọc Quyên</v>
          </cell>
          <cell r="B57">
            <v>371166950</v>
          </cell>
          <cell r="C57" t="str">
            <v>Rạch Giá - Kiên Giang</v>
          </cell>
          <cell r="D57" t="str">
            <v>Kiên Giang</v>
          </cell>
          <cell r="E57" t="str">
            <v>Cá chỉ vàng</v>
          </cell>
        </row>
        <row r="58">
          <cell r="A58" t="str">
            <v>Trần Thị Tuyết</v>
          </cell>
          <cell r="B58">
            <v>370261883</v>
          </cell>
          <cell r="C58" t="str">
            <v>Vĩnh Thuận - Kiên Giang</v>
          </cell>
          <cell r="D58" t="str">
            <v>Kiên Giang</v>
          </cell>
          <cell r="E58" t="str">
            <v>Cá mai, cá đổng, mực</v>
          </cell>
        </row>
        <row r="59">
          <cell r="A59" t="str">
            <v>Lê Thị Kim Thanh</v>
          </cell>
          <cell r="B59">
            <v>311514350</v>
          </cell>
          <cell r="C59" t="str">
            <v>Châu Thành - Tiền Giang</v>
          </cell>
          <cell r="D59" t="str">
            <v>Tiền Giang</v>
          </cell>
          <cell r="E59" t="str">
            <v>Cá chỉ vàng</v>
          </cell>
        </row>
        <row r="60">
          <cell r="A60" t="str">
            <v>Lê Thị Kim Liên</v>
          </cell>
          <cell r="B60">
            <v>311704830</v>
          </cell>
          <cell r="C60" t="str">
            <v>Châu Thành - Tiền Giang</v>
          </cell>
          <cell r="D60" t="str">
            <v>Tiền Giang</v>
          </cell>
          <cell r="E60" t="str">
            <v>Cá chỉ vàng</v>
          </cell>
        </row>
        <row r="61">
          <cell r="A61" t="str">
            <v>Nguyễn Thị Mộng Tuyền</v>
          </cell>
          <cell r="B61">
            <v>311318331</v>
          </cell>
          <cell r="C61" t="str">
            <v>Gò Công Đông - Tiền Giang</v>
          </cell>
          <cell r="D61" t="str">
            <v>Tiền Giang</v>
          </cell>
          <cell r="E61" t="str">
            <v>Cá chỉ vàng</v>
          </cell>
        </row>
        <row r="62">
          <cell r="A62" t="str">
            <v>Đỗ Thị Hoàng Mai</v>
          </cell>
          <cell r="B62">
            <v>310882191</v>
          </cell>
          <cell r="C62" t="str">
            <v>Gò Công Tây - Tiền Giang</v>
          </cell>
          <cell r="D62" t="str">
            <v>Tiền Giang</v>
          </cell>
          <cell r="E62" t="str">
            <v>Cá chỉ vàng</v>
          </cell>
        </row>
        <row r="63">
          <cell r="A63" t="str">
            <v>Phạm Thị Chính</v>
          </cell>
          <cell r="B63">
            <v>310882158</v>
          </cell>
          <cell r="C63" t="str">
            <v xml:space="preserve">Gò Công Tây - Tiền Giang </v>
          </cell>
          <cell r="D63" t="str">
            <v>Tiền Giang</v>
          </cell>
          <cell r="E63" t="str">
            <v>Cá chỉ vàng</v>
          </cell>
        </row>
        <row r="64">
          <cell r="A64" t="str">
            <v>Trần Thị Lang</v>
          </cell>
          <cell r="B64">
            <v>310033074</v>
          </cell>
          <cell r="C64" t="str">
            <v>Mỹ Tho - Tiền Giang</v>
          </cell>
          <cell r="D64" t="str">
            <v>Tiền Giang</v>
          </cell>
          <cell r="E64" t="str">
            <v>Cá chỉ vàng</v>
          </cell>
        </row>
        <row r="65">
          <cell r="A65" t="str">
            <v>Lê Văn Thành</v>
          </cell>
          <cell r="B65">
            <v>310526150</v>
          </cell>
          <cell r="C65" t="str">
            <v>Mỹ Tho - Tiền Giang</v>
          </cell>
          <cell r="D65" t="str">
            <v>Tiền Giang</v>
          </cell>
          <cell r="E65" t="str">
            <v>Cá chỉ vàng</v>
          </cell>
        </row>
        <row r="66">
          <cell r="A66" t="str">
            <v>Nguyễn Văn Lắm</v>
          </cell>
          <cell r="B66">
            <v>310703274</v>
          </cell>
          <cell r="C66" t="str">
            <v>Mỹ Tho - Tiền Giang</v>
          </cell>
          <cell r="D66" t="str">
            <v>Tiền Giang</v>
          </cell>
          <cell r="E66" t="str">
            <v>Cá chỉ vàng</v>
          </cell>
        </row>
        <row r="67">
          <cell r="A67" t="str">
            <v>Phạm Thị Ngọc</v>
          </cell>
          <cell r="B67">
            <v>273042454</v>
          </cell>
          <cell r="C67" t="str">
            <v>Bà Rịa Vũng Tàu</v>
          </cell>
          <cell r="D67" t="str">
            <v>Vũng Tàu</v>
          </cell>
          <cell r="E67" t="str">
            <v>Br 7799TS</v>
          </cell>
        </row>
        <row r="68">
          <cell r="A68" t="str">
            <v>Trương Văn Mình</v>
          </cell>
          <cell r="B68">
            <v>273017840</v>
          </cell>
          <cell r="C68" t="str">
            <v>Long Điền - Vũng Tàu</v>
          </cell>
          <cell r="D68" t="str">
            <v>Vũng Tàu</v>
          </cell>
          <cell r="E68" t="str">
            <v>Cá chỉ vàng</v>
          </cell>
        </row>
        <row r="69">
          <cell r="A69" t="str">
            <v>Nguyễn Ngọc Anh</v>
          </cell>
          <cell r="B69">
            <v>273017843</v>
          </cell>
          <cell r="C69" t="str">
            <v>Long Điền - Vũng Tàu</v>
          </cell>
          <cell r="D69" t="str">
            <v>Vũng Tàu</v>
          </cell>
          <cell r="E69" t="str">
            <v>Cá chỉ vàng</v>
          </cell>
        </row>
        <row r="70">
          <cell r="A70" t="str">
            <v>Ngô Văn Vàng</v>
          </cell>
          <cell r="B70">
            <v>190253143</v>
          </cell>
          <cell r="C70" t="str">
            <v>Vũng Tàu</v>
          </cell>
          <cell r="D70" t="str">
            <v>Vũng Tàu</v>
          </cell>
          <cell r="E70" t="str">
            <v>Mực</v>
          </cell>
        </row>
        <row r="71">
          <cell r="A71" t="str">
            <v>Nguyễn Hành</v>
          </cell>
          <cell r="B71">
            <v>190524479</v>
          </cell>
          <cell r="C71" t="str">
            <v>Vũng Tàu</v>
          </cell>
          <cell r="D71" t="str">
            <v>Vũng Tàu</v>
          </cell>
          <cell r="E71" t="str">
            <v>Mực</v>
          </cell>
        </row>
        <row r="72">
          <cell r="A72" t="str">
            <v>Lương Âm</v>
          </cell>
          <cell r="B72">
            <v>211161439</v>
          </cell>
          <cell r="C72" t="str">
            <v>Vũng Tàu</v>
          </cell>
          <cell r="D72" t="str">
            <v>Vũng Tàu</v>
          </cell>
          <cell r="E72" t="str">
            <v>Mực</v>
          </cell>
        </row>
        <row r="73">
          <cell r="A73" t="str">
            <v>Nguyễn Văn Tư</v>
          </cell>
          <cell r="B73">
            <v>260456563</v>
          </cell>
          <cell r="C73" t="str">
            <v>Vũng Tàu</v>
          </cell>
          <cell r="D73" t="str">
            <v>Vũng Tàu</v>
          </cell>
          <cell r="E73" t="str">
            <v>Mực</v>
          </cell>
        </row>
        <row r="74">
          <cell r="A74" t="str">
            <v>Nguyễn Văn Đức</v>
          </cell>
          <cell r="B74">
            <v>261183075</v>
          </cell>
          <cell r="C74" t="str">
            <v>Vũng Tàu</v>
          </cell>
          <cell r="D74" t="str">
            <v>Vũng Tàu</v>
          </cell>
          <cell r="E74" t="str">
            <v>Mực</v>
          </cell>
        </row>
        <row r="75">
          <cell r="A75" t="str">
            <v>Võ Thị Bảy</v>
          </cell>
          <cell r="B75">
            <v>270106056</v>
          </cell>
          <cell r="C75" t="str">
            <v>Vũng Tàu</v>
          </cell>
          <cell r="D75" t="str">
            <v>Vũng Tàu</v>
          </cell>
          <cell r="E75" t="str">
            <v>Br 4147TS</v>
          </cell>
        </row>
        <row r="76">
          <cell r="A76" t="str">
            <v>Võ Văn Bá</v>
          </cell>
          <cell r="B76">
            <v>270176684</v>
          </cell>
          <cell r="C76" t="str">
            <v>Vũng Tàu</v>
          </cell>
          <cell r="D76" t="str">
            <v>Vũng Tàu</v>
          </cell>
          <cell r="E76" t="str">
            <v>Br 5400TS</v>
          </cell>
        </row>
        <row r="77">
          <cell r="A77" t="str">
            <v>Nguyễn Thanh Vân</v>
          </cell>
          <cell r="B77">
            <v>270176960</v>
          </cell>
          <cell r="C77" t="str">
            <v>Vũng Tàu</v>
          </cell>
          <cell r="D77" t="str">
            <v>Vũng Tàu</v>
          </cell>
          <cell r="E77" t="str">
            <v>Br 4437TS, Br 4516TS</v>
          </cell>
        </row>
        <row r="78">
          <cell r="A78" t="str">
            <v>Hồ Thị Mỹ</v>
          </cell>
          <cell r="B78">
            <v>270986506</v>
          </cell>
          <cell r="C78" t="str">
            <v>Vũng Tàu</v>
          </cell>
          <cell r="D78" t="str">
            <v>Vũng Tàu</v>
          </cell>
          <cell r="E78" t="str">
            <v>Cá bò</v>
          </cell>
        </row>
        <row r="79">
          <cell r="A79" t="str">
            <v>Nguyễn Thanh Vinh</v>
          </cell>
          <cell r="B79">
            <v>271181056</v>
          </cell>
          <cell r="C79" t="str">
            <v>Vũng Tàu</v>
          </cell>
          <cell r="D79" t="str">
            <v>Vũng Tàu</v>
          </cell>
          <cell r="E79" t="str">
            <v>Mực</v>
          </cell>
        </row>
        <row r="80">
          <cell r="A80" t="str">
            <v>Đỗ Văn Tâm</v>
          </cell>
          <cell r="B80">
            <v>271642418</v>
          </cell>
          <cell r="C80" t="str">
            <v>Vũng Tàu</v>
          </cell>
          <cell r="D80" t="str">
            <v>Vũng Tàu</v>
          </cell>
          <cell r="E80" t="str">
            <v>Cá bò</v>
          </cell>
        </row>
        <row r="81">
          <cell r="A81" t="str">
            <v>Nguyễn Đức Tiến</v>
          </cell>
          <cell r="B81">
            <v>273249576</v>
          </cell>
          <cell r="C81" t="str">
            <v>Vũng Tàu</v>
          </cell>
          <cell r="D81" t="str">
            <v>Vũng Tàu</v>
          </cell>
          <cell r="E81" t="str">
            <v>Cá bò</v>
          </cell>
        </row>
        <row r="82">
          <cell r="A82" t="str">
            <v>Trương Văn Minh</v>
          </cell>
          <cell r="B82">
            <v>273017840</v>
          </cell>
          <cell r="C82" t="str">
            <v>Tân Phước - Long Điền</v>
          </cell>
          <cell r="D82" t="str">
            <v>Vũng Tàu</v>
          </cell>
          <cell r="E82" t="str">
            <v>Cá chỉ vàng</v>
          </cell>
        </row>
        <row r="83">
          <cell r="A83" t="str">
            <v>Quang Minh</v>
          </cell>
          <cell r="B83">
            <v>370902819</v>
          </cell>
          <cell r="C83" t="str">
            <v>Rạch Giá - Kiên Giang</v>
          </cell>
          <cell r="D83" t="str">
            <v>Kiên Giang</v>
          </cell>
          <cell r="E83" t="str">
            <v>Cá chỉ vàng</v>
          </cell>
        </row>
        <row r="84">
          <cell r="A84" t="str">
            <v>Nguyễn Thị Thơm</v>
          </cell>
          <cell r="B84">
            <v>320892578</v>
          </cell>
          <cell r="C84" t="str">
            <v>Chợ Lách - Bến tre</v>
          </cell>
          <cell r="D84" t="str">
            <v>Bến Tre</v>
          </cell>
        </row>
        <row r="85">
          <cell r="A85" t="str">
            <v>Nguyễn Thị Tuyết</v>
          </cell>
          <cell r="B85">
            <v>310703480</v>
          </cell>
          <cell r="C85" t="str">
            <v>Cai Lậy - Tiền Giang</v>
          </cell>
          <cell r="D85" t="str">
            <v>Tiền Giang</v>
          </cell>
        </row>
        <row r="86">
          <cell r="A86" t="str">
            <v>Lương Âm</v>
          </cell>
          <cell r="B86">
            <v>211161439</v>
          </cell>
          <cell r="C86" t="str">
            <v>Vũng Tàu</v>
          </cell>
          <cell r="D86" t="str">
            <v>Vũng Tàu</v>
          </cell>
          <cell r="E86" t="str">
            <v>Mực</v>
          </cell>
        </row>
        <row r="87">
          <cell r="A87" t="str">
            <v>Nguyễn Minh Trí</v>
          </cell>
          <cell r="B87">
            <v>381156256</v>
          </cell>
          <cell r="C87" t="str">
            <v>Ngọc Hiển - Cà Mau</v>
          </cell>
          <cell r="D87" t="str">
            <v>Cà Mau</v>
          </cell>
        </row>
        <row r="88">
          <cell r="A88" t="str">
            <v>Nguyễn Văn Lâm</v>
          </cell>
          <cell r="B88">
            <v>320892452</v>
          </cell>
          <cell r="C88" t="str">
            <v>Bình Đại - Bến Tre</v>
          </cell>
          <cell r="D88" t="str">
            <v>Bến Tre</v>
          </cell>
        </row>
        <row r="89">
          <cell r="A89" t="str">
            <v>Trần Thị Mộng Điềm</v>
          </cell>
          <cell r="B89">
            <v>271645628</v>
          </cell>
          <cell r="C89" t="str">
            <v>Vũng Tàu</v>
          </cell>
          <cell r="D89" t="str">
            <v>Vũng Tàu</v>
          </cell>
          <cell r="E89" t="str">
            <v>Cá bò</v>
          </cell>
        </row>
        <row r="90">
          <cell r="A90" t="str">
            <v>Đỗ Tư</v>
          </cell>
          <cell r="B90">
            <v>270065116</v>
          </cell>
          <cell r="C90" t="str">
            <v>Vũng Tàu</v>
          </cell>
          <cell r="D90" t="str">
            <v>Vũng Tàu</v>
          </cell>
          <cell r="E90" t="str">
            <v>Cá bò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</sheetNames>
    <sheetDataSet>
      <sheetData sheetId="0" refreshError="1">
        <row r="5">
          <cell r="A5">
            <v>0</v>
          </cell>
          <cell r="B5">
            <v>0</v>
          </cell>
          <cell r="C5" t="str">
            <v>cá chai ghép</v>
          </cell>
          <cell r="D5">
            <v>6.5</v>
          </cell>
          <cell r="E5">
            <v>0</v>
          </cell>
        </row>
        <row r="6">
          <cell r="A6">
            <v>0</v>
          </cell>
          <cell r="B6">
            <v>0</v>
          </cell>
          <cell r="C6" t="str">
            <v>Ghẹ</v>
          </cell>
          <cell r="D6">
            <v>8</v>
          </cell>
          <cell r="E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Người bán</v>
          </cell>
          <cell r="B10">
            <v>0</v>
          </cell>
          <cell r="C10">
            <v>0</v>
          </cell>
          <cell r="D10" t="str">
            <v>Tỉnh</v>
          </cell>
          <cell r="E10" t="str">
            <v>Tên mặt hàng</v>
          </cell>
        </row>
        <row r="11">
          <cell r="A11" t="str">
            <v>Họ tên</v>
          </cell>
          <cell r="B11" t="str">
            <v>CMND</v>
          </cell>
          <cell r="C11" t="str">
            <v>Địa chỉ</v>
          </cell>
          <cell r="D11">
            <v>0</v>
          </cell>
        </row>
        <row r="12">
          <cell r="A12" t="str">
            <v>Võ Văn Thắng</v>
          </cell>
          <cell r="B12">
            <v>320044169</v>
          </cell>
          <cell r="C12" t="str">
            <v>Ba Tri - Bến Tre</v>
          </cell>
          <cell r="D12" t="str">
            <v>Bến Tre</v>
          </cell>
        </row>
        <row r="13">
          <cell r="A13" t="str">
            <v>Nguyễn Thị Hồng Hoa</v>
          </cell>
          <cell r="B13">
            <v>320744085</v>
          </cell>
          <cell r="C13" t="str">
            <v>Ba Tri - Bến Tre</v>
          </cell>
          <cell r="D13" t="str">
            <v>Bến Tre</v>
          </cell>
        </row>
        <row r="14">
          <cell r="A14" t="str">
            <v>Nguyễn Thành Phong</v>
          </cell>
          <cell r="B14">
            <v>320775664</v>
          </cell>
          <cell r="C14" t="str">
            <v>Ba Tri - Bến Tre</v>
          </cell>
          <cell r="D14" t="str">
            <v>Bến Tre</v>
          </cell>
          <cell r="E14">
            <v>0</v>
          </cell>
        </row>
        <row r="15">
          <cell r="A15" t="str">
            <v>Nguyễn Văn Tha</v>
          </cell>
          <cell r="B15">
            <v>320807672</v>
          </cell>
          <cell r="C15" t="str">
            <v>Ba Tri - Bến Tre</v>
          </cell>
          <cell r="D15" t="str">
            <v>Bến Tre</v>
          </cell>
        </row>
        <row r="16">
          <cell r="A16" t="str">
            <v>Lý Thị Thảo</v>
          </cell>
          <cell r="B16">
            <v>320881573</v>
          </cell>
          <cell r="C16" t="str">
            <v>Ba Tri - Bến Tre</v>
          </cell>
          <cell r="D16" t="str">
            <v>Bến Tre</v>
          </cell>
          <cell r="E16">
            <v>0</v>
          </cell>
        </row>
        <row r="17">
          <cell r="A17" t="str">
            <v>Nguyễn Thị Tuyết Đang</v>
          </cell>
          <cell r="B17">
            <v>320883374</v>
          </cell>
          <cell r="C17" t="str">
            <v>Ba Tri - Bến Tre</v>
          </cell>
          <cell r="D17" t="str">
            <v>Bến Tre</v>
          </cell>
          <cell r="E17">
            <v>0</v>
          </cell>
        </row>
        <row r="18">
          <cell r="A18" t="str">
            <v>Nguyễn Văn Phong</v>
          </cell>
          <cell r="B18">
            <v>320892558</v>
          </cell>
          <cell r="C18" t="str">
            <v>Ba Tri - Bến Tre</v>
          </cell>
          <cell r="D18" t="str">
            <v>Bến Tre</v>
          </cell>
        </row>
        <row r="19">
          <cell r="A19" t="str">
            <v>Trương Thị Nhớ</v>
          </cell>
          <cell r="B19">
            <v>320892578</v>
          </cell>
          <cell r="C19" t="str">
            <v>Ba Tri - Bến Tre</v>
          </cell>
          <cell r="D19" t="str">
            <v>Bến Tre</v>
          </cell>
          <cell r="E19">
            <v>0</v>
          </cell>
        </row>
        <row r="20">
          <cell r="A20" t="str">
            <v>Nguyễn Thanh Hoàng</v>
          </cell>
          <cell r="B20">
            <v>321413712</v>
          </cell>
          <cell r="C20" t="str">
            <v>Ba Tri - Bến Tre</v>
          </cell>
          <cell r="D20" t="str">
            <v>Bến Tre</v>
          </cell>
          <cell r="E20">
            <v>0</v>
          </cell>
        </row>
        <row r="21">
          <cell r="A21" t="str">
            <v>Lê Thành Lê</v>
          </cell>
          <cell r="B21">
            <v>320593933</v>
          </cell>
          <cell r="C21" t="str">
            <v>Giồng Trôm - Bến Tre</v>
          </cell>
          <cell r="D21" t="str">
            <v>Bến Tre</v>
          </cell>
          <cell r="E21">
            <v>0</v>
          </cell>
        </row>
        <row r="22">
          <cell r="A22" t="str">
            <v>Đỗ Ngọc Trương</v>
          </cell>
          <cell r="B22">
            <v>320876542</v>
          </cell>
          <cell r="C22" t="str">
            <v>Giồng Trôm - Bến Tre</v>
          </cell>
          <cell r="D22" t="str">
            <v>Bến Tre</v>
          </cell>
          <cell r="E22">
            <v>0</v>
          </cell>
        </row>
        <row r="23">
          <cell r="A23" t="str">
            <v>Đặng Thanh Phong</v>
          </cell>
          <cell r="B23">
            <v>320876558</v>
          </cell>
          <cell r="C23" t="str">
            <v>Giồng Trôm - Bến Tre</v>
          </cell>
          <cell r="D23" t="str">
            <v>Bến Tre</v>
          </cell>
          <cell r="E23">
            <v>0</v>
          </cell>
        </row>
        <row r="24">
          <cell r="A24" t="str">
            <v>Nguyễn Văn Hiền</v>
          </cell>
          <cell r="B24">
            <v>320878054</v>
          </cell>
          <cell r="C24" t="str">
            <v>Giồng Trôm - Bến Tre</v>
          </cell>
          <cell r="D24" t="str">
            <v>Bến Tre</v>
          </cell>
        </row>
        <row r="25">
          <cell r="A25" t="str">
            <v>Nguyễn Thanh Hải</v>
          </cell>
          <cell r="B25">
            <v>321179471</v>
          </cell>
          <cell r="C25" t="str">
            <v>Giồng Trôm - Bến Tre</v>
          </cell>
          <cell r="D25" t="str">
            <v>Bến Tre</v>
          </cell>
          <cell r="E25">
            <v>0</v>
          </cell>
        </row>
        <row r="26">
          <cell r="A26" t="str">
            <v>Phạm Tuấn Anh</v>
          </cell>
          <cell r="B26">
            <v>321478047</v>
          </cell>
          <cell r="C26" t="str">
            <v>Thạnh Phú - Bến Tre</v>
          </cell>
          <cell r="D26" t="str">
            <v>Bến Tre</v>
          </cell>
          <cell r="E26">
            <v>0</v>
          </cell>
        </row>
        <row r="27">
          <cell r="A27" t="str">
            <v>Huỳnh Ngọc Thu</v>
          </cell>
          <cell r="B27">
            <v>320522056</v>
          </cell>
          <cell r="C27" t="str">
            <v>Bến Tre</v>
          </cell>
          <cell r="D27" t="str">
            <v>Bến Tre</v>
          </cell>
          <cell r="E27" t="str">
            <v>Cá chỉ vàng</v>
          </cell>
        </row>
        <row r="28">
          <cell r="A28" t="str">
            <v>Trần Thị Nê</v>
          </cell>
          <cell r="B28">
            <v>320747922</v>
          </cell>
          <cell r="C28" t="str">
            <v>Giồng Trôm - Bến Tre</v>
          </cell>
          <cell r="D28" t="str">
            <v>Bến Tre</v>
          </cell>
          <cell r="E28" t="str">
            <v>Cá chỉ vàng</v>
          </cell>
        </row>
        <row r="29">
          <cell r="A29" t="str">
            <v>Lê Thị Diễm</v>
          </cell>
          <cell r="B29">
            <v>320878272</v>
          </cell>
          <cell r="C29" t="str">
            <v>Giồng Trôm - Bến Tre</v>
          </cell>
          <cell r="D29" t="str">
            <v>Bến Tre</v>
          </cell>
          <cell r="E29" t="str">
            <v>Cá chỉ vàng</v>
          </cell>
        </row>
        <row r="30">
          <cell r="A30" t="str">
            <v>Trương Thị Mỉm</v>
          </cell>
          <cell r="B30">
            <v>320897817</v>
          </cell>
          <cell r="C30" t="str">
            <v>Mỏ Cày - Bến Tre</v>
          </cell>
          <cell r="D30" t="str">
            <v>Bến Tre</v>
          </cell>
          <cell r="E30" t="str">
            <v>Cá chỉ vàng</v>
          </cell>
        </row>
        <row r="31">
          <cell r="A31" t="str">
            <v>Nguyễn Thị Loan</v>
          </cell>
          <cell r="B31">
            <v>321009246</v>
          </cell>
          <cell r="C31" t="str">
            <v>Mỏ Cày - Bến Tre</v>
          </cell>
          <cell r="D31" t="str">
            <v>Bến Tre</v>
          </cell>
          <cell r="E31" t="str">
            <v>Cá chỉ vàng</v>
          </cell>
        </row>
        <row r="32">
          <cell r="A32" t="str">
            <v>Lê Thị Diệu</v>
          </cell>
          <cell r="B32">
            <v>250746332</v>
          </cell>
          <cell r="C32" t="str">
            <v>Đức Linh - Bình Thuận</v>
          </cell>
          <cell r="D32" t="str">
            <v>Bình Thuận</v>
          </cell>
          <cell r="E32" t="str">
            <v>Cá cơm</v>
          </cell>
        </row>
        <row r="33">
          <cell r="A33" t="str">
            <v>Lê Thị Thiện Em</v>
          </cell>
          <cell r="B33">
            <v>260682094</v>
          </cell>
          <cell r="C33" t="str">
            <v>Đức Linh - Bình Thuận</v>
          </cell>
          <cell r="D33" t="str">
            <v>Bình Thuận</v>
          </cell>
          <cell r="E33" t="str">
            <v>Cá cơm</v>
          </cell>
        </row>
        <row r="34">
          <cell r="A34" t="str">
            <v>Trần Văn An</v>
          </cell>
          <cell r="B34">
            <v>260690910</v>
          </cell>
          <cell r="C34" t="str">
            <v>Hàm Tân - Bình Thuận</v>
          </cell>
          <cell r="D34" t="str">
            <v>Bình Thuận</v>
          </cell>
          <cell r="E34" t="str">
            <v>Cá cơm</v>
          </cell>
        </row>
        <row r="35">
          <cell r="A35" t="str">
            <v>Nguyễn Thị Hội</v>
          </cell>
          <cell r="B35" t="str">
            <v>020714486</v>
          </cell>
          <cell r="C35" t="str">
            <v>Long Hương - Bình Thuận</v>
          </cell>
          <cell r="D35" t="str">
            <v>Bình Thuận</v>
          </cell>
          <cell r="E35" t="str">
            <v>Cá cơm</v>
          </cell>
        </row>
        <row r="36">
          <cell r="A36" t="str">
            <v>Nguyễn Thanh Bình</v>
          </cell>
          <cell r="B36">
            <v>260178873</v>
          </cell>
          <cell r="C36" t="str">
            <v>Phan Thiết - Bình Thuận</v>
          </cell>
          <cell r="D36" t="str">
            <v>Bình Thuận</v>
          </cell>
          <cell r="E36" t="str">
            <v>Cá cơm</v>
          </cell>
        </row>
        <row r="37">
          <cell r="A37" t="str">
            <v>Nguyễn Văn Hạnh</v>
          </cell>
          <cell r="B37">
            <v>260850613</v>
          </cell>
          <cell r="C37" t="str">
            <v>Phan Thiết - Bình Thuận</v>
          </cell>
          <cell r="D37" t="str">
            <v>Bình Thuận</v>
          </cell>
          <cell r="E37" t="str">
            <v>Cá cơm</v>
          </cell>
        </row>
        <row r="38">
          <cell r="A38" t="str">
            <v>Trần Thị Thu Hiếu</v>
          </cell>
          <cell r="B38">
            <v>280853616</v>
          </cell>
          <cell r="C38" t="str">
            <v>Phan Thiết - Bình Thuận</v>
          </cell>
          <cell r="D38" t="str">
            <v>Bình Thuận</v>
          </cell>
          <cell r="E38" t="str">
            <v>Cá cơm</v>
          </cell>
        </row>
        <row r="39">
          <cell r="A39" t="str">
            <v>Nguyễn Văn Nhân</v>
          </cell>
          <cell r="B39">
            <v>261005222</v>
          </cell>
          <cell r="C39" t="str">
            <v>Thanh Hải - Bình Thuận</v>
          </cell>
          <cell r="D39" t="str">
            <v>Bình Thuận</v>
          </cell>
          <cell r="E39" t="str">
            <v>Cá cơm</v>
          </cell>
        </row>
        <row r="40">
          <cell r="A40" t="str">
            <v>Nguyễn Thị Kiều Oanh</v>
          </cell>
          <cell r="B40">
            <v>381156240</v>
          </cell>
          <cell r="C40" t="str">
            <v>Cà Mau</v>
          </cell>
          <cell r="D40" t="str">
            <v>Cà Mau</v>
          </cell>
          <cell r="E40" t="str">
            <v>Cá mai</v>
          </cell>
        </row>
        <row r="41">
          <cell r="A41" t="str">
            <v>Nguyễn Thị Hồng Tơ</v>
          </cell>
          <cell r="B41">
            <v>381222859</v>
          </cell>
          <cell r="C41" t="str">
            <v>Cái Đước - Cà Mau</v>
          </cell>
          <cell r="D41" t="str">
            <v>Cà Mau</v>
          </cell>
          <cell r="E41" t="str">
            <v>Cá mai</v>
          </cell>
        </row>
        <row r="42">
          <cell r="A42" t="str">
            <v>Phạm Thị Ngọc</v>
          </cell>
          <cell r="B42">
            <v>220557300</v>
          </cell>
          <cell r="C42" t="str">
            <v>Nha Trang - Khánh Hoà</v>
          </cell>
          <cell r="D42" t="str">
            <v>Khánh Hoà</v>
          </cell>
          <cell r="E42" t="str">
            <v>Cá mai</v>
          </cell>
        </row>
        <row r="43">
          <cell r="A43" t="str">
            <v>Võ Thị Huyền</v>
          </cell>
          <cell r="B43">
            <v>370615318</v>
          </cell>
          <cell r="C43" t="str">
            <v>Gò Quao - Kiên Giang</v>
          </cell>
          <cell r="D43" t="str">
            <v>Kiên Giang</v>
          </cell>
          <cell r="E43" t="str">
            <v>Cá mai, cá đổng, mực</v>
          </cell>
        </row>
        <row r="44">
          <cell r="A44" t="str">
            <v>Nguyễn Thị Bé Hai</v>
          </cell>
          <cell r="B44">
            <v>370825748</v>
          </cell>
          <cell r="C44" t="str">
            <v>Gò Quao - Kiên Giang</v>
          </cell>
          <cell r="D44" t="str">
            <v>Kiên Giang</v>
          </cell>
          <cell r="E44" t="str">
            <v>Cá mai, cá đổng, mực</v>
          </cell>
        </row>
        <row r="45">
          <cell r="A45" t="str">
            <v>Lâm Thị Loan</v>
          </cell>
          <cell r="B45">
            <v>370698949</v>
          </cell>
          <cell r="C45" t="str">
            <v>Hòn Đất, Kiên Giang</v>
          </cell>
          <cell r="D45" t="str">
            <v>Kiên Giang</v>
          </cell>
          <cell r="E45" t="str">
            <v>KG 90428TS, KG90139TS, KG91737TS</v>
          </cell>
        </row>
        <row r="46">
          <cell r="A46" t="str">
            <v>Vũ Thị Lan</v>
          </cell>
          <cell r="B46">
            <v>370803567</v>
          </cell>
          <cell r="C46" t="str">
            <v>Kiên lương - Kiên Giang</v>
          </cell>
          <cell r="D46" t="str">
            <v>Kiên Giang</v>
          </cell>
          <cell r="E46" t="str">
            <v>Cá mai, cá đổng, mực</v>
          </cell>
        </row>
        <row r="47">
          <cell r="A47" t="str">
            <v>Trương Quốc Tuấn</v>
          </cell>
          <cell r="B47">
            <v>370004125</v>
          </cell>
          <cell r="C47" t="str">
            <v>Rạch Giá - Kiên Giang</v>
          </cell>
          <cell r="D47" t="str">
            <v>Kiên Giang</v>
          </cell>
          <cell r="E47" t="str">
            <v>Cá mai, cá đổng, mực</v>
          </cell>
        </row>
        <row r="48">
          <cell r="A48" t="str">
            <v>Nguyễn Văn Hải</v>
          </cell>
          <cell r="B48">
            <v>370033286</v>
          </cell>
          <cell r="C48" t="str">
            <v>Rạch Giá - Kiên Giang</v>
          </cell>
          <cell r="D48" t="str">
            <v>Kiên Giang</v>
          </cell>
          <cell r="E48" t="str">
            <v>Mực</v>
          </cell>
        </row>
        <row r="49">
          <cell r="A49" t="str">
            <v>Huỳnh Thị Kiều</v>
          </cell>
          <cell r="B49">
            <v>370047763</v>
          </cell>
          <cell r="C49" t="str">
            <v>Rạch Giá - Kiên Giang</v>
          </cell>
          <cell r="D49" t="str">
            <v>Kiên Giang</v>
          </cell>
          <cell r="E49" t="str">
            <v>Mực</v>
          </cell>
        </row>
        <row r="50">
          <cell r="A50" t="str">
            <v>Nguyễn Thị Kim Vân</v>
          </cell>
          <cell r="B50">
            <v>370054438</v>
          </cell>
          <cell r="C50" t="str">
            <v>Rạch Giá - Kiên Giang</v>
          </cell>
          <cell r="D50" t="str">
            <v>Kiên Giang</v>
          </cell>
          <cell r="E50" t="str">
            <v>Cá chỉ vàng</v>
          </cell>
        </row>
        <row r="51">
          <cell r="A51" t="str">
            <v>Phan Quốc Việt</v>
          </cell>
          <cell r="B51">
            <v>370209938</v>
          </cell>
          <cell r="C51" t="str">
            <v>Rạch Giá - Kiên Giang</v>
          </cell>
          <cell r="D51" t="str">
            <v>Kiên Giang</v>
          </cell>
          <cell r="E51" t="str">
            <v>Mực</v>
          </cell>
        </row>
        <row r="52">
          <cell r="A52" t="str">
            <v>Phạm Thị Bảy</v>
          </cell>
          <cell r="B52">
            <v>370324838</v>
          </cell>
          <cell r="C52" t="str">
            <v>Rạch Giá - Kiên Giang</v>
          </cell>
          <cell r="D52" t="str">
            <v>Kiên Giang</v>
          </cell>
          <cell r="E52" t="str">
            <v>Cá mai, cá đổng, mực</v>
          </cell>
        </row>
        <row r="53">
          <cell r="A53" t="str">
            <v>Tiêu Vĩnh Phát</v>
          </cell>
          <cell r="B53">
            <v>370511387</v>
          </cell>
          <cell r="C53" t="str">
            <v>Rạch Giá - Kiên Giang</v>
          </cell>
          <cell r="D53" t="str">
            <v>Kiên Giang</v>
          </cell>
          <cell r="E53" t="str">
            <v>Cá chỉ vàng</v>
          </cell>
        </row>
        <row r="54">
          <cell r="A54" t="str">
            <v>Phan Quốc Vũ</v>
          </cell>
          <cell r="B54">
            <v>370782417</v>
          </cell>
          <cell r="C54" t="str">
            <v>Rạch Giá - Kiên Giang</v>
          </cell>
          <cell r="D54" t="str">
            <v>Kiên Giang</v>
          </cell>
          <cell r="E54" t="str">
            <v>Mực</v>
          </cell>
        </row>
        <row r="55">
          <cell r="A55" t="str">
            <v>Vương Hải Thạnh</v>
          </cell>
          <cell r="B55">
            <v>370948627</v>
          </cell>
          <cell r="C55" t="str">
            <v>Rạch Giá - Kiên Giang</v>
          </cell>
          <cell r="D55" t="str">
            <v>Kiên Giang</v>
          </cell>
          <cell r="E55" t="str">
            <v>Cá chỉ vàng</v>
          </cell>
        </row>
        <row r="56">
          <cell r="A56" t="str">
            <v>Trần Huỳnh Em</v>
          </cell>
          <cell r="B56">
            <v>371008704</v>
          </cell>
          <cell r="C56" t="str">
            <v>Rạch Giá - Kiên Giang</v>
          </cell>
          <cell r="D56" t="str">
            <v>Kiên Giang</v>
          </cell>
          <cell r="E56" t="str">
            <v>Mực</v>
          </cell>
        </row>
        <row r="57">
          <cell r="A57" t="str">
            <v>Lê Hoàng Long</v>
          </cell>
          <cell r="B57">
            <v>371139593</v>
          </cell>
          <cell r="C57" t="str">
            <v>Rạch Giá - Kiên Giang</v>
          </cell>
          <cell r="D57" t="str">
            <v>Kiên Giang</v>
          </cell>
          <cell r="E57" t="str">
            <v>Cá chỉ vàng</v>
          </cell>
        </row>
        <row r="58">
          <cell r="A58" t="str">
            <v>Trần Ngọc Quyên</v>
          </cell>
          <cell r="B58">
            <v>371166950</v>
          </cell>
          <cell r="C58" t="str">
            <v>Rạch Giá - Kiên Giang</v>
          </cell>
          <cell r="D58" t="str">
            <v>Kiên Giang</v>
          </cell>
          <cell r="E58" t="str">
            <v>Cá chỉ vàng</v>
          </cell>
        </row>
        <row r="59">
          <cell r="A59" t="str">
            <v>Trần Thị Tuyết</v>
          </cell>
          <cell r="B59">
            <v>370261883</v>
          </cell>
          <cell r="C59" t="str">
            <v>Vĩnh Thuận - Kiên Giang</v>
          </cell>
          <cell r="D59" t="str">
            <v>Kiên Giang</v>
          </cell>
          <cell r="E59" t="str">
            <v>Cá mai, cá đổng, mực</v>
          </cell>
        </row>
        <row r="60">
          <cell r="A60" t="str">
            <v>Lê Thị Kim Thanh</v>
          </cell>
          <cell r="B60">
            <v>311514350</v>
          </cell>
          <cell r="C60" t="str">
            <v>Châu Thành - Tiền Giang</v>
          </cell>
          <cell r="D60" t="str">
            <v>Tiền Giang</v>
          </cell>
          <cell r="E60" t="str">
            <v>Cá chỉ vàng</v>
          </cell>
        </row>
        <row r="61">
          <cell r="A61" t="str">
            <v>Lê Thị Kim Liên</v>
          </cell>
          <cell r="B61">
            <v>311704830</v>
          </cell>
          <cell r="C61" t="str">
            <v>Châu Thành - Tiền Giang</v>
          </cell>
          <cell r="D61" t="str">
            <v>Tiền Giang</v>
          </cell>
          <cell r="E61" t="str">
            <v>Cá chỉ vàng</v>
          </cell>
        </row>
        <row r="62">
          <cell r="A62" t="str">
            <v>Nguyễn Thị Mộng Tuyền</v>
          </cell>
          <cell r="B62">
            <v>311318331</v>
          </cell>
          <cell r="C62" t="str">
            <v>Gò Công Đông - Tiền Giang</v>
          </cell>
          <cell r="D62" t="str">
            <v>Tiền Giang</v>
          </cell>
          <cell r="E62" t="str">
            <v>Cá chỉ vàng</v>
          </cell>
        </row>
        <row r="63">
          <cell r="A63" t="str">
            <v>Đỗ Thị Hoàng Mai</v>
          </cell>
          <cell r="B63">
            <v>310882191</v>
          </cell>
          <cell r="C63" t="str">
            <v>Gò Công Tây - Tiền Giang</v>
          </cell>
          <cell r="D63" t="str">
            <v>Tiền Giang</v>
          </cell>
          <cell r="E63" t="str">
            <v>Cá chỉ vàng</v>
          </cell>
        </row>
        <row r="64">
          <cell r="A64" t="str">
            <v>Phạm Thị Chính</v>
          </cell>
          <cell r="B64">
            <v>310882158</v>
          </cell>
          <cell r="C64" t="str">
            <v xml:space="preserve">Gò Công Tây - Tiền Giang </v>
          </cell>
          <cell r="D64" t="str">
            <v>Tiền Giang</v>
          </cell>
          <cell r="E64" t="str">
            <v>Cá chỉ vàng</v>
          </cell>
        </row>
        <row r="65">
          <cell r="A65" t="str">
            <v>Trần Thị Lang</v>
          </cell>
          <cell r="B65">
            <v>310033074</v>
          </cell>
          <cell r="C65" t="str">
            <v>Mỹ Tho - Tiền Giang</v>
          </cell>
          <cell r="D65" t="str">
            <v>Tiền Giang</v>
          </cell>
          <cell r="E65" t="str">
            <v>Cá chỉ vàng</v>
          </cell>
        </row>
        <row r="66">
          <cell r="A66" t="str">
            <v>Lê Văn Thành</v>
          </cell>
          <cell r="B66">
            <v>310526150</v>
          </cell>
          <cell r="C66" t="str">
            <v>Mỹ Tho - Tiền Giang</v>
          </cell>
          <cell r="D66" t="str">
            <v>Tiền Giang</v>
          </cell>
          <cell r="E66" t="str">
            <v>Cá chỉ vàng</v>
          </cell>
        </row>
        <row r="67">
          <cell r="A67" t="str">
            <v>Nguyễn Văn Lắm</v>
          </cell>
          <cell r="B67">
            <v>310703274</v>
          </cell>
          <cell r="C67" t="str">
            <v>Mỹ Tho - Tiền Giang</v>
          </cell>
          <cell r="D67" t="str">
            <v>Tiền Giang</v>
          </cell>
          <cell r="E67" t="str">
            <v>Cá chỉ vàng</v>
          </cell>
        </row>
        <row r="68">
          <cell r="A68" t="str">
            <v>Phạm Thị Ngọc</v>
          </cell>
          <cell r="B68">
            <v>273042454</v>
          </cell>
          <cell r="C68" t="str">
            <v>Bà Rịa Vũng Tàu</v>
          </cell>
          <cell r="D68" t="str">
            <v>Vũng Tàu</v>
          </cell>
          <cell r="E68" t="str">
            <v>Br 7799TS</v>
          </cell>
        </row>
        <row r="69">
          <cell r="A69" t="str">
            <v>Võ Thị Bảy</v>
          </cell>
          <cell r="B69">
            <v>270106056</v>
          </cell>
          <cell r="C69" t="str">
            <v>Vũng Tàu</v>
          </cell>
          <cell r="D69" t="str">
            <v>Vũng Tàu</v>
          </cell>
          <cell r="E69" t="str">
            <v>Br 4147TS</v>
          </cell>
        </row>
        <row r="70">
          <cell r="A70" t="str">
            <v>Võ Văn Bá</v>
          </cell>
          <cell r="B70">
            <v>270176684</v>
          </cell>
          <cell r="C70" t="str">
            <v>Vũng Tàu</v>
          </cell>
          <cell r="D70" t="str">
            <v>Vũng Tàu</v>
          </cell>
          <cell r="E70" t="str">
            <v>Br 5400TS</v>
          </cell>
        </row>
        <row r="71">
          <cell r="A71" t="str">
            <v>Nguyễn Thanh Vân</v>
          </cell>
          <cell r="B71">
            <v>270176960</v>
          </cell>
          <cell r="C71" t="str">
            <v>Vũng Tàu</v>
          </cell>
          <cell r="D71" t="str">
            <v>Vũng Tàu</v>
          </cell>
          <cell r="E71" t="str">
            <v>Br 4437TS, Br 4516TS</v>
          </cell>
        </row>
        <row r="72">
          <cell r="A72" t="str">
            <v>Trương Văn Mình</v>
          </cell>
          <cell r="B72">
            <v>273017840</v>
          </cell>
          <cell r="C72" t="str">
            <v>Long Điền - Vũng Tàu</v>
          </cell>
          <cell r="D72" t="str">
            <v>Vũng Tàu</v>
          </cell>
          <cell r="E72" t="str">
            <v>Cá chỉ vàng</v>
          </cell>
        </row>
        <row r="73">
          <cell r="A73" t="str">
            <v>Nguyễn Ngọc Anh</v>
          </cell>
          <cell r="B73">
            <v>273017843</v>
          </cell>
          <cell r="C73" t="str">
            <v>Long Điền - Vũng Tàu</v>
          </cell>
          <cell r="D73" t="str">
            <v>Vũng Tàu</v>
          </cell>
          <cell r="E73" t="str">
            <v>Cá chỉ vàng</v>
          </cell>
        </row>
        <row r="74">
          <cell r="A74" t="str">
            <v>Ngô Văn Vàng</v>
          </cell>
          <cell r="B74">
            <v>190253143</v>
          </cell>
          <cell r="C74" t="str">
            <v>Vũng Tàu</v>
          </cell>
          <cell r="D74" t="str">
            <v>Vũng Tàu</v>
          </cell>
          <cell r="E74" t="str">
            <v>Mực</v>
          </cell>
        </row>
        <row r="75">
          <cell r="A75" t="str">
            <v>Nguyễn Hành</v>
          </cell>
          <cell r="B75">
            <v>190524479</v>
          </cell>
          <cell r="C75" t="str">
            <v>Vũng Tàu</v>
          </cell>
          <cell r="D75" t="str">
            <v>Vũng Tàu</v>
          </cell>
          <cell r="E75" t="str">
            <v>Mực</v>
          </cell>
        </row>
        <row r="76">
          <cell r="A76" t="str">
            <v>Lương Âm</v>
          </cell>
          <cell r="B76">
            <v>211161439</v>
          </cell>
          <cell r="C76" t="str">
            <v>Vũng Tàu</v>
          </cell>
          <cell r="D76" t="str">
            <v>Vũng Tàu</v>
          </cell>
          <cell r="E76" t="str">
            <v>Mực</v>
          </cell>
        </row>
        <row r="77">
          <cell r="A77" t="str">
            <v>Nguyễn Văn Tư</v>
          </cell>
          <cell r="B77">
            <v>260456563</v>
          </cell>
          <cell r="C77" t="str">
            <v>Vũng Tàu</v>
          </cell>
          <cell r="D77" t="str">
            <v>Vũng Tàu</v>
          </cell>
          <cell r="E77" t="str">
            <v>Mực</v>
          </cell>
        </row>
        <row r="78">
          <cell r="A78" t="str">
            <v>Nguyễn Văn Đức</v>
          </cell>
          <cell r="B78">
            <v>261183075</v>
          </cell>
          <cell r="C78" t="str">
            <v>Vũng Tàu</v>
          </cell>
          <cell r="D78" t="str">
            <v>Vũng Tàu</v>
          </cell>
          <cell r="E78" t="str">
            <v>Mực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I11" sqref="I11:I12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 ht="17.25" customHeight="1">
      <c r="A1" s="85" t="s">
        <v>4</v>
      </c>
      <c r="B1" s="85"/>
      <c r="C1" s="85"/>
      <c r="D1" s="85"/>
      <c r="E1" s="85"/>
      <c r="F1" s="85"/>
      <c r="G1" s="86"/>
      <c r="H1" s="87" t="s">
        <v>5</v>
      </c>
      <c r="I1" s="88"/>
    </row>
    <row r="2" spans="1:11" ht="17.25" customHeight="1">
      <c r="A2" s="85"/>
      <c r="B2" s="85"/>
      <c r="C2" s="85"/>
      <c r="D2" s="85"/>
      <c r="E2" s="85"/>
      <c r="F2" s="85"/>
      <c r="G2" s="86"/>
      <c r="H2" s="89"/>
      <c r="I2" s="90"/>
    </row>
    <row r="3" spans="1:11" ht="17.25" customHeight="1">
      <c r="A3" s="85"/>
      <c r="B3" s="85"/>
      <c r="C3" s="85"/>
      <c r="D3" s="85"/>
      <c r="E3" s="85"/>
      <c r="F3" s="85"/>
      <c r="G3" s="86"/>
      <c r="H3" s="89"/>
      <c r="I3" s="90"/>
    </row>
    <row r="4" spans="1:11">
      <c r="A4" s="93" t="s">
        <v>31</v>
      </c>
      <c r="B4" s="93"/>
      <c r="C4" s="93"/>
      <c r="D4" s="93"/>
      <c r="E4" s="93"/>
      <c r="F4" s="93"/>
      <c r="G4" s="94"/>
      <c r="H4" s="91"/>
      <c r="I4" s="92"/>
    </row>
    <row r="5" spans="1:11" ht="20.25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95" t="s">
        <v>11</v>
      </c>
      <c r="B11" s="97" t="s">
        <v>0</v>
      </c>
      <c r="C11" s="98"/>
      <c r="D11" s="99"/>
      <c r="E11" s="100" t="s">
        <v>12</v>
      </c>
      <c r="F11" s="100"/>
      <c r="G11" s="100"/>
      <c r="H11" s="100"/>
      <c r="I11" s="101" t="s">
        <v>40</v>
      </c>
    </row>
    <row r="12" spans="1:11" ht="28.5">
      <c r="A12" s="96"/>
      <c r="B12" s="34" t="s">
        <v>13</v>
      </c>
      <c r="C12" s="34" t="s">
        <v>3</v>
      </c>
      <c r="D12" s="34" t="s">
        <v>14</v>
      </c>
      <c r="E12" s="34" t="s">
        <v>1</v>
      </c>
      <c r="F12" s="6" t="s">
        <v>15</v>
      </c>
      <c r="G12" s="6" t="s">
        <v>2</v>
      </c>
      <c r="H12" s="7" t="s">
        <v>16</v>
      </c>
      <c r="I12" s="102"/>
    </row>
    <row r="13" spans="1:1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ht="18.75" customHeight="1">
      <c r="A14" s="23">
        <v>43210</v>
      </c>
      <c r="B14" s="22" t="s">
        <v>27</v>
      </c>
      <c r="C14" s="24" t="str">
        <f>VLOOKUP(B14,[1]Vine!$A$12:$E$90,3,0)</f>
        <v>Giồng Trôm - Bến Tre</v>
      </c>
      <c r="D14" s="24">
        <f>VLOOKUP(B14,[1]Vine!$A$12:$E$90,2,0)</f>
        <v>320878054</v>
      </c>
      <c r="E14" s="11" t="s">
        <v>26</v>
      </c>
      <c r="F14" s="25">
        <v>5767</v>
      </c>
      <c r="G14" s="26">
        <v>16000</v>
      </c>
      <c r="H14" s="27">
        <f t="shared" ref="H14:H19" si="0">F14*G14</f>
        <v>92272000</v>
      </c>
      <c r="I14" s="28"/>
      <c r="J14" s="29"/>
      <c r="K14" s="30"/>
    </row>
    <row r="15" spans="1:11" ht="18.75" customHeight="1">
      <c r="A15" s="23">
        <v>43210</v>
      </c>
      <c r="B15" s="1" t="s">
        <v>28</v>
      </c>
      <c r="C15" s="24" t="str">
        <f>VLOOKUP(B15,[1]Vine!$A$12:$E$90,3,0)</f>
        <v>Giồng Trôm - Bến Tre</v>
      </c>
      <c r="D15" s="24">
        <f>VLOOKUP(B15,[1]Vine!$A$12:$E$90,2,0)</f>
        <v>320878272</v>
      </c>
      <c r="E15" s="11" t="s">
        <v>26</v>
      </c>
      <c r="F15" s="25">
        <v>4987</v>
      </c>
      <c r="G15" s="26">
        <v>16000</v>
      </c>
      <c r="H15" s="27">
        <f t="shared" si="0"/>
        <v>79792000</v>
      </c>
      <c r="I15" s="28"/>
    </row>
    <row r="16" spans="1:11" ht="18.75" customHeight="1">
      <c r="A16" s="23">
        <v>43210</v>
      </c>
      <c r="B16" s="22" t="s">
        <v>25</v>
      </c>
      <c r="C16" s="24" t="str">
        <f>VLOOKUP(B16,[1]Vine!$A$12:$E$90,3,0)</f>
        <v>Ba Tri - Bến Tre</v>
      </c>
      <c r="D16" s="24">
        <f>VLOOKUP(B16,[1]Vine!$A$12:$E$90,2,0)</f>
        <v>320807672</v>
      </c>
      <c r="E16" s="11" t="s">
        <v>26</v>
      </c>
      <c r="F16" s="25">
        <v>4694</v>
      </c>
      <c r="G16" s="26">
        <v>16000</v>
      </c>
      <c r="H16" s="27">
        <f t="shared" si="0"/>
        <v>75104000</v>
      </c>
      <c r="I16" s="28"/>
    </row>
    <row r="17" spans="1:11" ht="18.75" customHeight="1">
      <c r="A17" s="23">
        <v>43215</v>
      </c>
      <c r="B17" s="22" t="s">
        <v>27</v>
      </c>
      <c r="C17" s="24" t="str">
        <f>VLOOKUP(B17,[1]Vine!$A$12:$E$90,3,0)</f>
        <v>Giồng Trôm - Bến Tre</v>
      </c>
      <c r="D17" s="24">
        <f>VLOOKUP(B17,[1]Vine!$A$12:$E$90,2,0)</f>
        <v>320878054</v>
      </c>
      <c r="E17" s="11" t="s">
        <v>26</v>
      </c>
      <c r="F17" s="25">
        <v>5546</v>
      </c>
      <c r="G17" s="26">
        <v>16000</v>
      </c>
      <c r="H17" s="27">
        <f t="shared" si="0"/>
        <v>88736000</v>
      </c>
      <c r="I17" s="28"/>
    </row>
    <row r="18" spans="1:11" ht="18.75" customHeight="1">
      <c r="A18" s="23">
        <v>43215</v>
      </c>
      <c r="B18" s="1" t="s">
        <v>28</v>
      </c>
      <c r="C18" s="24" t="str">
        <f>VLOOKUP(B18,[1]Vine!$A$12:$E$90,3,0)</f>
        <v>Giồng Trôm - Bến Tre</v>
      </c>
      <c r="D18" s="24">
        <f>VLOOKUP(B18,[1]Vine!$A$12:$E$90,2,0)</f>
        <v>320878272</v>
      </c>
      <c r="E18" s="11" t="s">
        <v>26</v>
      </c>
      <c r="F18" s="25">
        <v>5148</v>
      </c>
      <c r="G18" s="26">
        <v>16000</v>
      </c>
      <c r="H18" s="27">
        <f t="shared" si="0"/>
        <v>82368000</v>
      </c>
      <c r="I18" s="28"/>
    </row>
    <row r="19" spans="1:11" ht="18.75" customHeight="1">
      <c r="A19" s="23">
        <v>43215</v>
      </c>
      <c r="B19" s="22" t="s">
        <v>25</v>
      </c>
      <c r="C19" s="24" t="str">
        <f>VLOOKUP(B19,[1]Vine!$A$12:$E$90,3,0)</f>
        <v>Ba Tri - Bến Tre</v>
      </c>
      <c r="D19" s="24">
        <f>VLOOKUP(B19,[1]Vine!$A$12:$E$90,2,0)</f>
        <v>320807672</v>
      </c>
      <c r="E19" s="11" t="s">
        <v>26</v>
      </c>
      <c r="F19" s="25">
        <f>2880*11-SUM(F14:F18)</f>
        <v>5538</v>
      </c>
      <c r="G19" s="26">
        <v>16000</v>
      </c>
      <c r="H19" s="27">
        <f t="shared" si="0"/>
        <v>88608000</v>
      </c>
      <c r="I19" s="28"/>
    </row>
    <row r="20" spans="1:11" ht="12.75" customHeight="1">
      <c r="A20" s="31"/>
      <c r="B20" s="32"/>
      <c r="C20" s="24"/>
      <c r="D20" s="24"/>
      <c r="E20" s="25"/>
      <c r="F20" s="25"/>
      <c r="G20" s="26"/>
      <c r="H20" s="27"/>
      <c r="I20" s="27"/>
      <c r="K20" s="33"/>
    </row>
    <row r="21" spans="1:11" ht="24" customHeight="1">
      <c r="A21" s="3" t="s">
        <v>20</v>
      </c>
      <c r="C21" s="12">
        <f>SUM(H14:H20)</f>
        <v>506880000</v>
      </c>
      <c r="D21" s="12"/>
      <c r="K21" s="33"/>
    </row>
    <row r="22" spans="1:11" ht="15.75" customHeight="1">
      <c r="C22" s="13"/>
      <c r="D22" s="5"/>
      <c r="G22" s="14" t="s">
        <v>30</v>
      </c>
      <c r="H22" s="15"/>
      <c r="I22" s="15"/>
      <c r="K22" s="33"/>
    </row>
    <row r="23" spans="1:11">
      <c r="B23" s="16" t="s">
        <v>21</v>
      </c>
      <c r="G23" s="17" t="s">
        <v>22</v>
      </c>
      <c r="K23" s="33"/>
    </row>
    <row r="24" spans="1:11">
      <c r="B24" s="18" t="s">
        <v>23</v>
      </c>
      <c r="D24" s="19"/>
      <c r="G24" s="20" t="s">
        <v>24</v>
      </c>
      <c r="K24" s="33"/>
    </row>
    <row r="25" spans="1:11">
      <c r="B25" s="18"/>
      <c r="D25" s="19"/>
      <c r="G25" s="20"/>
      <c r="K25" s="33"/>
    </row>
    <row r="26" spans="1:11" ht="22.5" customHeight="1">
      <c r="B26" s="21"/>
      <c r="D26" s="19"/>
      <c r="G26" s="20"/>
    </row>
    <row r="27" spans="1:11" ht="22.5" customHeight="1">
      <c r="B27" s="21"/>
      <c r="D27" s="19"/>
      <c r="G27" s="20"/>
    </row>
    <row r="28" spans="1:11" ht="22.5" customHeight="1">
      <c r="B28" s="21"/>
      <c r="D28" s="19"/>
      <c r="G28" s="20"/>
    </row>
    <row r="29" spans="1:11">
      <c r="B29" s="21" t="s">
        <v>29</v>
      </c>
      <c r="D29" s="19"/>
      <c r="G29" s="20"/>
    </row>
    <row r="30" spans="1:11" ht="12" customHeight="1">
      <c r="B30" s="18"/>
      <c r="D30" s="19"/>
      <c r="G30" s="20"/>
    </row>
    <row r="31" spans="1:11">
      <c r="B31" s="18"/>
      <c r="D31" s="19"/>
      <c r="G31" s="20"/>
    </row>
    <row r="32" spans="1:11">
      <c r="B32" s="21"/>
      <c r="C32" s="21"/>
      <c r="F32" s="84"/>
      <c r="G32" s="84"/>
      <c r="H32" s="84"/>
    </row>
    <row r="33" spans="2:8">
      <c r="B33" s="21"/>
      <c r="C33" s="21"/>
      <c r="F33" s="35"/>
      <c r="G33" s="35"/>
      <c r="H33" s="35"/>
    </row>
  </sheetData>
  <mergeCells count="8">
    <mergeCell ref="F32:H32"/>
    <mergeCell ref="A1:G3"/>
    <mergeCell ref="H1:I4"/>
    <mergeCell ref="A4:G4"/>
    <mergeCell ref="A11:A12"/>
    <mergeCell ref="B11:D11"/>
    <mergeCell ref="E11:H11"/>
    <mergeCell ref="I11:I12"/>
  </mergeCells>
  <conditionalFormatting sqref="C5:E6 F6">
    <cfRule type="cellIs" dxfId="10" priority="1" stopIfTrue="1" operator="equal">
      <formula>"Döõ lieäu sai"</formula>
    </cfRule>
  </conditionalFormatting>
  <printOptions horizontalCentered="1"/>
  <pageMargins left="0.2" right="0.2" top="0.25" bottom="0.16" header="0.22" footer="0.1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topLeftCell="A7" workbookViewId="0">
      <selection activeCell="C14" sqref="C14:D14"/>
    </sheetView>
  </sheetViews>
  <sheetFormatPr defaultRowHeight="17.25"/>
  <cols>
    <col min="1" max="1" width="11" style="3" customWidth="1"/>
    <col min="2" max="2" width="21" style="2" customWidth="1"/>
    <col min="3" max="3" width="25.375" style="2" customWidth="1"/>
    <col min="4" max="4" width="12.75" style="2" customWidth="1"/>
    <col min="5" max="5" width="13.375" style="2" customWidth="1"/>
    <col min="6" max="7" width="11.625" style="5" customWidth="1"/>
    <col min="8" max="8" width="15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>
      <c r="A1" s="85" t="s">
        <v>4</v>
      </c>
      <c r="B1" s="85"/>
      <c r="C1" s="85"/>
      <c r="D1" s="85"/>
      <c r="E1" s="85"/>
      <c r="F1" s="85"/>
      <c r="G1" s="86"/>
      <c r="H1" s="87" t="s">
        <v>5</v>
      </c>
      <c r="I1" s="88"/>
    </row>
    <row r="2" spans="1:11">
      <c r="A2" s="85"/>
      <c r="B2" s="85"/>
      <c r="C2" s="85"/>
      <c r="D2" s="85"/>
      <c r="E2" s="85"/>
      <c r="F2" s="85"/>
      <c r="G2" s="86"/>
      <c r="H2" s="89"/>
      <c r="I2" s="90"/>
    </row>
    <row r="3" spans="1:11">
      <c r="A3" s="85"/>
      <c r="B3" s="85"/>
      <c r="C3" s="85"/>
      <c r="D3" s="85"/>
      <c r="E3" s="85"/>
      <c r="F3" s="85"/>
      <c r="G3" s="86"/>
      <c r="H3" s="89"/>
      <c r="I3" s="90"/>
    </row>
    <row r="4" spans="1:11">
      <c r="A4" s="93" t="s">
        <v>37</v>
      </c>
      <c r="B4" s="93"/>
      <c r="C4" s="93"/>
      <c r="D4" s="93"/>
      <c r="E4" s="93"/>
      <c r="F4" s="93"/>
      <c r="G4" s="94"/>
      <c r="H4" s="91"/>
      <c r="I4" s="92"/>
    </row>
    <row r="5" spans="1:11" ht="20.25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95" t="s">
        <v>11</v>
      </c>
      <c r="B11" s="97" t="s">
        <v>0</v>
      </c>
      <c r="C11" s="98"/>
      <c r="D11" s="99"/>
      <c r="E11" s="100" t="s">
        <v>12</v>
      </c>
      <c r="F11" s="100"/>
      <c r="G11" s="100"/>
      <c r="H11" s="100"/>
      <c r="I11" s="101" t="s">
        <v>40</v>
      </c>
    </row>
    <row r="12" spans="1:11" ht="28.5">
      <c r="A12" s="96"/>
      <c r="B12" s="36" t="s">
        <v>13</v>
      </c>
      <c r="C12" s="36" t="s">
        <v>3</v>
      </c>
      <c r="D12" s="36" t="s">
        <v>14</v>
      </c>
      <c r="E12" s="36" t="s">
        <v>1</v>
      </c>
      <c r="F12" s="6" t="s">
        <v>15</v>
      </c>
      <c r="G12" s="6" t="s">
        <v>2</v>
      </c>
      <c r="H12" s="7" t="s">
        <v>16</v>
      </c>
      <c r="I12" s="102"/>
    </row>
    <row r="13" spans="1:11" ht="13.5" customHeight="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s="29" customFormat="1" ht="21.75" customHeight="1">
      <c r="A14" s="23">
        <v>43215</v>
      </c>
      <c r="B14" s="1" t="s">
        <v>32</v>
      </c>
      <c r="C14" s="24" t="str">
        <f>VLOOKUP(B14,[1]Vine!$A$12:$E$90,3,0)</f>
        <v>Phan Thiết - Bình Thuận</v>
      </c>
      <c r="D14" s="24">
        <f>VLOOKUP(B14,[1]Vine!$A$12:$E$90,2,0)</f>
        <v>260178873</v>
      </c>
      <c r="E14" s="25" t="s">
        <v>33</v>
      </c>
      <c r="F14" s="25">
        <v>12693</v>
      </c>
      <c r="G14" s="26">
        <v>15500</v>
      </c>
      <c r="H14" s="27">
        <f t="shared" ref="H14:H23" si="0">F14*G14</f>
        <v>196741500</v>
      </c>
      <c r="I14" s="28"/>
      <c r="K14" s="30"/>
    </row>
    <row r="15" spans="1:11" ht="21.75" customHeight="1">
      <c r="A15" s="23">
        <v>43215</v>
      </c>
      <c r="B15" s="1" t="s">
        <v>34</v>
      </c>
      <c r="C15" s="24" t="str">
        <f>VLOOKUP(B15,[1]Vine!$A$12:$E$90,3,0)</f>
        <v>Hàm Tân - Bình Thuận</v>
      </c>
      <c r="D15" s="24">
        <f>VLOOKUP(B15,[1]Vine!$A$12:$E$90,2,0)</f>
        <v>260690910</v>
      </c>
      <c r="E15" s="25" t="s">
        <v>33</v>
      </c>
      <c r="F15" s="25">
        <v>12693</v>
      </c>
      <c r="G15" s="26">
        <v>15500</v>
      </c>
      <c r="H15" s="27">
        <f t="shared" si="0"/>
        <v>196741500</v>
      </c>
      <c r="I15" s="28"/>
    </row>
    <row r="16" spans="1:11" ht="21.75" customHeight="1">
      <c r="A16" s="23">
        <v>43215</v>
      </c>
      <c r="B16" s="1" t="s">
        <v>35</v>
      </c>
      <c r="C16" s="24" t="str">
        <f>VLOOKUP(B16,[1]Vine!$A$12:$E$90,3,0)</f>
        <v>Long Hương - Bình Thuận</v>
      </c>
      <c r="D16" s="24" t="str">
        <f>VLOOKUP(B16,[1]Vine!$A$12:$E$90,2,0)</f>
        <v>020714486</v>
      </c>
      <c r="E16" s="25" t="s">
        <v>33</v>
      </c>
      <c r="F16" s="25">
        <v>13065</v>
      </c>
      <c r="G16" s="26">
        <v>15500</v>
      </c>
      <c r="H16" s="27">
        <f t="shared" si="0"/>
        <v>202507500</v>
      </c>
      <c r="I16" s="28"/>
    </row>
    <row r="17" spans="1:13" ht="21.75" customHeight="1">
      <c r="A17" s="23">
        <v>43215</v>
      </c>
      <c r="B17" s="1" t="s">
        <v>36</v>
      </c>
      <c r="C17" s="24" t="str">
        <f>VLOOKUP(B17,[1]Vine!$A$12:$E$90,3,0)</f>
        <v>Phan Thiết - Bình Thuận</v>
      </c>
      <c r="D17" s="24">
        <f>VLOOKUP(B17,[1]Vine!$A$12:$E$90,2,0)</f>
        <v>260850613</v>
      </c>
      <c r="E17" s="25" t="s">
        <v>33</v>
      </c>
      <c r="F17" s="25">
        <v>13654</v>
      </c>
      <c r="G17" s="26">
        <v>15500</v>
      </c>
      <c r="H17" s="27">
        <f t="shared" si="0"/>
        <v>211637000</v>
      </c>
      <c r="I17" s="28"/>
    </row>
    <row r="18" spans="1:13" ht="21.75" customHeight="1">
      <c r="A18" s="23">
        <v>43221</v>
      </c>
      <c r="B18" s="1" t="s">
        <v>32</v>
      </c>
      <c r="C18" s="24" t="str">
        <f>VLOOKUP(B18,[1]Vine!$A$12:$E$90,3,0)</f>
        <v>Phan Thiết - Bình Thuận</v>
      </c>
      <c r="D18" s="24">
        <f>VLOOKUP(B18,[1]Vine!$A$12:$E$90,2,0)</f>
        <v>260178873</v>
      </c>
      <c r="E18" s="25" t="s">
        <v>33</v>
      </c>
      <c r="F18" s="25">
        <v>12354</v>
      </c>
      <c r="G18" s="26">
        <v>15500</v>
      </c>
      <c r="H18" s="27">
        <f t="shared" si="0"/>
        <v>191487000</v>
      </c>
      <c r="I18" s="28"/>
      <c r="L18" s="40"/>
    </row>
    <row r="19" spans="1:13" ht="21.75" customHeight="1">
      <c r="A19" s="23">
        <v>43221</v>
      </c>
      <c r="B19" s="1" t="s">
        <v>34</v>
      </c>
      <c r="C19" s="24" t="str">
        <f>VLOOKUP(B19,[1]Vine!$A$12:$E$90,3,0)</f>
        <v>Hàm Tân - Bình Thuận</v>
      </c>
      <c r="D19" s="24">
        <f>VLOOKUP(B19,[1]Vine!$A$12:$E$90,2,0)</f>
        <v>260690910</v>
      </c>
      <c r="E19" s="25" t="s">
        <v>33</v>
      </c>
      <c r="F19" s="25">
        <v>11465</v>
      </c>
      <c r="G19" s="26">
        <v>15500</v>
      </c>
      <c r="H19" s="27">
        <f t="shared" si="0"/>
        <v>177707500</v>
      </c>
      <c r="I19" s="28"/>
    </row>
    <row r="20" spans="1:13" ht="21.75" customHeight="1">
      <c r="A20" s="23">
        <v>43221</v>
      </c>
      <c r="B20" s="1" t="s">
        <v>35</v>
      </c>
      <c r="C20" s="24" t="str">
        <f>VLOOKUP(B20,[1]Vine!$A$12:$E$90,3,0)</f>
        <v>Long Hương - Bình Thuận</v>
      </c>
      <c r="D20" s="24" t="str">
        <f>VLOOKUP(B20,[1]Vine!$A$12:$E$90,2,0)</f>
        <v>020714486</v>
      </c>
      <c r="E20" s="25" t="s">
        <v>33</v>
      </c>
      <c r="F20" s="25">
        <v>12693</v>
      </c>
      <c r="G20" s="26">
        <v>15500</v>
      </c>
      <c r="H20" s="27">
        <f t="shared" si="0"/>
        <v>196741500</v>
      </c>
      <c r="I20" s="28"/>
    </row>
    <row r="21" spans="1:13" ht="21.75" customHeight="1">
      <c r="A21" s="23">
        <v>43227</v>
      </c>
      <c r="B21" s="1" t="s">
        <v>36</v>
      </c>
      <c r="C21" s="24" t="str">
        <f>VLOOKUP(B21,[1]Vine!$A$12:$E$90,3,0)</f>
        <v>Phan Thiết - Bình Thuận</v>
      </c>
      <c r="D21" s="24">
        <f>VLOOKUP(B21,[1]Vine!$A$12:$E$90,2,0)</f>
        <v>260850613</v>
      </c>
      <c r="E21" s="25" t="s">
        <v>33</v>
      </c>
      <c r="F21" s="25">
        <v>13598</v>
      </c>
      <c r="G21" s="26">
        <v>15500</v>
      </c>
      <c r="H21" s="27">
        <f t="shared" si="0"/>
        <v>210769000</v>
      </c>
      <c r="I21" s="28"/>
    </row>
    <row r="22" spans="1:13" ht="21.75" customHeight="1">
      <c r="A22" s="23">
        <v>43227</v>
      </c>
      <c r="B22" s="1" t="s">
        <v>32</v>
      </c>
      <c r="C22" s="24" t="str">
        <f>VLOOKUP(B22,[1]Vine!$A$12:$E$90,3,0)</f>
        <v>Phan Thiết - Bình Thuận</v>
      </c>
      <c r="D22" s="24">
        <f>VLOOKUP(B22,[1]Vine!$A$12:$E$90,2,0)</f>
        <v>260178873</v>
      </c>
      <c r="E22" s="25" t="s">
        <v>33</v>
      </c>
      <c r="F22" s="25">
        <v>11978</v>
      </c>
      <c r="G22" s="26">
        <v>15500</v>
      </c>
      <c r="H22" s="27">
        <f t="shared" si="0"/>
        <v>185659000</v>
      </c>
      <c r="I22" s="28"/>
    </row>
    <row r="23" spans="1:13" ht="21.75" customHeight="1">
      <c r="A23" s="23">
        <v>43227</v>
      </c>
      <c r="B23" s="1" t="s">
        <v>34</v>
      </c>
      <c r="C23" s="24" t="str">
        <f>VLOOKUP(B23,[1]Vine!$A$12:$E$90,3,0)</f>
        <v>Hàm Tân - Bình Thuận</v>
      </c>
      <c r="D23" s="24">
        <f>VLOOKUP(B23,[1]Vine!$A$12:$E$90,2,0)</f>
        <v>260690910</v>
      </c>
      <c r="E23" s="25" t="s">
        <v>33</v>
      </c>
      <c r="F23" s="25">
        <v>13047</v>
      </c>
      <c r="G23" s="26">
        <v>15500</v>
      </c>
      <c r="H23" s="27">
        <f t="shared" si="0"/>
        <v>202228500</v>
      </c>
      <c r="I23" s="28"/>
    </row>
    <row r="24" spans="1:13" ht="12.75" customHeight="1">
      <c r="A24" s="31"/>
      <c r="B24" s="32"/>
      <c r="C24" s="24"/>
      <c r="D24" s="24"/>
      <c r="E24" s="25"/>
      <c r="F24" s="25"/>
      <c r="G24" s="26"/>
      <c r="H24" s="27"/>
      <c r="I24" s="27"/>
      <c r="K24" s="33"/>
      <c r="L24" s="40"/>
    </row>
    <row r="25" spans="1:13" ht="24" customHeight="1">
      <c r="A25" s="3" t="s">
        <v>20</v>
      </c>
      <c r="C25" s="12">
        <f>SUM(H14:H24)</f>
        <v>1972220000</v>
      </c>
      <c r="D25" s="12"/>
      <c r="K25" s="33"/>
      <c r="L25" s="33"/>
    </row>
    <row r="26" spans="1:13" ht="15.75" customHeight="1">
      <c r="C26" s="13"/>
      <c r="D26" s="5"/>
      <c r="G26" s="14" t="s">
        <v>38</v>
      </c>
      <c r="H26" s="15"/>
      <c r="I26" s="15"/>
      <c r="K26" s="33"/>
      <c r="L26" s="33"/>
      <c r="M26" s="33"/>
    </row>
    <row r="27" spans="1:13">
      <c r="B27" s="16" t="s">
        <v>21</v>
      </c>
      <c r="G27" s="17" t="s">
        <v>22</v>
      </c>
      <c r="K27" s="33"/>
      <c r="L27" s="41"/>
    </row>
    <row r="28" spans="1:13">
      <c r="B28" s="18" t="s">
        <v>23</v>
      </c>
      <c r="D28" s="19"/>
      <c r="G28" s="20" t="s">
        <v>24</v>
      </c>
      <c r="K28" s="33"/>
      <c r="L28" s="42"/>
      <c r="M28" s="33"/>
    </row>
    <row r="29" spans="1:13">
      <c r="B29" s="18"/>
      <c r="D29" s="19"/>
      <c r="G29" s="20"/>
      <c r="K29" s="33"/>
      <c r="L29" s="42"/>
    </row>
    <row r="30" spans="1:13">
      <c r="B30" s="21"/>
      <c r="D30" s="19"/>
      <c r="G30" s="20"/>
    </row>
    <row r="31" spans="1:13">
      <c r="B31" s="21"/>
      <c r="D31" s="19"/>
      <c r="G31" s="20"/>
    </row>
    <row r="32" spans="1:13" ht="12" customHeight="1">
      <c r="B32" s="18"/>
      <c r="D32" s="19"/>
      <c r="G32" s="20"/>
    </row>
    <row r="33" spans="1:13" s="2" customFormat="1" ht="4.5" hidden="1" customHeight="1">
      <c r="A33" s="3"/>
      <c r="B33" s="18"/>
      <c r="D33" s="19"/>
      <c r="F33" s="5"/>
      <c r="G33" s="20"/>
      <c r="J33"/>
      <c r="K33"/>
      <c r="L33"/>
      <c r="M33"/>
    </row>
    <row r="34" spans="1:13" s="2" customFormat="1">
      <c r="A34" s="3"/>
      <c r="B34" s="21" t="s">
        <v>39</v>
      </c>
      <c r="C34" s="21"/>
      <c r="F34" s="84"/>
      <c r="G34" s="84"/>
      <c r="H34" s="84"/>
      <c r="J34"/>
      <c r="K34"/>
      <c r="L34"/>
      <c r="M34"/>
    </row>
    <row r="35" spans="1:13" s="2" customFormat="1">
      <c r="A35" s="3"/>
      <c r="B35" s="21"/>
      <c r="C35" s="21"/>
      <c r="F35" s="37"/>
      <c r="G35" s="37"/>
      <c r="H35" s="37"/>
      <c r="J35"/>
      <c r="K35"/>
      <c r="L35"/>
      <c r="M35"/>
    </row>
  </sheetData>
  <mergeCells count="8">
    <mergeCell ref="F34:H34"/>
    <mergeCell ref="I11:I12"/>
    <mergeCell ref="A1:G3"/>
    <mergeCell ref="H1:I4"/>
    <mergeCell ref="A4:G4"/>
    <mergeCell ref="A11:A12"/>
    <mergeCell ref="B11:D11"/>
    <mergeCell ref="E11:H11"/>
  </mergeCells>
  <conditionalFormatting sqref="C5:E6 F6">
    <cfRule type="cellIs" dxfId="9" priority="1" stopIfTrue="1" operator="equal">
      <formula>"Döõ lieäu sai"</formula>
    </cfRule>
  </conditionalFormatting>
  <printOptions horizontalCentered="1"/>
  <pageMargins left="0.45" right="0.45" top="0.22" bottom="0.16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6"/>
  <sheetViews>
    <sheetView topLeftCell="A10" workbookViewId="0">
      <selection activeCell="B33" sqref="B33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>
      <c r="A1" s="85" t="s">
        <v>4</v>
      </c>
      <c r="B1" s="85"/>
      <c r="C1" s="85"/>
      <c r="D1" s="85"/>
      <c r="E1" s="85"/>
      <c r="F1" s="85"/>
      <c r="G1" s="86"/>
      <c r="H1" s="87" t="s">
        <v>5</v>
      </c>
      <c r="I1" s="88"/>
    </row>
    <row r="2" spans="1:11">
      <c r="A2" s="85"/>
      <c r="B2" s="85"/>
      <c r="C2" s="85"/>
      <c r="D2" s="85"/>
      <c r="E2" s="85"/>
      <c r="F2" s="85"/>
      <c r="G2" s="86"/>
      <c r="H2" s="89"/>
      <c r="I2" s="90"/>
    </row>
    <row r="3" spans="1:11">
      <c r="A3" s="85"/>
      <c r="B3" s="85"/>
      <c r="C3" s="85"/>
      <c r="D3" s="85"/>
      <c r="E3" s="85"/>
      <c r="F3" s="85"/>
      <c r="G3" s="86"/>
      <c r="H3" s="89"/>
      <c r="I3" s="90"/>
    </row>
    <row r="4" spans="1:11">
      <c r="A4" s="93" t="s">
        <v>46</v>
      </c>
      <c r="B4" s="93"/>
      <c r="C4" s="93"/>
      <c r="D4" s="93"/>
      <c r="E4" s="93"/>
      <c r="F4" s="93"/>
      <c r="G4" s="94"/>
      <c r="H4" s="91"/>
      <c r="I4" s="92"/>
    </row>
    <row r="5" spans="1:11" ht="17.25" customHeight="1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95" t="s">
        <v>11</v>
      </c>
      <c r="B11" s="97" t="s">
        <v>0</v>
      </c>
      <c r="C11" s="98"/>
      <c r="D11" s="99"/>
      <c r="E11" s="100" t="s">
        <v>12</v>
      </c>
      <c r="F11" s="100"/>
      <c r="G11" s="100"/>
      <c r="H11" s="100"/>
      <c r="I11" s="39" t="s">
        <v>41</v>
      </c>
    </row>
    <row r="12" spans="1:11" ht="28.5">
      <c r="A12" s="96"/>
      <c r="B12" s="39" t="s">
        <v>13</v>
      </c>
      <c r="C12" s="39" t="s">
        <v>3</v>
      </c>
      <c r="D12" s="39" t="s">
        <v>14</v>
      </c>
      <c r="E12" s="39" t="s">
        <v>1</v>
      </c>
      <c r="F12" s="6" t="s">
        <v>15</v>
      </c>
      <c r="G12" s="6" t="s">
        <v>2</v>
      </c>
      <c r="H12" s="7" t="s">
        <v>16</v>
      </c>
      <c r="I12" s="39"/>
    </row>
    <row r="13" spans="1:11" ht="12.75" customHeight="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s="29" customFormat="1" ht="22.5" customHeight="1">
      <c r="A14" s="23">
        <v>43205</v>
      </c>
      <c r="B14" s="1" t="s">
        <v>32</v>
      </c>
      <c r="C14" s="24" t="str">
        <f>VLOOKUP(B14,[1]Vine!$A$12:$E$90,3,0)</f>
        <v>Phan Thiết - Bình Thuận</v>
      </c>
      <c r="D14" s="24">
        <f>VLOOKUP(B14,[1]Vine!$A$12:$E$90,2,0)</f>
        <v>260178873</v>
      </c>
      <c r="E14" s="25" t="s">
        <v>33</v>
      </c>
      <c r="F14" s="25">
        <v>13089</v>
      </c>
      <c r="G14" s="26">
        <v>15500</v>
      </c>
      <c r="H14" s="27">
        <f t="shared" ref="H14:H34" si="0">F14*G14</f>
        <v>202879500</v>
      </c>
      <c r="I14" s="28"/>
      <c r="K14" s="30"/>
    </row>
    <row r="15" spans="1:11" ht="22.5" customHeight="1">
      <c r="A15" s="23">
        <v>43205</v>
      </c>
      <c r="B15" s="1" t="s">
        <v>34</v>
      </c>
      <c r="C15" s="24" t="str">
        <f>VLOOKUP(B15,[1]Vine!$A$12:$E$90,3,0)</f>
        <v>Hàm Tân - Bình Thuận</v>
      </c>
      <c r="D15" s="24">
        <f>VLOOKUP(B15,[1]Vine!$A$12:$E$90,2,0)</f>
        <v>260690910</v>
      </c>
      <c r="E15" s="25" t="s">
        <v>33</v>
      </c>
      <c r="F15" s="25">
        <v>12465</v>
      </c>
      <c r="G15" s="26">
        <v>15500</v>
      </c>
      <c r="H15" s="27">
        <f t="shared" si="0"/>
        <v>193207500</v>
      </c>
      <c r="I15" s="28"/>
    </row>
    <row r="16" spans="1:11" ht="22.5" customHeight="1">
      <c r="A16" s="23">
        <v>43205</v>
      </c>
      <c r="B16" s="1" t="s">
        <v>35</v>
      </c>
      <c r="C16" s="24" t="str">
        <f>VLOOKUP(B16,[1]Vine!$A$12:$E$90,3,0)</f>
        <v>Long Hương - Bình Thuận</v>
      </c>
      <c r="D16" s="24" t="str">
        <f>VLOOKUP(B16,[1]Vine!$A$12:$E$90,2,0)</f>
        <v>020714486</v>
      </c>
      <c r="E16" s="25" t="s">
        <v>33</v>
      </c>
      <c r="F16" s="25">
        <v>13789</v>
      </c>
      <c r="G16" s="26">
        <v>15500</v>
      </c>
      <c r="H16" s="27">
        <f t="shared" si="0"/>
        <v>213729500</v>
      </c>
      <c r="I16" s="28"/>
    </row>
    <row r="17" spans="1:12" ht="22.5" customHeight="1">
      <c r="A17" s="23">
        <v>43205</v>
      </c>
      <c r="B17" s="1" t="s">
        <v>36</v>
      </c>
      <c r="C17" s="24" t="str">
        <f>VLOOKUP(B17,[1]Vine!$A$12:$E$90,3,0)</f>
        <v>Phan Thiết - Bình Thuận</v>
      </c>
      <c r="D17" s="24">
        <f>VLOOKUP(B17,[1]Vine!$A$12:$E$90,2,0)</f>
        <v>260850613</v>
      </c>
      <c r="E17" s="25" t="s">
        <v>33</v>
      </c>
      <c r="F17" s="25">
        <v>12478</v>
      </c>
      <c r="G17" s="26">
        <v>15500</v>
      </c>
      <c r="H17" s="27">
        <f t="shared" si="0"/>
        <v>193409000</v>
      </c>
      <c r="I17" s="28"/>
    </row>
    <row r="18" spans="1:12" ht="22.5" customHeight="1">
      <c r="A18" s="23">
        <v>43205</v>
      </c>
      <c r="B18" s="1" t="s">
        <v>42</v>
      </c>
      <c r="C18" s="24" t="str">
        <f>VLOOKUP(B18,[1]Vine!$A$12:$E$90,3,0)</f>
        <v>Kiên lương - Kiên Giang</v>
      </c>
      <c r="D18" s="24">
        <f>VLOOKUP(B18,[1]Vine!$A$12:$E$90,2,0)</f>
        <v>370803567</v>
      </c>
      <c r="E18" s="25" t="s">
        <v>33</v>
      </c>
      <c r="F18" s="25">
        <v>13486</v>
      </c>
      <c r="G18" s="26">
        <v>15500</v>
      </c>
      <c r="H18" s="27">
        <f t="shared" si="0"/>
        <v>209033000</v>
      </c>
      <c r="I18" s="28"/>
      <c r="L18" s="40"/>
    </row>
    <row r="19" spans="1:12" ht="22.5" customHeight="1">
      <c r="A19" s="23">
        <v>43205</v>
      </c>
      <c r="B19" s="1" t="s">
        <v>43</v>
      </c>
      <c r="C19" s="24" t="str">
        <f>VLOOKUP(B19,[1]Vine!$A$12:$E$90,3,0)</f>
        <v>Châu Thành - Tiền Giang</v>
      </c>
      <c r="D19" s="24">
        <f>VLOOKUP(B19,[1]Vine!$A$12:$E$90,2,0)</f>
        <v>311514350</v>
      </c>
      <c r="E19" s="25" t="s">
        <v>33</v>
      </c>
      <c r="F19" s="25">
        <v>12589</v>
      </c>
      <c r="G19" s="26">
        <v>15500</v>
      </c>
      <c r="H19" s="27">
        <f t="shared" si="0"/>
        <v>195129500</v>
      </c>
      <c r="I19" s="28"/>
    </row>
    <row r="20" spans="1:12" ht="22.5" customHeight="1">
      <c r="A20" s="23">
        <v>43205</v>
      </c>
      <c r="B20" s="1" t="s">
        <v>44</v>
      </c>
      <c r="C20" s="24" t="str">
        <f>VLOOKUP(B20,[1]Vine!$A$12:$E$90,3,0)</f>
        <v>Đức Linh - Bình Thuận</v>
      </c>
      <c r="D20" s="24">
        <f>VLOOKUP(B20,[1]Vine!$A$12:$E$90,2,0)</f>
        <v>260682094</v>
      </c>
      <c r="E20" s="25" t="s">
        <v>33</v>
      </c>
      <c r="F20" s="25">
        <v>13047</v>
      </c>
      <c r="G20" s="26">
        <v>15500</v>
      </c>
      <c r="H20" s="27">
        <f t="shared" si="0"/>
        <v>202228500</v>
      </c>
      <c r="I20" s="28"/>
    </row>
    <row r="21" spans="1:12" ht="22.5" customHeight="1">
      <c r="A21" s="23">
        <v>43205</v>
      </c>
      <c r="B21" s="1" t="s">
        <v>45</v>
      </c>
      <c r="C21" s="24" t="str">
        <f>VLOOKUP(B21,[1]Vine!$A$12:$E$90,3,0)</f>
        <v>Phan Thiết - Bình Thuận</v>
      </c>
      <c r="D21" s="24">
        <f>VLOOKUP(B21,[1]Vine!$A$12:$E$90,2,0)</f>
        <v>280853616</v>
      </c>
      <c r="E21" s="25" t="s">
        <v>33</v>
      </c>
      <c r="F21" s="25">
        <v>12836</v>
      </c>
      <c r="G21" s="26">
        <v>15500</v>
      </c>
      <c r="H21" s="27">
        <f t="shared" si="0"/>
        <v>198958000</v>
      </c>
      <c r="I21" s="28"/>
    </row>
    <row r="22" spans="1:12" ht="22.5" customHeight="1">
      <c r="A22" s="23">
        <v>43208</v>
      </c>
      <c r="B22" s="1" t="s">
        <v>32</v>
      </c>
      <c r="C22" s="24" t="str">
        <f>VLOOKUP(B22,[1]Vine!$A$12:$E$90,3,0)</f>
        <v>Phan Thiết - Bình Thuận</v>
      </c>
      <c r="D22" s="24">
        <f>VLOOKUP(B22,[1]Vine!$A$12:$E$90,2,0)</f>
        <v>260178873</v>
      </c>
      <c r="E22" s="25" t="s">
        <v>33</v>
      </c>
      <c r="F22" s="25">
        <v>12954</v>
      </c>
      <c r="G22" s="26">
        <v>15500</v>
      </c>
      <c r="H22" s="27">
        <f t="shared" si="0"/>
        <v>200787000</v>
      </c>
      <c r="I22" s="28"/>
    </row>
    <row r="23" spans="1:12" ht="22.5" customHeight="1">
      <c r="A23" s="23">
        <v>43208</v>
      </c>
      <c r="B23" s="1" t="s">
        <v>34</v>
      </c>
      <c r="C23" s="24" t="str">
        <f>VLOOKUP(B23,[1]Vine!$A$12:$E$90,3,0)</f>
        <v>Hàm Tân - Bình Thuận</v>
      </c>
      <c r="D23" s="24">
        <f>VLOOKUP(B23,[1]Vine!$A$12:$E$90,2,0)</f>
        <v>260690910</v>
      </c>
      <c r="E23" s="25" t="s">
        <v>33</v>
      </c>
      <c r="F23" s="25">
        <v>12053</v>
      </c>
      <c r="G23" s="26">
        <v>15500</v>
      </c>
      <c r="H23" s="27">
        <f t="shared" si="0"/>
        <v>186821500</v>
      </c>
      <c r="I23" s="28"/>
    </row>
    <row r="24" spans="1:12" ht="22.5" customHeight="1">
      <c r="A24" s="23">
        <v>43208</v>
      </c>
      <c r="B24" s="1" t="s">
        <v>35</v>
      </c>
      <c r="C24" s="24" t="str">
        <f>VLOOKUP(B24,[1]Vine!$A$12:$E$90,3,0)</f>
        <v>Long Hương - Bình Thuận</v>
      </c>
      <c r="D24" s="24" t="str">
        <f>VLOOKUP(B24,[1]Vine!$A$12:$E$90,2,0)</f>
        <v>020714486</v>
      </c>
      <c r="E24" s="25" t="s">
        <v>33</v>
      </c>
      <c r="F24" s="25">
        <v>12879</v>
      </c>
      <c r="G24" s="26">
        <v>15500</v>
      </c>
      <c r="H24" s="27">
        <f t="shared" si="0"/>
        <v>199624500</v>
      </c>
      <c r="I24" s="28"/>
    </row>
    <row r="25" spans="1:12" ht="22.5" customHeight="1">
      <c r="A25" s="23">
        <v>43208</v>
      </c>
      <c r="B25" s="1" t="s">
        <v>36</v>
      </c>
      <c r="C25" s="24" t="str">
        <f>VLOOKUP(B25,[1]Vine!$A$12:$E$90,3,0)</f>
        <v>Phan Thiết - Bình Thuận</v>
      </c>
      <c r="D25" s="24">
        <f>VLOOKUP(B25,[1]Vine!$A$12:$E$90,2,0)</f>
        <v>260850613</v>
      </c>
      <c r="E25" s="25" t="s">
        <v>33</v>
      </c>
      <c r="F25" s="25">
        <v>12473</v>
      </c>
      <c r="G25" s="26">
        <v>15500</v>
      </c>
      <c r="H25" s="27">
        <f t="shared" si="0"/>
        <v>193331500</v>
      </c>
      <c r="I25" s="28"/>
    </row>
    <row r="26" spans="1:12" ht="22.5" customHeight="1">
      <c r="A26" s="23">
        <v>43208</v>
      </c>
      <c r="B26" s="1" t="s">
        <v>42</v>
      </c>
      <c r="C26" s="24" t="str">
        <f>VLOOKUP(B26,[1]Vine!$A$12:$E$90,3,0)</f>
        <v>Kiên lương - Kiên Giang</v>
      </c>
      <c r="D26" s="24">
        <f>VLOOKUP(B26,[1]Vine!$A$12:$E$90,2,0)</f>
        <v>370803567</v>
      </c>
      <c r="E26" s="25" t="s">
        <v>33</v>
      </c>
      <c r="F26" s="25">
        <v>13586</v>
      </c>
      <c r="G26" s="26">
        <v>15500</v>
      </c>
      <c r="H26" s="27">
        <f t="shared" si="0"/>
        <v>210583000</v>
      </c>
      <c r="I26" s="28"/>
    </row>
    <row r="27" spans="1:12" ht="22.5" customHeight="1">
      <c r="A27" s="23">
        <v>43208</v>
      </c>
      <c r="B27" s="1" t="s">
        <v>43</v>
      </c>
      <c r="C27" s="24" t="str">
        <f>VLOOKUP(B27,[1]Vine!$A$12:$E$90,3,0)</f>
        <v>Châu Thành - Tiền Giang</v>
      </c>
      <c r="D27" s="24">
        <f>VLOOKUP(B27,[1]Vine!$A$12:$E$90,2,0)</f>
        <v>311514350</v>
      </c>
      <c r="E27" s="25" t="s">
        <v>33</v>
      </c>
      <c r="F27" s="25">
        <v>12453</v>
      </c>
      <c r="G27" s="26">
        <v>15500</v>
      </c>
      <c r="H27" s="27">
        <f t="shared" si="0"/>
        <v>193021500</v>
      </c>
      <c r="I27" s="28"/>
    </row>
    <row r="28" spans="1:12" s="29" customFormat="1" ht="22.5" customHeight="1">
      <c r="A28" s="23">
        <v>43213</v>
      </c>
      <c r="B28" s="1" t="s">
        <v>32</v>
      </c>
      <c r="C28" s="24" t="str">
        <f>VLOOKUP(B28,[1]Vine!$A$12:$E$90,3,0)</f>
        <v>Phan Thiết - Bình Thuận</v>
      </c>
      <c r="D28" s="24">
        <f>VLOOKUP(B28,[1]Vine!$A$12:$E$90,2,0)</f>
        <v>260178873</v>
      </c>
      <c r="E28" s="25" t="s">
        <v>33</v>
      </c>
      <c r="F28" s="25">
        <v>11896</v>
      </c>
      <c r="G28" s="26">
        <v>15500</v>
      </c>
      <c r="H28" s="27">
        <f t="shared" si="0"/>
        <v>184388000</v>
      </c>
      <c r="I28" s="28"/>
      <c r="K28" s="30"/>
    </row>
    <row r="29" spans="1:12" ht="22.5" customHeight="1">
      <c r="A29" s="23">
        <v>43213</v>
      </c>
      <c r="B29" s="1" t="s">
        <v>34</v>
      </c>
      <c r="C29" s="24" t="str">
        <f>VLOOKUP(B29,[1]Vine!$A$12:$E$90,3,0)</f>
        <v>Hàm Tân - Bình Thuận</v>
      </c>
      <c r="D29" s="24">
        <f>VLOOKUP(B29,[1]Vine!$A$12:$E$90,2,0)</f>
        <v>260690910</v>
      </c>
      <c r="E29" s="25" t="s">
        <v>33</v>
      </c>
      <c r="F29" s="25">
        <v>12087</v>
      </c>
      <c r="G29" s="26">
        <v>15500</v>
      </c>
      <c r="H29" s="27">
        <f t="shared" si="0"/>
        <v>187348500</v>
      </c>
      <c r="I29" s="28"/>
    </row>
    <row r="30" spans="1:12" ht="22.5" customHeight="1">
      <c r="A30" s="23">
        <v>43213</v>
      </c>
      <c r="B30" s="1" t="s">
        <v>35</v>
      </c>
      <c r="C30" s="24" t="str">
        <f>VLOOKUP(B30,[1]Vine!$A$12:$E$90,3,0)</f>
        <v>Long Hương - Bình Thuận</v>
      </c>
      <c r="D30" s="24" t="str">
        <f>VLOOKUP(B30,[1]Vine!$A$12:$E$90,2,0)</f>
        <v>020714486</v>
      </c>
      <c r="E30" s="25" t="s">
        <v>33</v>
      </c>
      <c r="F30" s="25">
        <v>13042</v>
      </c>
      <c r="G30" s="26">
        <v>15500</v>
      </c>
      <c r="H30" s="27">
        <f t="shared" si="0"/>
        <v>202151000</v>
      </c>
      <c r="I30" s="28"/>
    </row>
    <row r="31" spans="1:12" ht="22.5" customHeight="1">
      <c r="A31" s="23">
        <v>43213</v>
      </c>
      <c r="B31" s="1" t="s">
        <v>42</v>
      </c>
      <c r="C31" s="24" t="str">
        <f>VLOOKUP(B31,[1]Vine!$A$12:$E$90,3,0)</f>
        <v>Kiên lương - Kiên Giang</v>
      </c>
      <c r="D31" s="24">
        <f>VLOOKUP(B31,[1]Vine!$A$12:$E$90,2,0)</f>
        <v>370803567</v>
      </c>
      <c r="E31" s="25" t="s">
        <v>33</v>
      </c>
      <c r="F31" s="25">
        <v>12964</v>
      </c>
      <c r="G31" s="26">
        <v>15500</v>
      </c>
      <c r="H31" s="27">
        <f t="shared" si="0"/>
        <v>200942000</v>
      </c>
      <c r="I31" s="28"/>
      <c r="L31" s="40"/>
    </row>
    <row r="32" spans="1:12" ht="22.5" customHeight="1">
      <c r="A32" s="23">
        <v>43213</v>
      </c>
      <c r="B32" s="1" t="s">
        <v>43</v>
      </c>
      <c r="C32" s="24" t="str">
        <f>VLOOKUP(B32,[1]Vine!$A$12:$E$90,3,0)</f>
        <v>Châu Thành - Tiền Giang</v>
      </c>
      <c r="D32" s="24">
        <f>VLOOKUP(B32,[1]Vine!$A$12:$E$90,2,0)</f>
        <v>311514350</v>
      </c>
      <c r="E32" s="25" t="s">
        <v>33</v>
      </c>
      <c r="F32" s="25">
        <v>11453</v>
      </c>
      <c r="G32" s="26">
        <v>15500</v>
      </c>
      <c r="H32" s="27">
        <f t="shared" si="0"/>
        <v>177521500</v>
      </c>
      <c r="I32" s="28"/>
      <c r="L32" s="40"/>
    </row>
    <row r="33" spans="1:13" ht="22.5" customHeight="1">
      <c r="A33" s="23">
        <v>43213</v>
      </c>
      <c r="B33" s="1" t="s">
        <v>44</v>
      </c>
      <c r="C33" s="24" t="str">
        <f>VLOOKUP(B33,[1]Vine!$A$12:$E$90,3,0)</f>
        <v>Đức Linh - Bình Thuận</v>
      </c>
      <c r="D33" s="24">
        <f>VLOOKUP(B33,[1]Vine!$A$12:$E$90,2,0)</f>
        <v>260682094</v>
      </c>
      <c r="E33" s="25" t="s">
        <v>33</v>
      </c>
      <c r="F33" s="25">
        <v>11243</v>
      </c>
      <c r="G33" s="26">
        <v>15500</v>
      </c>
      <c r="H33" s="27">
        <f t="shared" si="0"/>
        <v>174266500</v>
      </c>
      <c r="I33" s="28"/>
      <c r="L33" s="40"/>
    </row>
    <row r="34" spans="1:13" ht="22.5" customHeight="1">
      <c r="A34" s="23">
        <v>43213</v>
      </c>
      <c r="B34" s="1" t="s">
        <v>45</v>
      </c>
      <c r="C34" s="24" t="str">
        <f>VLOOKUP(B34,[1]Vine!$A$12:$E$90,3,0)</f>
        <v>Phan Thiết - Bình Thuận</v>
      </c>
      <c r="D34" s="24">
        <f>VLOOKUP(B34,[1]Vine!$A$12:$E$90,2,0)</f>
        <v>280853616</v>
      </c>
      <c r="E34" s="25" t="s">
        <v>33</v>
      </c>
      <c r="F34" s="25">
        <f>105560*2.5-SUM(F1:F33)</f>
        <v>11038</v>
      </c>
      <c r="G34" s="26">
        <v>15500</v>
      </c>
      <c r="H34" s="27">
        <f t="shared" si="0"/>
        <v>171089000</v>
      </c>
      <c r="I34" s="28"/>
      <c r="L34" s="40"/>
    </row>
    <row r="35" spans="1:13" ht="12.75" customHeight="1">
      <c r="A35" s="31"/>
      <c r="B35" s="32"/>
      <c r="C35" s="24"/>
      <c r="D35" s="24"/>
      <c r="E35" s="25"/>
      <c r="F35" s="25"/>
      <c r="G35" s="26"/>
      <c r="H35" s="27"/>
      <c r="I35" s="27"/>
      <c r="K35" s="33"/>
      <c r="L35" s="40"/>
    </row>
    <row r="36" spans="1:13" ht="24" customHeight="1">
      <c r="A36" s="3" t="s">
        <v>20</v>
      </c>
      <c r="C36" s="12">
        <f>SUM(H14:H35)</f>
        <v>4090450000</v>
      </c>
      <c r="D36" s="12"/>
      <c r="K36" s="33"/>
      <c r="L36" s="33"/>
    </row>
    <row r="37" spans="1:13" ht="15.75" customHeight="1">
      <c r="C37" s="13"/>
      <c r="D37" s="5"/>
      <c r="G37" s="14" t="s">
        <v>47</v>
      </c>
      <c r="H37" s="15"/>
      <c r="I37" s="15"/>
      <c r="K37" s="33"/>
      <c r="L37" s="33"/>
      <c r="M37" s="33"/>
    </row>
    <row r="38" spans="1:13">
      <c r="B38" s="16" t="s">
        <v>21</v>
      </c>
      <c r="G38" s="17" t="s">
        <v>22</v>
      </c>
      <c r="K38" s="33"/>
      <c r="L38" s="41"/>
    </row>
    <row r="39" spans="1:13">
      <c r="B39" s="18" t="s">
        <v>23</v>
      </c>
      <c r="D39" s="19"/>
      <c r="G39" s="20" t="s">
        <v>24</v>
      </c>
      <c r="K39" s="33"/>
      <c r="L39" s="42"/>
      <c r="M39" s="33"/>
    </row>
    <row r="40" spans="1:13">
      <c r="B40" s="18"/>
      <c r="D40" s="19"/>
      <c r="G40" s="20"/>
      <c r="K40" s="33"/>
      <c r="L40" s="42"/>
    </row>
    <row r="41" spans="1:13">
      <c r="B41" s="21"/>
      <c r="D41" s="19"/>
      <c r="G41" s="20"/>
    </row>
    <row r="42" spans="1:13">
      <c r="B42" s="21"/>
      <c r="D42" s="19"/>
      <c r="G42" s="20"/>
    </row>
    <row r="43" spans="1:13" ht="12" customHeight="1">
      <c r="B43" s="18"/>
      <c r="D43" s="19"/>
      <c r="G43" s="20"/>
    </row>
    <row r="44" spans="1:13" s="2" customFormat="1" ht="4.5" customHeight="1">
      <c r="A44" s="3"/>
      <c r="B44" s="18"/>
      <c r="D44" s="19"/>
      <c r="F44" s="5"/>
      <c r="G44" s="20"/>
      <c r="J44"/>
      <c r="K44"/>
      <c r="L44"/>
      <c r="M44"/>
    </row>
    <row r="45" spans="1:13" s="2" customFormat="1">
      <c r="A45" s="3"/>
      <c r="B45" s="21" t="s">
        <v>29</v>
      </c>
      <c r="C45" s="21"/>
      <c r="F45" s="84"/>
      <c r="G45" s="84"/>
      <c r="H45" s="84"/>
      <c r="J45"/>
      <c r="K45"/>
      <c r="L45"/>
      <c r="M45"/>
    </row>
    <row r="46" spans="1:13" s="2" customFormat="1">
      <c r="A46" s="3"/>
      <c r="B46" s="21"/>
      <c r="C46" s="21"/>
      <c r="F46" s="38"/>
      <c r="G46" s="38"/>
      <c r="H46" s="38"/>
      <c r="J46"/>
      <c r="K46"/>
      <c r="L46"/>
      <c r="M46"/>
    </row>
  </sheetData>
  <mergeCells count="7">
    <mergeCell ref="F45:H45"/>
    <mergeCell ref="A1:G3"/>
    <mergeCell ref="H1:I4"/>
    <mergeCell ref="A4:G4"/>
    <mergeCell ref="A11:A12"/>
    <mergeCell ref="B11:D11"/>
    <mergeCell ref="E11:H11"/>
  </mergeCells>
  <conditionalFormatting sqref="C5:E6 F6">
    <cfRule type="cellIs" dxfId="8" priority="1" stopIfTrue="1" operator="equal">
      <formula>"Döõ lieäu sai"</formula>
    </cfRule>
  </conditionalFormatting>
  <printOptions horizontalCentered="1"/>
  <pageMargins left="0.16" right="0.2" top="0.25" bottom="0.25" header="0.3" footer="0.3"/>
  <pageSetup paperSize="9" scale="9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6"/>
  <sheetViews>
    <sheetView topLeftCell="A19" workbookViewId="0">
      <selection activeCell="B25" sqref="B25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>
      <c r="A1" s="85" t="s">
        <v>4</v>
      </c>
      <c r="B1" s="85"/>
      <c r="C1" s="85"/>
      <c r="D1" s="85"/>
      <c r="E1" s="85"/>
      <c r="F1" s="85"/>
      <c r="G1" s="86"/>
      <c r="H1" s="87" t="s">
        <v>5</v>
      </c>
      <c r="I1" s="88"/>
    </row>
    <row r="2" spans="1:11">
      <c r="A2" s="85"/>
      <c r="B2" s="85"/>
      <c r="C2" s="85"/>
      <c r="D2" s="85"/>
      <c r="E2" s="85"/>
      <c r="F2" s="85"/>
      <c r="G2" s="86"/>
      <c r="H2" s="89"/>
      <c r="I2" s="90"/>
    </row>
    <row r="3" spans="1:11">
      <c r="A3" s="85"/>
      <c r="B3" s="85"/>
      <c r="C3" s="85"/>
      <c r="D3" s="85"/>
      <c r="E3" s="85"/>
      <c r="F3" s="85"/>
      <c r="G3" s="86"/>
      <c r="H3" s="89"/>
      <c r="I3" s="90"/>
    </row>
    <row r="4" spans="1:11">
      <c r="A4" s="93" t="s">
        <v>48</v>
      </c>
      <c r="B4" s="93"/>
      <c r="C4" s="93"/>
      <c r="D4" s="93"/>
      <c r="E4" s="93"/>
      <c r="F4" s="93"/>
      <c r="G4" s="94"/>
      <c r="H4" s="91"/>
      <c r="I4" s="92"/>
    </row>
    <row r="5" spans="1:11" ht="20.25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95" t="s">
        <v>11</v>
      </c>
      <c r="B11" s="97" t="s">
        <v>0</v>
      </c>
      <c r="C11" s="98"/>
      <c r="D11" s="99"/>
      <c r="E11" s="100" t="s">
        <v>12</v>
      </c>
      <c r="F11" s="100"/>
      <c r="G11" s="100"/>
      <c r="H11" s="100"/>
      <c r="I11" s="39" t="s">
        <v>41</v>
      </c>
    </row>
    <row r="12" spans="1:11" ht="28.5">
      <c r="A12" s="96"/>
      <c r="B12" s="39" t="s">
        <v>13</v>
      </c>
      <c r="C12" s="39" t="s">
        <v>3</v>
      </c>
      <c r="D12" s="39" t="s">
        <v>14</v>
      </c>
      <c r="E12" s="39" t="s">
        <v>1</v>
      </c>
      <c r="F12" s="6" t="s">
        <v>15</v>
      </c>
      <c r="G12" s="6" t="s">
        <v>2</v>
      </c>
      <c r="H12" s="7" t="s">
        <v>16</v>
      </c>
      <c r="I12" s="39"/>
    </row>
    <row r="13" spans="1:1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s="29" customFormat="1" ht="22.5" customHeight="1">
      <c r="A14" s="23">
        <v>43215</v>
      </c>
      <c r="B14" s="1" t="s">
        <v>32</v>
      </c>
      <c r="C14" s="24" t="str">
        <f>VLOOKUP(B14,[1]Vine!$A$12:$E$90,3,0)</f>
        <v>Phan Thiết - Bình Thuận</v>
      </c>
      <c r="D14" s="24">
        <f>VLOOKUP(B14,[1]Vine!$A$12:$E$90,2,0)</f>
        <v>260178873</v>
      </c>
      <c r="E14" s="25" t="s">
        <v>33</v>
      </c>
      <c r="F14" s="25">
        <v>13041</v>
      </c>
      <c r="G14" s="26">
        <v>15500</v>
      </c>
      <c r="H14" s="27">
        <f t="shared" ref="H14:H34" si="0">F14*G14</f>
        <v>202135500</v>
      </c>
      <c r="I14" s="28"/>
      <c r="K14" s="30"/>
    </row>
    <row r="15" spans="1:11" ht="22.5" customHeight="1">
      <c r="A15" s="23">
        <v>43215</v>
      </c>
      <c r="B15" s="1" t="s">
        <v>34</v>
      </c>
      <c r="C15" s="24" t="str">
        <f>VLOOKUP(B15,[1]Vine!$A$12:$E$90,3,0)</f>
        <v>Hàm Tân - Bình Thuận</v>
      </c>
      <c r="D15" s="24">
        <f>VLOOKUP(B15,[1]Vine!$A$12:$E$90,2,0)</f>
        <v>260690910</v>
      </c>
      <c r="E15" s="25" t="s">
        <v>33</v>
      </c>
      <c r="F15" s="25">
        <v>12512</v>
      </c>
      <c r="G15" s="26">
        <v>15500</v>
      </c>
      <c r="H15" s="27">
        <f t="shared" si="0"/>
        <v>193936000</v>
      </c>
      <c r="I15" s="28"/>
    </row>
    <row r="16" spans="1:11" ht="22.5" customHeight="1">
      <c r="A16" s="23">
        <v>43215</v>
      </c>
      <c r="B16" s="1" t="s">
        <v>35</v>
      </c>
      <c r="C16" s="24" t="str">
        <f>VLOOKUP(B16,[1]Vine!$A$12:$E$90,3,0)</f>
        <v>Long Hương - Bình Thuận</v>
      </c>
      <c r="D16" s="24" t="str">
        <f>VLOOKUP(B16,[1]Vine!$A$12:$E$90,2,0)</f>
        <v>020714486</v>
      </c>
      <c r="E16" s="25" t="s">
        <v>33</v>
      </c>
      <c r="F16" s="25">
        <v>12478</v>
      </c>
      <c r="G16" s="26">
        <v>15500</v>
      </c>
      <c r="H16" s="27">
        <f t="shared" si="0"/>
        <v>193409000</v>
      </c>
      <c r="I16" s="28"/>
    </row>
    <row r="17" spans="1:12" ht="22.5" customHeight="1">
      <c r="A17" s="23">
        <v>43215</v>
      </c>
      <c r="B17" s="1" t="s">
        <v>36</v>
      </c>
      <c r="C17" s="24" t="str">
        <f>VLOOKUP(B17,[1]Vine!$A$12:$E$90,3,0)</f>
        <v>Phan Thiết - Bình Thuận</v>
      </c>
      <c r="D17" s="24">
        <f>VLOOKUP(B17,[1]Vine!$A$12:$E$90,2,0)</f>
        <v>260850613</v>
      </c>
      <c r="E17" s="25" t="s">
        <v>33</v>
      </c>
      <c r="F17" s="25">
        <v>12465</v>
      </c>
      <c r="G17" s="26">
        <v>15500</v>
      </c>
      <c r="H17" s="27">
        <f t="shared" si="0"/>
        <v>193207500</v>
      </c>
      <c r="I17" s="28"/>
    </row>
    <row r="18" spans="1:12" ht="22.5" customHeight="1">
      <c r="A18" s="23">
        <v>43215</v>
      </c>
      <c r="B18" s="1" t="s">
        <v>42</v>
      </c>
      <c r="C18" s="24" t="str">
        <f>VLOOKUP(B18,[1]Vine!$A$12:$E$90,3,0)</f>
        <v>Kiên lương - Kiên Giang</v>
      </c>
      <c r="D18" s="24">
        <f>VLOOKUP(B18,[1]Vine!$A$12:$E$90,2,0)</f>
        <v>370803567</v>
      </c>
      <c r="E18" s="25" t="s">
        <v>33</v>
      </c>
      <c r="F18" s="25">
        <v>11989</v>
      </c>
      <c r="G18" s="26">
        <v>15500</v>
      </c>
      <c r="H18" s="27">
        <f t="shared" si="0"/>
        <v>185829500</v>
      </c>
      <c r="I18" s="28"/>
      <c r="L18" s="40"/>
    </row>
    <row r="19" spans="1:12" ht="22.5" customHeight="1">
      <c r="A19" s="23">
        <v>43215</v>
      </c>
      <c r="B19" s="1" t="s">
        <v>43</v>
      </c>
      <c r="C19" s="24" t="str">
        <f>VLOOKUP(B19,[1]Vine!$A$12:$E$90,3,0)</f>
        <v>Châu Thành - Tiền Giang</v>
      </c>
      <c r="D19" s="24">
        <f>VLOOKUP(B19,[1]Vine!$A$12:$E$90,2,0)</f>
        <v>311514350</v>
      </c>
      <c r="E19" s="25" t="s">
        <v>33</v>
      </c>
      <c r="F19" s="25">
        <v>12765</v>
      </c>
      <c r="G19" s="26">
        <v>15500</v>
      </c>
      <c r="H19" s="27">
        <f t="shared" si="0"/>
        <v>197857500</v>
      </c>
      <c r="I19" s="28"/>
    </row>
    <row r="20" spans="1:12" ht="22.5" customHeight="1">
      <c r="A20" s="23">
        <v>43215</v>
      </c>
      <c r="B20" s="1" t="s">
        <v>44</v>
      </c>
      <c r="C20" s="24" t="str">
        <f>VLOOKUP(B20,[1]Vine!$A$12:$E$90,3,0)</f>
        <v>Đức Linh - Bình Thuận</v>
      </c>
      <c r="D20" s="24">
        <f>VLOOKUP(B20,[1]Vine!$A$12:$E$90,2,0)</f>
        <v>260682094</v>
      </c>
      <c r="E20" s="25" t="s">
        <v>33</v>
      </c>
      <c r="F20" s="25">
        <v>11874</v>
      </c>
      <c r="G20" s="26">
        <v>15500</v>
      </c>
      <c r="H20" s="27">
        <f t="shared" si="0"/>
        <v>184047000</v>
      </c>
      <c r="I20" s="28"/>
    </row>
    <row r="21" spans="1:12" ht="22.5" customHeight="1">
      <c r="A21" s="23">
        <v>43215</v>
      </c>
      <c r="B21" s="1" t="s">
        <v>45</v>
      </c>
      <c r="C21" s="24" t="str">
        <f>VLOOKUP(B21,[1]Vine!$A$12:$E$90,3,0)</f>
        <v>Phan Thiết - Bình Thuận</v>
      </c>
      <c r="D21" s="24">
        <f>VLOOKUP(B21,[1]Vine!$A$12:$E$90,2,0)</f>
        <v>280853616</v>
      </c>
      <c r="E21" s="25" t="s">
        <v>33</v>
      </c>
      <c r="F21" s="25">
        <v>12634</v>
      </c>
      <c r="G21" s="26">
        <v>15500</v>
      </c>
      <c r="H21" s="27">
        <f t="shared" si="0"/>
        <v>195827000</v>
      </c>
      <c r="I21" s="28"/>
    </row>
    <row r="22" spans="1:12" ht="22.5" customHeight="1">
      <c r="A22" s="23">
        <v>43218</v>
      </c>
      <c r="B22" s="1" t="s">
        <v>32</v>
      </c>
      <c r="C22" s="24" t="str">
        <f>VLOOKUP(B22,[1]Vine!$A$12:$E$90,3,0)</f>
        <v>Phan Thiết - Bình Thuận</v>
      </c>
      <c r="D22" s="24">
        <f>VLOOKUP(B22,[1]Vine!$A$12:$E$90,2,0)</f>
        <v>260178873</v>
      </c>
      <c r="E22" s="25" t="s">
        <v>33</v>
      </c>
      <c r="F22" s="25">
        <v>12025</v>
      </c>
      <c r="G22" s="26">
        <v>15500</v>
      </c>
      <c r="H22" s="27">
        <f t="shared" si="0"/>
        <v>186387500</v>
      </c>
      <c r="I22" s="28"/>
    </row>
    <row r="23" spans="1:12" ht="22.5" customHeight="1">
      <c r="A23" s="23">
        <v>43218</v>
      </c>
      <c r="B23" s="1" t="s">
        <v>34</v>
      </c>
      <c r="C23" s="24" t="str">
        <f>VLOOKUP(B23,[1]Vine!$A$12:$E$90,3,0)</f>
        <v>Hàm Tân - Bình Thuận</v>
      </c>
      <c r="D23" s="24">
        <f>VLOOKUP(B23,[1]Vine!$A$12:$E$90,2,0)</f>
        <v>260690910</v>
      </c>
      <c r="E23" s="25" t="s">
        <v>33</v>
      </c>
      <c r="F23" s="25">
        <v>12243</v>
      </c>
      <c r="G23" s="26">
        <v>15500</v>
      </c>
      <c r="H23" s="27">
        <f t="shared" si="0"/>
        <v>189766500</v>
      </c>
      <c r="I23" s="28"/>
    </row>
    <row r="24" spans="1:12" ht="22.5" customHeight="1">
      <c r="A24" s="23">
        <v>43218</v>
      </c>
      <c r="B24" s="1" t="s">
        <v>35</v>
      </c>
      <c r="C24" s="24" t="str">
        <f>VLOOKUP(B24,[1]Vine!$A$12:$E$90,3,0)</f>
        <v>Long Hương - Bình Thuận</v>
      </c>
      <c r="D24" s="24" t="str">
        <f>VLOOKUP(B24,[1]Vine!$A$12:$E$90,2,0)</f>
        <v>020714486</v>
      </c>
      <c r="E24" s="25" t="s">
        <v>33</v>
      </c>
      <c r="F24" s="25">
        <v>11945</v>
      </c>
      <c r="G24" s="26">
        <v>15500</v>
      </c>
      <c r="H24" s="27">
        <f t="shared" si="0"/>
        <v>185147500</v>
      </c>
      <c r="I24" s="28"/>
    </row>
    <row r="25" spans="1:12" ht="22.5" customHeight="1">
      <c r="A25" s="23">
        <v>43218</v>
      </c>
      <c r="B25" s="1" t="s">
        <v>36</v>
      </c>
      <c r="C25" s="24" t="str">
        <f>VLOOKUP(B25,[1]Vine!$A$12:$E$90,3,0)</f>
        <v>Phan Thiết - Bình Thuận</v>
      </c>
      <c r="D25" s="24">
        <f>VLOOKUP(B25,[1]Vine!$A$12:$E$90,2,0)</f>
        <v>260850613</v>
      </c>
      <c r="E25" s="25" t="s">
        <v>33</v>
      </c>
      <c r="F25" s="25">
        <v>13475</v>
      </c>
      <c r="G25" s="26">
        <v>15500</v>
      </c>
      <c r="H25" s="27">
        <f t="shared" si="0"/>
        <v>208862500</v>
      </c>
      <c r="I25" s="28"/>
    </row>
    <row r="26" spans="1:12" ht="22.5" customHeight="1">
      <c r="A26" s="23">
        <v>43218</v>
      </c>
      <c r="B26" s="1" t="s">
        <v>42</v>
      </c>
      <c r="C26" s="24" t="str">
        <f>VLOOKUP(B26,[1]Vine!$A$12:$E$90,3,0)</f>
        <v>Kiên lương - Kiên Giang</v>
      </c>
      <c r="D26" s="24">
        <f>VLOOKUP(B26,[1]Vine!$A$12:$E$90,2,0)</f>
        <v>370803567</v>
      </c>
      <c r="E26" s="25" t="s">
        <v>33</v>
      </c>
      <c r="F26" s="25">
        <v>12469</v>
      </c>
      <c r="G26" s="26">
        <v>15500</v>
      </c>
      <c r="H26" s="27">
        <f t="shared" si="0"/>
        <v>193269500</v>
      </c>
      <c r="I26" s="28"/>
    </row>
    <row r="27" spans="1:12" ht="22.5" customHeight="1">
      <c r="A27" s="23">
        <v>43218</v>
      </c>
      <c r="B27" s="1" t="s">
        <v>43</v>
      </c>
      <c r="C27" s="24" t="str">
        <f>VLOOKUP(B27,[1]Vine!$A$12:$E$90,3,0)</f>
        <v>Châu Thành - Tiền Giang</v>
      </c>
      <c r="D27" s="24">
        <f>VLOOKUP(B27,[1]Vine!$A$12:$E$90,2,0)</f>
        <v>311514350</v>
      </c>
      <c r="E27" s="25" t="s">
        <v>33</v>
      </c>
      <c r="F27" s="25">
        <v>12841</v>
      </c>
      <c r="G27" s="26">
        <v>15500</v>
      </c>
      <c r="H27" s="27">
        <f t="shared" si="0"/>
        <v>199035500</v>
      </c>
      <c r="I27" s="28"/>
    </row>
    <row r="28" spans="1:12" s="29" customFormat="1" ht="22.5" customHeight="1">
      <c r="A28" s="23">
        <v>43224</v>
      </c>
      <c r="B28" s="1" t="s">
        <v>32</v>
      </c>
      <c r="C28" s="24" t="str">
        <f>VLOOKUP(B28,[1]Vine!$A$12:$E$90,3,0)</f>
        <v>Phan Thiết - Bình Thuận</v>
      </c>
      <c r="D28" s="24">
        <f>VLOOKUP(B28,[1]Vine!$A$12:$E$90,2,0)</f>
        <v>260178873</v>
      </c>
      <c r="E28" s="25" t="s">
        <v>33</v>
      </c>
      <c r="F28" s="25">
        <v>12865</v>
      </c>
      <c r="G28" s="26">
        <v>15500</v>
      </c>
      <c r="H28" s="27">
        <f t="shared" si="0"/>
        <v>199407500</v>
      </c>
      <c r="I28" s="28"/>
      <c r="K28" s="30"/>
    </row>
    <row r="29" spans="1:12" ht="22.5" customHeight="1">
      <c r="A29" s="23">
        <v>43224</v>
      </c>
      <c r="B29" s="1" t="s">
        <v>34</v>
      </c>
      <c r="C29" s="24" t="str">
        <f>VLOOKUP(B29,[1]Vine!$A$12:$E$90,3,0)</f>
        <v>Hàm Tân - Bình Thuận</v>
      </c>
      <c r="D29" s="24">
        <f>VLOOKUP(B29,[1]Vine!$A$12:$E$90,2,0)</f>
        <v>260690910</v>
      </c>
      <c r="E29" s="25" t="s">
        <v>33</v>
      </c>
      <c r="F29" s="25">
        <v>11889</v>
      </c>
      <c r="G29" s="26">
        <v>15500</v>
      </c>
      <c r="H29" s="27">
        <f t="shared" si="0"/>
        <v>184279500</v>
      </c>
      <c r="I29" s="28"/>
    </row>
    <row r="30" spans="1:12" ht="22.5" customHeight="1">
      <c r="A30" s="23">
        <v>43224</v>
      </c>
      <c r="B30" s="1" t="s">
        <v>35</v>
      </c>
      <c r="C30" s="24" t="str">
        <f>VLOOKUP(B30,[1]Vine!$A$12:$E$90,3,0)</f>
        <v>Long Hương - Bình Thuận</v>
      </c>
      <c r="D30" s="24" t="str">
        <f>VLOOKUP(B30,[1]Vine!$A$12:$E$90,2,0)</f>
        <v>020714486</v>
      </c>
      <c r="E30" s="25" t="s">
        <v>33</v>
      </c>
      <c r="F30" s="25">
        <v>12741</v>
      </c>
      <c r="G30" s="26">
        <v>15500</v>
      </c>
      <c r="H30" s="27">
        <f t="shared" si="0"/>
        <v>197485500</v>
      </c>
      <c r="I30" s="28"/>
    </row>
    <row r="31" spans="1:12" ht="22.5" customHeight="1">
      <c r="A31" s="23">
        <v>43224</v>
      </c>
      <c r="B31" s="1" t="s">
        <v>42</v>
      </c>
      <c r="C31" s="24" t="str">
        <f>VLOOKUP(B31,[1]Vine!$A$12:$E$90,3,0)</f>
        <v>Kiên lương - Kiên Giang</v>
      </c>
      <c r="D31" s="24">
        <f>VLOOKUP(B31,[1]Vine!$A$12:$E$90,2,0)</f>
        <v>370803567</v>
      </c>
      <c r="E31" s="25" t="s">
        <v>33</v>
      </c>
      <c r="F31" s="25">
        <v>12364</v>
      </c>
      <c r="G31" s="26">
        <v>15500</v>
      </c>
      <c r="H31" s="27">
        <f t="shared" si="0"/>
        <v>191642000</v>
      </c>
      <c r="I31" s="28"/>
    </row>
    <row r="32" spans="1:12" ht="22.5" customHeight="1">
      <c r="A32" s="23">
        <v>43224</v>
      </c>
      <c r="B32" s="1" t="s">
        <v>43</v>
      </c>
      <c r="C32" s="24" t="str">
        <f>VLOOKUP(B32,[1]Vine!$A$12:$E$90,3,0)</f>
        <v>Châu Thành - Tiền Giang</v>
      </c>
      <c r="D32" s="24">
        <f>VLOOKUP(B32,[1]Vine!$A$12:$E$90,2,0)</f>
        <v>311514350</v>
      </c>
      <c r="E32" s="25" t="s">
        <v>33</v>
      </c>
      <c r="F32" s="25">
        <v>13070</v>
      </c>
      <c r="G32" s="26">
        <v>15500</v>
      </c>
      <c r="H32" s="27">
        <f t="shared" si="0"/>
        <v>202585000</v>
      </c>
      <c r="I32" s="28"/>
    </row>
    <row r="33" spans="1:13" ht="22.5" customHeight="1">
      <c r="A33" s="23">
        <v>43224</v>
      </c>
      <c r="B33" s="1" t="s">
        <v>44</v>
      </c>
      <c r="C33" s="24" t="str">
        <f>VLOOKUP(B33,[1]Vine!$A$12:$E$90,3,0)</f>
        <v>Đức Linh - Bình Thuận</v>
      </c>
      <c r="D33" s="24">
        <f>VLOOKUP(B33,[1]Vine!$A$12:$E$90,2,0)</f>
        <v>260682094</v>
      </c>
      <c r="E33" s="25" t="s">
        <v>33</v>
      </c>
      <c r="F33" s="25">
        <v>13043</v>
      </c>
      <c r="G33" s="26">
        <v>15500</v>
      </c>
      <c r="H33" s="27">
        <f t="shared" si="0"/>
        <v>202166500</v>
      </c>
      <c r="I33" s="28"/>
    </row>
    <row r="34" spans="1:13" ht="22.5" customHeight="1">
      <c r="A34" s="23">
        <v>43224</v>
      </c>
      <c r="B34" s="1" t="s">
        <v>45</v>
      </c>
      <c r="C34" s="24" t="str">
        <f>VLOOKUP(B34,[1]Vine!$A$12:$E$90,3,0)</f>
        <v>Phan Thiết - Bình Thuận</v>
      </c>
      <c r="D34" s="24">
        <f>VLOOKUP(B34,[1]Vine!$A$12:$E$90,2,0)</f>
        <v>280853616</v>
      </c>
      <c r="E34" s="25" t="s">
        <v>33</v>
      </c>
      <c r="F34" s="25">
        <f>105560*2.5-SUM(F1:F33)</f>
        <v>13172</v>
      </c>
      <c r="G34" s="26">
        <v>15500</v>
      </c>
      <c r="H34" s="27">
        <f t="shared" si="0"/>
        <v>204166000</v>
      </c>
      <c r="I34" s="28"/>
    </row>
    <row r="35" spans="1:13" ht="12.75" customHeight="1">
      <c r="A35" s="31"/>
      <c r="B35" s="32"/>
      <c r="C35" s="24"/>
      <c r="D35" s="24"/>
      <c r="E35" s="25"/>
      <c r="F35" s="25"/>
      <c r="G35" s="26"/>
      <c r="H35" s="27"/>
      <c r="I35" s="27"/>
      <c r="K35" s="33"/>
      <c r="L35" s="40"/>
    </row>
    <row r="36" spans="1:13" ht="24" customHeight="1">
      <c r="A36" s="3" t="s">
        <v>20</v>
      </c>
      <c r="C36" s="12">
        <f>SUM(H14:H35)</f>
        <v>4090450000</v>
      </c>
      <c r="D36" s="12"/>
      <c r="K36" s="33"/>
      <c r="L36" s="33"/>
    </row>
    <row r="37" spans="1:13" ht="15.75" customHeight="1">
      <c r="C37" s="13"/>
      <c r="D37" s="5"/>
      <c r="G37" s="14" t="s">
        <v>49</v>
      </c>
      <c r="H37" s="15"/>
      <c r="I37" s="15"/>
      <c r="K37" s="33"/>
      <c r="L37" s="33"/>
      <c r="M37" s="33"/>
    </row>
    <row r="38" spans="1:13">
      <c r="B38" s="16" t="s">
        <v>21</v>
      </c>
      <c r="G38" s="17" t="s">
        <v>22</v>
      </c>
      <c r="K38" s="33"/>
      <c r="L38" s="41"/>
    </row>
    <row r="39" spans="1:13">
      <c r="B39" s="18" t="s">
        <v>23</v>
      </c>
      <c r="D39" s="19"/>
      <c r="G39" s="20" t="s">
        <v>24</v>
      </c>
      <c r="K39" s="33"/>
      <c r="L39" s="42"/>
      <c r="M39" s="33"/>
    </row>
    <row r="40" spans="1:13">
      <c r="B40" s="18"/>
      <c r="D40" s="19"/>
      <c r="G40" s="20"/>
      <c r="K40" s="33"/>
      <c r="L40" s="42"/>
    </row>
    <row r="41" spans="1:13">
      <c r="B41" s="21"/>
      <c r="D41" s="19"/>
      <c r="G41" s="20"/>
    </row>
    <row r="42" spans="1:13">
      <c r="B42" s="21"/>
      <c r="D42" s="19"/>
      <c r="G42" s="20"/>
    </row>
    <row r="43" spans="1:13" ht="12" customHeight="1">
      <c r="B43" s="18"/>
      <c r="D43" s="19"/>
      <c r="G43" s="20"/>
    </row>
    <row r="44" spans="1:13" s="2" customFormat="1" ht="4.5" customHeight="1">
      <c r="A44" s="3"/>
      <c r="B44" s="18"/>
      <c r="D44" s="19"/>
      <c r="F44" s="5"/>
      <c r="G44" s="20"/>
      <c r="J44"/>
      <c r="K44"/>
      <c r="L44"/>
      <c r="M44"/>
    </row>
    <row r="45" spans="1:13" s="2" customFormat="1">
      <c r="A45" s="3"/>
      <c r="B45" s="21" t="s">
        <v>29</v>
      </c>
      <c r="C45" s="21"/>
      <c r="F45" s="84"/>
      <c r="G45" s="84"/>
      <c r="H45" s="84"/>
      <c r="J45"/>
      <c r="K45"/>
      <c r="L45"/>
      <c r="M45"/>
    </row>
    <row r="46" spans="1:13" s="2" customFormat="1">
      <c r="A46" s="3"/>
      <c r="B46" s="21"/>
      <c r="C46" s="21"/>
      <c r="F46" s="38"/>
      <c r="G46" s="38"/>
      <c r="H46" s="38"/>
      <c r="J46"/>
      <c r="K46"/>
      <c r="L46"/>
      <c r="M46"/>
    </row>
  </sheetData>
  <mergeCells count="7">
    <mergeCell ref="F45:H45"/>
    <mergeCell ref="A1:G3"/>
    <mergeCell ref="H1:I4"/>
    <mergeCell ref="A4:G4"/>
    <mergeCell ref="A11:A12"/>
    <mergeCell ref="B11:D11"/>
    <mergeCell ref="E11:H11"/>
  </mergeCells>
  <conditionalFormatting sqref="C5:E6 F6">
    <cfRule type="cellIs" dxfId="7" priority="1" stopIfTrue="1" operator="equal">
      <formula>"Döõ lieäu sai"</formula>
    </cfRule>
  </conditionalFormatting>
  <printOptions horizontalCentered="1"/>
  <pageMargins left="0.2" right="0.2" top="0.25" bottom="0.25" header="0.3" footer="0.3"/>
  <pageSetup paperSize="9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"/>
  <sheetViews>
    <sheetView topLeftCell="A13" workbookViewId="0">
      <selection activeCell="B14" sqref="B14:B16"/>
    </sheetView>
  </sheetViews>
  <sheetFormatPr defaultRowHeight="17.25"/>
  <cols>
    <col min="1" max="1" width="11" style="3" customWidth="1"/>
    <col min="2" max="2" width="21" style="2" customWidth="1"/>
    <col min="3" max="3" width="25.375" style="2" customWidth="1"/>
    <col min="4" max="4" width="12.75" style="2" customWidth="1"/>
    <col min="5" max="5" width="13.375" style="2" customWidth="1"/>
    <col min="6" max="7" width="11.625" style="5" customWidth="1"/>
    <col min="8" max="8" width="15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11">
      <c r="A1" s="85" t="s">
        <v>4</v>
      </c>
      <c r="B1" s="85"/>
      <c r="C1" s="85"/>
      <c r="D1" s="85"/>
      <c r="E1" s="85"/>
      <c r="F1" s="85"/>
      <c r="G1" s="86"/>
      <c r="H1" s="87" t="s">
        <v>5</v>
      </c>
      <c r="I1" s="88"/>
    </row>
    <row r="2" spans="1:11">
      <c r="A2" s="85"/>
      <c r="B2" s="85"/>
      <c r="C2" s="85"/>
      <c r="D2" s="85"/>
      <c r="E2" s="85"/>
      <c r="F2" s="85"/>
      <c r="G2" s="86"/>
      <c r="H2" s="89"/>
      <c r="I2" s="90"/>
    </row>
    <row r="3" spans="1:11">
      <c r="A3" s="85"/>
      <c r="B3" s="85"/>
      <c r="C3" s="85"/>
      <c r="D3" s="85"/>
      <c r="E3" s="85"/>
      <c r="F3" s="85"/>
      <c r="G3" s="86"/>
      <c r="H3" s="89"/>
      <c r="I3" s="90"/>
    </row>
    <row r="4" spans="1:11">
      <c r="A4" s="93" t="s">
        <v>50</v>
      </c>
      <c r="B4" s="93"/>
      <c r="C4" s="93"/>
      <c r="D4" s="93"/>
      <c r="E4" s="93"/>
      <c r="F4" s="93"/>
      <c r="G4" s="94"/>
      <c r="H4" s="91"/>
      <c r="I4" s="92"/>
    </row>
    <row r="5" spans="1:11" ht="20.25">
      <c r="C5" s="4"/>
      <c r="D5" s="4"/>
    </row>
    <row r="6" spans="1:11">
      <c r="A6" s="3" t="s">
        <v>6</v>
      </c>
      <c r="E6" s="2" t="s">
        <v>7</v>
      </c>
    </row>
    <row r="7" spans="1:11">
      <c r="A7" s="3" t="s">
        <v>8</v>
      </c>
    </row>
    <row r="8" spans="1:11">
      <c r="A8" s="3" t="s">
        <v>9</v>
      </c>
    </row>
    <row r="9" spans="1:11">
      <c r="A9" s="3" t="s">
        <v>10</v>
      </c>
    </row>
    <row r="11" spans="1:11">
      <c r="A11" s="95" t="s">
        <v>11</v>
      </c>
      <c r="B11" s="97" t="s">
        <v>0</v>
      </c>
      <c r="C11" s="98"/>
      <c r="D11" s="99"/>
      <c r="E11" s="100" t="s">
        <v>12</v>
      </c>
      <c r="F11" s="100"/>
      <c r="G11" s="100"/>
      <c r="H11" s="100"/>
      <c r="I11" s="101" t="s">
        <v>40</v>
      </c>
    </row>
    <row r="12" spans="1:11" ht="28.5">
      <c r="A12" s="96"/>
      <c r="B12" s="44" t="s">
        <v>13</v>
      </c>
      <c r="C12" s="44" t="s">
        <v>3</v>
      </c>
      <c r="D12" s="44" t="s">
        <v>14</v>
      </c>
      <c r="E12" s="44" t="s">
        <v>1</v>
      </c>
      <c r="F12" s="6" t="s">
        <v>15</v>
      </c>
      <c r="G12" s="6" t="s">
        <v>2</v>
      </c>
      <c r="H12" s="7" t="s">
        <v>16</v>
      </c>
      <c r="I12" s="102"/>
    </row>
    <row r="13" spans="1:11" ht="13.5" customHeight="1">
      <c r="A13" s="8" t="s">
        <v>17</v>
      </c>
      <c r="B13" s="9">
        <v>2</v>
      </c>
      <c r="C13" s="9">
        <v>3</v>
      </c>
      <c r="D13" s="9">
        <v>4</v>
      </c>
      <c r="E13" s="9">
        <v>5</v>
      </c>
      <c r="F13" s="10" t="s">
        <v>18</v>
      </c>
      <c r="G13" s="10" t="s">
        <v>19</v>
      </c>
      <c r="H13" s="9">
        <v>8</v>
      </c>
      <c r="I13" s="9">
        <v>9</v>
      </c>
    </row>
    <row r="14" spans="1:11" s="29" customFormat="1" ht="21.75" customHeight="1">
      <c r="A14" s="23">
        <v>43222</v>
      </c>
      <c r="B14" s="1" t="s">
        <v>35</v>
      </c>
      <c r="C14" s="24" t="str">
        <f>VLOOKUP(B14,[1]Vine!$A$12:$E$90,3,0)</f>
        <v>Long Hương - Bình Thuận</v>
      </c>
      <c r="D14" s="24" t="str">
        <f>VLOOKUP(B14,[1]Vine!$A$12:$E$90,2,0)</f>
        <v>020714486</v>
      </c>
      <c r="E14" s="25" t="s">
        <v>33</v>
      </c>
      <c r="F14" s="25">
        <v>13520</v>
      </c>
      <c r="G14" s="26">
        <v>16000</v>
      </c>
      <c r="H14" s="27">
        <f t="shared" ref="H14:H23" si="0">F14*G14</f>
        <v>216320000</v>
      </c>
      <c r="I14" s="28"/>
      <c r="K14" s="30"/>
    </row>
    <row r="15" spans="1:11" ht="21.75" customHeight="1">
      <c r="A15" s="23">
        <v>43222</v>
      </c>
      <c r="B15" s="1" t="s">
        <v>36</v>
      </c>
      <c r="C15" s="24" t="str">
        <f>VLOOKUP(B15,[1]Vine!$A$12:$E$90,3,0)</f>
        <v>Phan Thiết - Bình Thuận</v>
      </c>
      <c r="D15" s="24">
        <f>VLOOKUP(B15,[1]Vine!$A$12:$E$90,2,0)</f>
        <v>260850613</v>
      </c>
      <c r="E15" s="25" t="s">
        <v>33</v>
      </c>
      <c r="F15" s="25">
        <v>13560</v>
      </c>
      <c r="G15" s="26">
        <v>16000</v>
      </c>
      <c r="H15" s="27">
        <f t="shared" si="0"/>
        <v>216960000</v>
      </c>
      <c r="I15" s="28"/>
    </row>
    <row r="16" spans="1:11" ht="21.75" customHeight="1">
      <c r="A16" s="23">
        <v>43222</v>
      </c>
      <c r="B16" s="1" t="s">
        <v>32</v>
      </c>
      <c r="C16" s="24" t="str">
        <f>VLOOKUP(B16,[1]Vine!$A$12:$E$90,3,0)</f>
        <v>Phan Thiết - Bình Thuận</v>
      </c>
      <c r="D16" s="24">
        <f>VLOOKUP(B16,[1]Vine!$A$12:$E$90,2,0)</f>
        <v>260178873</v>
      </c>
      <c r="E16" s="25" t="s">
        <v>33</v>
      </c>
      <c r="F16" s="25">
        <v>13210</v>
      </c>
      <c r="G16" s="26">
        <v>16000</v>
      </c>
      <c r="H16" s="27">
        <f t="shared" si="0"/>
        <v>211360000</v>
      </c>
      <c r="I16" s="28"/>
    </row>
    <row r="17" spans="1:13" ht="21.75" customHeight="1">
      <c r="A17" s="23">
        <v>43222</v>
      </c>
      <c r="B17" s="1" t="s">
        <v>34</v>
      </c>
      <c r="C17" s="24" t="str">
        <f>VLOOKUP(B17,[1]Vine!$A$12:$E$90,3,0)</f>
        <v>Hàm Tân - Bình Thuận</v>
      </c>
      <c r="D17" s="24">
        <f>VLOOKUP(B17,[1]Vine!$A$12:$E$90,2,0)</f>
        <v>260690910</v>
      </c>
      <c r="E17" s="25" t="s">
        <v>33</v>
      </c>
      <c r="F17" s="25">
        <v>13420</v>
      </c>
      <c r="G17" s="26">
        <v>16000</v>
      </c>
      <c r="H17" s="27">
        <f t="shared" si="0"/>
        <v>214720000</v>
      </c>
      <c r="I17" s="28"/>
    </row>
    <row r="18" spans="1:13" ht="21.75" customHeight="1">
      <c r="A18" s="23">
        <v>43228</v>
      </c>
      <c r="B18" s="1" t="s">
        <v>35</v>
      </c>
      <c r="C18" s="24" t="str">
        <f>VLOOKUP(B18,[1]Vine!$A$12:$E$90,3,0)</f>
        <v>Long Hương - Bình Thuận</v>
      </c>
      <c r="D18" s="24" t="str">
        <f>VLOOKUP(B18,[1]Vine!$A$12:$E$90,2,0)</f>
        <v>020714486</v>
      </c>
      <c r="E18" s="25" t="s">
        <v>33</v>
      </c>
      <c r="F18" s="25">
        <v>13100</v>
      </c>
      <c r="G18" s="26">
        <v>16000</v>
      </c>
      <c r="H18" s="27">
        <f t="shared" si="0"/>
        <v>209600000</v>
      </c>
      <c r="I18" s="28"/>
      <c r="L18" s="40"/>
    </row>
    <row r="19" spans="1:13" ht="21.75" customHeight="1">
      <c r="A19" s="23">
        <v>43228</v>
      </c>
      <c r="B19" s="1" t="s">
        <v>36</v>
      </c>
      <c r="C19" s="24" t="str">
        <f>VLOOKUP(B19,[1]Vine!$A$12:$E$90,3,0)</f>
        <v>Phan Thiết - Bình Thuận</v>
      </c>
      <c r="D19" s="24">
        <f>VLOOKUP(B19,[1]Vine!$A$12:$E$90,2,0)</f>
        <v>260850613</v>
      </c>
      <c r="E19" s="25" t="s">
        <v>33</v>
      </c>
      <c r="F19" s="25">
        <v>13850</v>
      </c>
      <c r="G19" s="26">
        <v>16000</v>
      </c>
      <c r="H19" s="27">
        <f t="shared" si="0"/>
        <v>221600000</v>
      </c>
      <c r="I19" s="28"/>
    </row>
    <row r="20" spans="1:13" ht="21.75" customHeight="1">
      <c r="A20" s="23">
        <v>43228</v>
      </c>
      <c r="B20" s="1" t="s">
        <v>32</v>
      </c>
      <c r="C20" s="24" t="str">
        <f>VLOOKUP(B20,[1]Vine!$A$12:$E$90,3,0)</f>
        <v>Phan Thiết - Bình Thuận</v>
      </c>
      <c r="D20" s="24">
        <f>VLOOKUP(B20,[1]Vine!$A$12:$E$90,2,0)</f>
        <v>260178873</v>
      </c>
      <c r="E20" s="25" t="s">
        <v>33</v>
      </c>
      <c r="F20" s="25">
        <v>13650</v>
      </c>
      <c r="G20" s="26">
        <v>16000</v>
      </c>
      <c r="H20" s="27">
        <f t="shared" si="0"/>
        <v>218400000</v>
      </c>
      <c r="I20" s="28"/>
    </row>
    <row r="21" spans="1:13" ht="21.75" customHeight="1">
      <c r="A21" s="23">
        <v>43231</v>
      </c>
      <c r="B21" s="1" t="s">
        <v>34</v>
      </c>
      <c r="C21" s="24" t="str">
        <f>VLOOKUP(B21,[1]Vine!$A$12:$E$90,3,0)</f>
        <v>Hàm Tân - Bình Thuận</v>
      </c>
      <c r="D21" s="24">
        <f>VLOOKUP(B21,[1]Vine!$A$12:$E$90,2,0)</f>
        <v>260690910</v>
      </c>
      <c r="E21" s="25" t="s">
        <v>33</v>
      </c>
      <c r="F21" s="25">
        <v>13240</v>
      </c>
      <c r="G21" s="26">
        <v>16000</v>
      </c>
      <c r="H21" s="27">
        <f t="shared" si="0"/>
        <v>211840000</v>
      </c>
      <c r="I21" s="28"/>
    </row>
    <row r="22" spans="1:13" ht="21.75" customHeight="1">
      <c r="A22" s="23">
        <v>43231</v>
      </c>
      <c r="B22" s="1" t="s">
        <v>32</v>
      </c>
      <c r="C22" s="24" t="str">
        <f>VLOOKUP(B22,[1]Vine!$A$12:$E$90,3,0)</f>
        <v>Phan Thiết - Bình Thuận</v>
      </c>
      <c r="D22" s="24">
        <f>VLOOKUP(B22,[1]Vine!$A$12:$E$90,2,0)</f>
        <v>260178873</v>
      </c>
      <c r="E22" s="25" t="s">
        <v>33</v>
      </c>
      <c r="F22" s="25">
        <v>13860</v>
      </c>
      <c r="G22" s="26">
        <v>16000</v>
      </c>
      <c r="H22" s="27">
        <f t="shared" si="0"/>
        <v>221760000</v>
      </c>
      <c r="I22" s="28"/>
    </row>
    <row r="23" spans="1:13" ht="21.75" customHeight="1">
      <c r="A23" s="23">
        <v>43231</v>
      </c>
      <c r="B23" s="1" t="s">
        <v>36</v>
      </c>
      <c r="C23" s="24" t="str">
        <f>VLOOKUP(B23,[1]Vine!$A$12:$E$90,3,0)</f>
        <v>Phan Thiết - Bình Thuận</v>
      </c>
      <c r="D23" s="24">
        <f>VLOOKUP(B23,[1]Vine!$A$12:$E$90,2,0)</f>
        <v>260850613</v>
      </c>
      <c r="E23" s="25" t="s">
        <v>33</v>
      </c>
      <c r="F23" s="25">
        <f>135000-SUM(F14:F22)</f>
        <v>13590</v>
      </c>
      <c r="G23" s="26">
        <v>16000</v>
      </c>
      <c r="H23" s="27">
        <f t="shared" si="0"/>
        <v>217440000</v>
      </c>
      <c r="I23" s="28"/>
    </row>
    <row r="24" spans="1:13" ht="12.75" customHeight="1">
      <c r="A24" s="31"/>
      <c r="B24" s="32"/>
      <c r="C24" s="24"/>
      <c r="D24" s="24"/>
      <c r="E24" s="25"/>
      <c r="F24" s="25"/>
      <c r="G24" s="26"/>
      <c r="H24" s="27"/>
      <c r="I24" s="27"/>
      <c r="K24" s="33"/>
      <c r="L24" s="40"/>
    </row>
    <row r="25" spans="1:13" ht="24" customHeight="1">
      <c r="A25" s="3" t="s">
        <v>20</v>
      </c>
      <c r="C25" s="12">
        <f>SUM(H14:H24)</f>
        <v>2160000000</v>
      </c>
      <c r="D25" s="12"/>
      <c r="K25" s="33"/>
      <c r="L25" s="33"/>
    </row>
    <row r="26" spans="1:13" ht="15.75" customHeight="1">
      <c r="C26" s="13"/>
      <c r="D26" s="5"/>
      <c r="G26" s="14" t="s">
        <v>51</v>
      </c>
      <c r="H26" s="15"/>
      <c r="I26" s="15"/>
      <c r="K26" s="33"/>
      <c r="L26" s="33"/>
      <c r="M26" s="33"/>
    </row>
    <row r="27" spans="1:13">
      <c r="B27" s="16" t="s">
        <v>21</v>
      </c>
      <c r="G27" s="17" t="s">
        <v>22</v>
      </c>
      <c r="K27" s="33"/>
      <c r="L27" s="41"/>
    </row>
    <row r="28" spans="1:13">
      <c r="B28" s="18" t="s">
        <v>23</v>
      </c>
      <c r="D28" s="19"/>
      <c r="G28" s="20" t="s">
        <v>24</v>
      </c>
      <c r="K28" s="33"/>
      <c r="L28" s="42"/>
      <c r="M28" s="33"/>
    </row>
    <row r="29" spans="1:13">
      <c r="B29" s="18"/>
      <c r="D29" s="19"/>
      <c r="G29" s="20"/>
      <c r="K29" s="33"/>
      <c r="L29" s="42"/>
    </row>
    <row r="30" spans="1:13">
      <c r="B30" s="21"/>
      <c r="D30" s="19"/>
      <c r="G30" s="20"/>
    </row>
    <row r="31" spans="1:13">
      <c r="B31" s="21"/>
      <c r="D31" s="19"/>
      <c r="G31" s="20"/>
    </row>
    <row r="32" spans="1:13" ht="12" customHeight="1">
      <c r="B32" s="18"/>
      <c r="D32" s="19"/>
      <c r="G32" s="20"/>
    </row>
    <row r="33" spans="1:13" s="2" customFormat="1" ht="4.5" hidden="1" customHeight="1">
      <c r="A33" s="3"/>
      <c r="B33" s="18"/>
      <c r="D33" s="19"/>
      <c r="F33" s="5"/>
      <c r="G33" s="20"/>
      <c r="J33"/>
      <c r="K33"/>
      <c r="L33"/>
      <c r="M33"/>
    </row>
    <row r="34" spans="1:13" s="2" customFormat="1">
      <c r="A34" s="3"/>
      <c r="B34" s="21" t="s">
        <v>39</v>
      </c>
      <c r="C34" s="21"/>
      <c r="F34" s="84"/>
      <c r="G34" s="84"/>
      <c r="H34" s="84"/>
      <c r="J34"/>
      <c r="K34"/>
      <c r="L34"/>
      <c r="M34"/>
    </row>
    <row r="35" spans="1:13" s="2" customFormat="1">
      <c r="A35" s="3"/>
      <c r="B35" s="21"/>
      <c r="C35" s="21"/>
      <c r="F35" s="43"/>
      <c r="G35" s="43"/>
      <c r="H35" s="43"/>
      <c r="J35"/>
      <c r="K35"/>
      <c r="L35"/>
      <c r="M35"/>
    </row>
  </sheetData>
  <autoFilter ref="A13:M23"/>
  <mergeCells count="8">
    <mergeCell ref="F34:H34"/>
    <mergeCell ref="A1:G3"/>
    <mergeCell ref="H1:I4"/>
    <mergeCell ref="A4:G4"/>
    <mergeCell ref="A11:A12"/>
    <mergeCell ref="B11:D11"/>
    <mergeCell ref="E11:H11"/>
    <mergeCell ref="I11:I12"/>
  </mergeCells>
  <conditionalFormatting sqref="C5:E6 F6">
    <cfRule type="cellIs" dxfId="6" priority="1" stopIfTrue="1" operator="equal">
      <formula>"Döõ lieäu sai"</formula>
    </cfRule>
  </conditionalFormatting>
  <printOptions horizontalCentered="1"/>
  <pageMargins left="0.45" right="0.45" top="0.22" bottom="0.16" header="0.3" footer="0.3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32"/>
  <sheetViews>
    <sheetView topLeftCell="A10" workbookViewId="0">
      <selection activeCell="A23" sqref="A23:I31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2" spans="1:10" ht="15.95" customHeight="1">
      <c r="A2" s="85" t="s">
        <v>4</v>
      </c>
      <c r="B2" s="85"/>
      <c r="C2" s="85"/>
      <c r="D2" s="85"/>
      <c r="E2" s="85"/>
      <c r="F2" s="85"/>
      <c r="G2" s="86"/>
      <c r="H2" s="87" t="s">
        <v>5</v>
      </c>
      <c r="I2" s="88"/>
      <c r="J2" s="47"/>
    </row>
    <row r="3" spans="1:10" ht="15.95" customHeight="1">
      <c r="A3" s="85"/>
      <c r="B3" s="85"/>
      <c r="C3" s="85"/>
      <c r="D3" s="85"/>
      <c r="E3" s="85"/>
      <c r="F3" s="85"/>
      <c r="G3" s="86"/>
      <c r="H3" s="89"/>
      <c r="I3" s="90"/>
      <c r="J3" s="47"/>
    </row>
    <row r="4" spans="1:10" ht="15.95" customHeight="1">
      <c r="A4" s="85"/>
      <c r="B4" s="85"/>
      <c r="C4" s="85"/>
      <c r="D4" s="85"/>
      <c r="E4" s="85"/>
      <c r="F4" s="85"/>
      <c r="G4" s="86"/>
      <c r="H4" s="89"/>
      <c r="I4" s="90"/>
      <c r="J4" s="47"/>
    </row>
    <row r="5" spans="1:10" ht="15.95" customHeight="1">
      <c r="A5" s="93" t="s">
        <v>50</v>
      </c>
      <c r="B5" s="93"/>
      <c r="C5" s="93"/>
      <c r="D5" s="93"/>
      <c r="E5" s="93"/>
      <c r="F5" s="93"/>
      <c r="G5" s="94"/>
      <c r="H5" s="91"/>
      <c r="I5" s="92"/>
      <c r="J5" s="47"/>
    </row>
    <row r="6" spans="1:10" ht="15" customHeight="1">
      <c r="A6" s="48"/>
      <c r="B6" s="47"/>
      <c r="C6" s="49"/>
      <c r="D6" s="49"/>
      <c r="E6" s="47"/>
      <c r="F6" s="50"/>
      <c r="G6" s="50"/>
      <c r="H6" s="47"/>
      <c r="I6" s="47"/>
      <c r="J6" s="47"/>
    </row>
    <row r="7" spans="1:10" ht="18.75" customHeight="1">
      <c r="A7" s="48" t="s">
        <v>6</v>
      </c>
      <c r="B7" s="47"/>
      <c r="C7" s="47"/>
      <c r="D7" s="47"/>
      <c r="E7" s="47" t="s">
        <v>7</v>
      </c>
      <c r="F7" s="50"/>
      <c r="G7" s="50"/>
      <c r="H7" s="47"/>
      <c r="I7" s="47"/>
      <c r="J7" s="47"/>
    </row>
    <row r="8" spans="1:10" ht="18.75" customHeight="1">
      <c r="A8" s="48" t="s">
        <v>8</v>
      </c>
      <c r="B8" s="47"/>
      <c r="C8" s="47"/>
      <c r="D8" s="47"/>
      <c r="E8" s="47"/>
      <c r="F8" s="50"/>
      <c r="G8" s="50"/>
      <c r="H8" s="47"/>
      <c r="I8" s="47"/>
      <c r="J8" s="47"/>
    </row>
    <row r="9" spans="1:10" ht="18.75" customHeight="1">
      <c r="A9" s="48" t="s">
        <v>9</v>
      </c>
      <c r="B9" s="47"/>
      <c r="C9" s="47"/>
      <c r="D9" s="47"/>
      <c r="E9" s="47"/>
      <c r="F9" s="50"/>
      <c r="G9" s="50"/>
      <c r="H9" s="47"/>
      <c r="I9" s="47"/>
      <c r="J9" s="47"/>
    </row>
    <row r="10" spans="1:10" ht="18.75" customHeight="1">
      <c r="A10" s="48" t="s">
        <v>10</v>
      </c>
      <c r="B10" s="47"/>
      <c r="C10" s="47"/>
      <c r="D10" s="47"/>
      <c r="E10" s="47"/>
      <c r="F10" s="50"/>
      <c r="G10" s="50"/>
      <c r="H10" s="47"/>
      <c r="I10" s="47"/>
      <c r="J10" s="47"/>
    </row>
    <row r="11" spans="1:10" ht="6.75" customHeight="1">
      <c r="A11" s="48"/>
      <c r="B11" s="47"/>
      <c r="C11" s="47"/>
      <c r="D11" s="47"/>
      <c r="E11" s="47"/>
      <c r="F11" s="50"/>
      <c r="G11" s="50"/>
      <c r="H11" s="47"/>
      <c r="I11" s="47"/>
      <c r="J11" s="47"/>
    </row>
    <row r="12" spans="1:10" ht="19.5" customHeight="1">
      <c r="A12" s="95" t="s">
        <v>11</v>
      </c>
      <c r="B12" s="97" t="s">
        <v>0</v>
      </c>
      <c r="C12" s="98"/>
      <c r="D12" s="99"/>
      <c r="E12" s="100" t="s">
        <v>12</v>
      </c>
      <c r="F12" s="100"/>
      <c r="G12" s="100"/>
      <c r="H12" s="100"/>
      <c r="I12" s="45" t="s">
        <v>40</v>
      </c>
      <c r="J12" s="51"/>
    </row>
    <row r="13" spans="1:10" ht="35.25" customHeight="1">
      <c r="A13" s="96"/>
      <c r="B13" s="45" t="s">
        <v>13</v>
      </c>
      <c r="C13" s="45" t="s">
        <v>3</v>
      </c>
      <c r="D13" s="45" t="s">
        <v>14</v>
      </c>
      <c r="E13" s="45" t="s">
        <v>1</v>
      </c>
      <c r="F13" s="6" t="s">
        <v>15</v>
      </c>
      <c r="G13" s="6" t="s">
        <v>2</v>
      </c>
      <c r="H13" s="7" t="s">
        <v>16</v>
      </c>
      <c r="I13" s="45"/>
      <c r="J13" s="51"/>
    </row>
    <row r="14" spans="1:10" ht="10.5" customHeight="1">
      <c r="A14" s="52" t="s">
        <v>17</v>
      </c>
      <c r="B14" s="53">
        <v>2</v>
      </c>
      <c r="C14" s="53">
        <v>3</v>
      </c>
      <c r="D14" s="53">
        <v>4</v>
      </c>
      <c r="E14" s="53">
        <v>5</v>
      </c>
      <c r="F14" s="54" t="s">
        <v>18</v>
      </c>
      <c r="G14" s="54" t="s">
        <v>19</v>
      </c>
      <c r="H14" s="53">
        <v>8</v>
      </c>
      <c r="I14" s="53">
        <v>9</v>
      </c>
      <c r="J14" s="55"/>
    </row>
    <row r="15" spans="1:10" ht="21.75" customHeight="1">
      <c r="A15" s="56">
        <v>43221</v>
      </c>
      <c r="B15" s="1" t="s">
        <v>52</v>
      </c>
      <c r="C15" s="24" t="str">
        <f>VLOOKUP(B15,[1]Vine!$A$12:$E$90,3,0)</f>
        <v>Vũng Tàu</v>
      </c>
      <c r="D15" s="24">
        <f>VLOOKUP(B15,[1]Vine!$A$12:$E$90,2,0)</f>
        <v>261183075</v>
      </c>
      <c r="E15" s="25" t="s">
        <v>53</v>
      </c>
      <c r="F15" s="57">
        <v>13450</v>
      </c>
      <c r="G15" s="28">
        <v>18500</v>
      </c>
      <c r="H15" s="28">
        <f t="shared" ref="H15:H19" si="0">F15*G15</f>
        <v>248825000</v>
      </c>
      <c r="I15" s="28"/>
      <c r="J15" s="58"/>
    </row>
    <row r="16" spans="1:10" ht="21.75" customHeight="1">
      <c r="A16" s="56">
        <v>43221</v>
      </c>
      <c r="B16" s="1" t="s">
        <v>54</v>
      </c>
      <c r="C16" s="24" t="str">
        <f>VLOOKUP(B16,[1]Vine!$A$12:$E$90,3,0)</f>
        <v>Vũng Tàu</v>
      </c>
      <c r="D16" s="24">
        <f>VLOOKUP(B16,[1]Vine!$A$12:$E$90,2,0)</f>
        <v>260456563</v>
      </c>
      <c r="E16" s="25" t="s">
        <v>53</v>
      </c>
      <c r="F16" s="57">
        <v>12540</v>
      </c>
      <c r="G16" s="28">
        <v>18500</v>
      </c>
      <c r="H16" s="27">
        <f t="shared" si="0"/>
        <v>231990000</v>
      </c>
      <c r="I16" s="27"/>
      <c r="J16" s="58"/>
    </row>
    <row r="17" spans="1:10" ht="21.75" customHeight="1">
      <c r="A17" s="56">
        <v>43226</v>
      </c>
      <c r="B17" s="1" t="s">
        <v>52</v>
      </c>
      <c r="C17" s="24" t="str">
        <f>VLOOKUP(B17,[1]Vine!$A$12:$E$90,3,0)</f>
        <v>Vũng Tàu</v>
      </c>
      <c r="D17" s="24">
        <f>VLOOKUP(B17,[1]Vine!$A$12:$E$90,2,0)</f>
        <v>261183075</v>
      </c>
      <c r="E17" s="25" t="s">
        <v>53</v>
      </c>
      <c r="F17" s="57">
        <v>13120</v>
      </c>
      <c r="G17" s="28">
        <v>18500</v>
      </c>
      <c r="H17" s="27">
        <f t="shared" si="0"/>
        <v>242720000</v>
      </c>
      <c r="I17" s="27"/>
      <c r="J17" s="47"/>
    </row>
    <row r="18" spans="1:10" ht="21.75" customHeight="1">
      <c r="A18" s="56">
        <v>43226</v>
      </c>
      <c r="B18" s="1" t="s">
        <v>54</v>
      </c>
      <c r="C18" s="24" t="str">
        <f>VLOOKUP(B18,[1]Vine!$A$12:$E$90,3,0)</f>
        <v>Vũng Tàu</v>
      </c>
      <c r="D18" s="24">
        <f>VLOOKUP(B18,[1]Vine!$A$12:$E$90,2,0)</f>
        <v>260456563</v>
      </c>
      <c r="E18" s="25" t="s">
        <v>53</v>
      </c>
      <c r="F18" s="57">
        <v>13520</v>
      </c>
      <c r="G18" s="28">
        <v>18500</v>
      </c>
      <c r="H18" s="27">
        <f t="shared" si="0"/>
        <v>250120000</v>
      </c>
      <c r="I18" s="27"/>
      <c r="J18" s="58"/>
    </row>
    <row r="19" spans="1:10" ht="21.75" customHeight="1">
      <c r="A19" s="56">
        <v>43231</v>
      </c>
      <c r="B19" s="1" t="s">
        <v>52</v>
      </c>
      <c r="C19" s="24" t="str">
        <f>VLOOKUP(B19,[1]Vine!$A$12:$E$90,3,0)</f>
        <v>Vũng Tàu</v>
      </c>
      <c r="D19" s="24">
        <f>VLOOKUP(B19,[1]Vine!$A$12:$E$90,2,0)</f>
        <v>261183075</v>
      </c>
      <c r="E19" s="25" t="s">
        <v>53</v>
      </c>
      <c r="F19" s="25">
        <f>6000*11-SUM(F15:F18)</f>
        <v>13370</v>
      </c>
      <c r="G19" s="28">
        <v>18500</v>
      </c>
      <c r="H19" s="27">
        <f t="shared" si="0"/>
        <v>247345000</v>
      </c>
      <c r="I19" s="27"/>
      <c r="J19" s="47"/>
    </row>
    <row r="20" spans="1:10" ht="15" customHeight="1">
      <c r="A20" s="31"/>
      <c r="B20" s="32"/>
      <c r="C20" s="59"/>
      <c r="D20" s="24"/>
      <c r="E20" s="25"/>
      <c r="F20" s="25"/>
      <c r="G20" s="27"/>
      <c r="H20" s="27"/>
      <c r="I20" s="27"/>
      <c r="J20" s="58"/>
    </row>
    <row r="21" spans="1:10" ht="7.5" customHeight="1">
      <c r="A21" s="60"/>
      <c r="B21" s="61"/>
      <c r="C21" s="62"/>
      <c r="D21" s="62"/>
      <c r="E21" s="63"/>
      <c r="F21" s="63"/>
      <c r="G21" s="64"/>
      <c r="H21" s="65"/>
      <c r="I21" s="65"/>
      <c r="J21" s="58"/>
    </row>
    <row r="22" spans="1:10" ht="16.5" customHeight="1">
      <c r="A22" s="48" t="s">
        <v>20</v>
      </c>
      <c r="B22" s="47"/>
      <c r="C22" s="66">
        <f>SUM(H15:H20)</f>
        <v>1221000000</v>
      </c>
      <c r="D22" s="66"/>
      <c r="E22" s="47"/>
      <c r="F22" s="50"/>
      <c r="G22" s="50"/>
      <c r="H22" s="47"/>
      <c r="I22" s="47"/>
      <c r="J22" s="47"/>
    </row>
    <row r="23" spans="1:10">
      <c r="A23" s="48"/>
      <c r="B23" s="47"/>
      <c r="C23" s="50"/>
      <c r="D23" s="47"/>
      <c r="E23" s="47"/>
      <c r="F23" s="50"/>
      <c r="G23" s="50"/>
      <c r="H23" s="67"/>
      <c r="I23" s="47"/>
      <c r="J23" s="47"/>
    </row>
    <row r="24" spans="1:10">
      <c r="A24" s="48"/>
      <c r="B24" s="47"/>
      <c r="C24" s="67"/>
      <c r="D24" s="50"/>
      <c r="E24" s="47"/>
      <c r="F24" s="50"/>
      <c r="G24" s="68" t="s">
        <v>55</v>
      </c>
      <c r="H24" s="69"/>
      <c r="I24" s="69"/>
      <c r="J24" s="47"/>
    </row>
    <row r="25" spans="1:10">
      <c r="A25" s="48"/>
      <c r="B25" s="70" t="s">
        <v>21</v>
      </c>
      <c r="C25" s="47"/>
      <c r="D25" s="47"/>
      <c r="E25" s="47"/>
      <c r="F25" s="50"/>
      <c r="G25" s="71" t="s">
        <v>22</v>
      </c>
      <c r="H25" s="47"/>
      <c r="I25" s="47"/>
      <c r="J25" s="47"/>
    </row>
    <row r="26" spans="1:10">
      <c r="A26" s="48"/>
      <c r="B26" s="72" t="s">
        <v>23</v>
      </c>
      <c r="C26" s="47"/>
      <c r="D26" s="73"/>
      <c r="E26" s="47"/>
      <c r="F26" s="50"/>
      <c r="G26" s="74" t="s">
        <v>24</v>
      </c>
      <c r="H26" s="47"/>
      <c r="I26" s="47"/>
      <c r="J26" s="47"/>
    </row>
    <row r="27" spans="1:10">
      <c r="A27" s="48"/>
      <c r="B27" s="72"/>
      <c r="C27" s="47"/>
      <c r="D27" s="73"/>
      <c r="E27" s="47"/>
      <c r="F27" s="50"/>
      <c r="G27" s="74"/>
      <c r="H27" s="47"/>
      <c r="I27" s="47"/>
      <c r="J27" s="47"/>
    </row>
    <row r="28" spans="1:10">
      <c r="A28" s="48"/>
      <c r="B28" s="72"/>
      <c r="C28" s="47"/>
      <c r="D28" s="73"/>
      <c r="E28" s="47"/>
      <c r="F28" s="50"/>
      <c r="G28" s="74"/>
      <c r="H28" s="47"/>
      <c r="I28" s="47"/>
      <c r="J28" s="47"/>
    </row>
    <row r="29" spans="1:10">
      <c r="A29" s="48"/>
      <c r="B29" s="75"/>
      <c r="C29" s="47"/>
      <c r="D29" s="73"/>
      <c r="E29" s="47"/>
      <c r="F29" s="50"/>
      <c r="G29" s="74"/>
      <c r="H29" s="47"/>
      <c r="I29" s="47"/>
      <c r="J29" s="47"/>
    </row>
    <row r="30" spans="1:10">
      <c r="A30" s="48"/>
      <c r="B30" s="75"/>
      <c r="C30" s="47"/>
      <c r="D30" s="73"/>
      <c r="E30" s="47"/>
      <c r="F30" s="50"/>
      <c r="G30" s="74"/>
      <c r="H30" s="47"/>
      <c r="I30" s="47"/>
      <c r="J30" s="47"/>
    </row>
    <row r="31" spans="1:10">
      <c r="A31" s="48"/>
      <c r="B31" s="21" t="s">
        <v>39</v>
      </c>
      <c r="C31" s="47"/>
      <c r="D31" s="73"/>
      <c r="E31" s="47"/>
      <c r="F31" s="50"/>
      <c r="G31" s="74"/>
      <c r="H31" s="47"/>
      <c r="I31" s="47"/>
      <c r="J31" s="47"/>
    </row>
    <row r="32" spans="1:10">
      <c r="A32" s="48"/>
      <c r="B32" s="75"/>
      <c r="C32" s="47"/>
      <c r="D32" s="73"/>
      <c r="E32" s="47"/>
      <c r="F32" s="50"/>
      <c r="G32" s="74"/>
      <c r="H32" s="47"/>
      <c r="I32" s="47"/>
      <c r="J32" s="47"/>
    </row>
  </sheetData>
  <mergeCells count="6">
    <mergeCell ref="A2:G4"/>
    <mergeCell ref="H2:I5"/>
    <mergeCell ref="A5:G5"/>
    <mergeCell ref="A12:A13"/>
    <mergeCell ref="B12:D12"/>
    <mergeCell ref="E12:H12"/>
  </mergeCells>
  <conditionalFormatting sqref="C6:E7 F7">
    <cfRule type="cellIs" dxfId="5" priority="1" stopIfTrue="1" operator="equal">
      <formula>"Döõ lieäu sai"</formula>
    </cfRule>
  </conditionalFormatting>
  <printOptions horizontalCentered="1"/>
  <pageMargins left="0.2" right="0.2" top="0.25" bottom="0.2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30"/>
  <sheetViews>
    <sheetView workbookViewId="0">
      <selection activeCell="G16" sqref="G16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2" spans="1:10" ht="15.95" customHeight="1">
      <c r="A2" s="85" t="s">
        <v>4</v>
      </c>
      <c r="B2" s="85"/>
      <c r="C2" s="85"/>
      <c r="D2" s="85"/>
      <c r="E2" s="85"/>
      <c r="F2" s="85"/>
      <c r="G2" s="86"/>
      <c r="H2" s="87" t="s">
        <v>5</v>
      </c>
      <c r="I2" s="88"/>
      <c r="J2" s="47"/>
    </row>
    <row r="3" spans="1:10" ht="15.95" customHeight="1">
      <c r="A3" s="85"/>
      <c r="B3" s="85"/>
      <c r="C3" s="85"/>
      <c r="D3" s="85"/>
      <c r="E3" s="85"/>
      <c r="F3" s="85"/>
      <c r="G3" s="86"/>
      <c r="H3" s="89"/>
      <c r="I3" s="90"/>
      <c r="J3" s="47"/>
    </row>
    <row r="4" spans="1:10" ht="15.95" customHeight="1">
      <c r="A4" s="85"/>
      <c r="B4" s="85"/>
      <c r="C4" s="85"/>
      <c r="D4" s="85"/>
      <c r="E4" s="85"/>
      <c r="F4" s="85"/>
      <c r="G4" s="86"/>
      <c r="H4" s="89"/>
      <c r="I4" s="90"/>
      <c r="J4" s="47"/>
    </row>
    <row r="5" spans="1:10" ht="15.95" customHeight="1">
      <c r="A5" s="93" t="s">
        <v>50</v>
      </c>
      <c r="B5" s="93"/>
      <c r="C5" s="93"/>
      <c r="D5" s="93"/>
      <c r="E5" s="93"/>
      <c r="F5" s="93"/>
      <c r="G5" s="94"/>
      <c r="H5" s="91"/>
      <c r="I5" s="92"/>
      <c r="J5" s="47"/>
    </row>
    <row r="6" spans="1:10" ht="15" customHeight="1">
      <c r="A6" s="48"/>
      <c r="B6" s="47"/>
      <c r="C6" s="49"/>
      <c r="D6" s="49"/>
      <c r="E6" s="47"/>
      <c r="F6" s="50"/>
      <c r="G6" s="50"/>
      <c r="H6" s="47"/>
      <c r="I6" s="47"/>
      <c r="J6" s="47"/>
    </row>
    <row r="7" spans="1:10" ht="18.75" customHeight="1">
      <c r="A7" s="48" t="s">
        <v>6</v>
      </c>
      <c r="B7" s="47"/>
      <c r="C7" s="47"/>
      <c r="D7" s="47"/>
      <c r="E7" s="47" t="s">
        <v>7</v>
      </c>
      <c r="F7" s="50"/>
      <c r="G7" s="50"/>
      <c r="H7" s="47"/>
      <c r="I7" s="47"/>
      <c r="J7" s="47"/>
    </row>
    <row r="8" spans="1:10" ht="18.75" customHeight="1">
      <c r="A8" s="48" t="s">
        <v>8</v>
      </c>
      <c r="B8" s="47"/>
      <c r="C8" s="47"/>
      <c r="D8" s="47"/>
      <c r="E8" s="47"/>
      <c r="F8" s="50"/>
      <c r="G8" s="50"/>
      <c r="H8" s="47"/>
      <c r="I8" s="47"/>
      <c r="J8" s="47"/>
    </row>
    <row r="9" spans="1:10" ht="18.75" customHeight="1">
      <c r="A9" s="48" t="s">
        <v>9</v>
      </c>
      <c r="B9" s="47"/>
      <c r="C9" s="47"/>
      <c r="D9" s="47"/>
      <c r="E9" s="47"/>
      <c r="F9" s="50"/>
      <c r="G9" s="50"/>
      <c r="H9" s="47"/>
      <c r="I9" s="47"/>
      <c r="J9" s="47"/>
    </row>
    <row r="10" spans="1:10" ht="18.75" customHeight="1">
      <c r="A10" s="48" t="s">
        <v>10</v>
      </c>
      <c r="B10" s="47"/>
      <c r="C10" s="47"/>
      <c r="D10" s="47"/>
      <c r="E10" s="47"/>
      <c r="F10" s="50"/>
      <c r="G10" s="50"/>
      <c r="H10" s="47"/>
      <c r="I10" s="47"/>
      <c r="J10" s="47"/>
    </row>
    <row r="11" spans="1:10" ht="6.75" customHeight="1">
      <c r="A11" s="48"/>
      <c r="B11" s="47"/>
      <c r="C11" s="47"/>
      <c r="D11" s="47"/>
      <c r="E11" s="47"/>
      <c r="F11" s="50"/>
      <c r="G11" s="50"/>
      <c r="H11" s="47"/>
      <c r="I11" s="47"/>
      <c r="J11" s="47"/>
    </row>
    <row r="12" spans="1:10" ht="19.5" customHeight="1">
      <c r="A12" s="95" t="s">
        <v>11</v>
      </c>
      <c r="B12" s="97" t="s">
        <v>0</v>
      </c>
      <c r="C12" s="98"/>
      <c r="D12" s="99"/>
      <c r="E12" s="100" t="s">
        <v>12</v>
      </c>
      <c r="F12" s="100"/>
      <c r="G12" s="100"/>
      <c r="H12" s="100"/>
      <c r="I12" s="46" t="s">
        <v>40</v>
      </c>
      <c r="J12" s="51"/>
    </row>
    <row r="13" spans="1:10" ht="35.25" customHeight="1">
      <c r="A13" s="96"/>
      <c r="B13" s="46" t="s">
        <v>13</v>
      </c>
      <c r="C13" s="46" t="s">
        <v>3</v>
      </c>
      <c r="D13" s="46" t="s">
        <v>14</v>
      </c>
      <c r="E13" s="46" t="s">
        <v>1</v>
      </c>
      <c r="F13" s="6" t="s">
        <v>15</v>
      </c>
      <c r="G13" s="6" t="s">
        <v>2</v>
      </c>
      <c r="H13" s="7" t="s">
        <v>16</v>
      </c>
      <c r="I13" s="46"/>
      <c r="J13" s="51"/>
    </row>
    <row r="14" spans="1:10" ht="10.5" customHeight="1">
      <c r="A14" s="52" t="s">
        <v>17</v>
      </c>
      <c r="B14" s="53">
        <v>2</v>
      </c>
      <c r="C14" s="53">
        <v>3</v>
      </c>
      <c r="D14" s="53">
        <v>4</v>
      </c>
      <c r="E14" s="53">
        <v>5</v>
      </c>
      <c r="F14" s="54" t="s">
        <v>18</v>
      </c>
      <c r="G14" s="54" t="s">
        <v>19</v>
      </c>
      <c r="H14" s="53">
        <v>8</v>
      </c>
      <c r="I14" s="53">
        <v>9</v>
      </c>
      <c r="J14" s="55"/>
    </row>
    <row r="15" spans="1:10" ht="21.75" customHeight="1">
      <c r="A15" s="23">
        <v>43224</v>
      </c>
      <c r="B15" s="1" t="s">
        <v>32</v>
      </c>
      <c r="C15" s="24" t="str">
        <f>VLOOKUP(B15,[1]Vine!$A$12:$E$90,3,0)</f>
        <v>Phan Thiết - Bình Thuận</v>
      </c>
      <c r="D15" s="24">
        <f>VLOOKUP(B15,[1]Vine!$A$12:$E$90,2,0)</f>
        <v>260178873</v>
      </c>
      <c r="E15" s="25" t="s">
        <v>33</v>
      </c>
      <c r="F15" s="25">
        <v>25780</v>
      </c>
      <c r="G15" s="26">
        <v>15500</v>
      </c>
      <c r="H15" s="27">
        <f t="shared" ref="H15:H16" si="0">F15*G15</f>
        <v>399590000</v>
      </c>
      <c r="I15" s="28"/>
      <c r="J15" s="58"/>
    </row>
    <row r="16" spans="1:10" ht="21.75" customHeight="1">
      <c r="A16" s="23">
        <v>43224</v>
      </c>
      <c r="B16" s="1" t="s">
        <v>36</v>
      </c>
      <c r="C16" s="24" t="str">
        <f>VLOOKUP(B16,[1]Vine!$A$12:$E$90,3,0)</f>
        <v>Phan Thiết - Bình Thuận</v>
      </c>
      <c r="D16" s="24">
        <f>VLOOKUP(B16,[1]Vine!$A$12:$E$90,2,0)</f>
        <v>260850613</v>
      </c>
      <c r="E16" s="25" t="s">
        <v>33</v>
      </c>
      <c r="F16" s="25">
        <v>25630</v>
      </c>
      <c r="G16" s="26">
        <v>15500</v>
      </c>
      <c r="H16" s="27">
        <f t="shared" si="0"/>
        <v>397265000</v>
      </c>
      <c r="I16" s="28"/>
      <c r="J16" s="58"/>
    </row>
    <row r="17" spans="1:10" ht="21.75" customHeight="1">
      <c r="A17" s="23">
        <v>43230</v>
      </c>
      <c r="B17" s="1" t="s">
        <v>32</v>
      </c>
      <c r="C17" s="24" t="str">
        <f>VLOOKUP(B17,[1]Vine!$A$12:$E$90,3,0)</f>
        <v>Phan Thiết - Bình Thuận</v>
      </c>
      <c r="D17" s="24">
        <f>VLOOKUP(B17,[1]Vine!$A$12:$E$90,2,0)</f>
        <v>260178873</v>
      </c>
      <c r="E17" s="25" t="s">
        <v>33</v>
      </c>
      <c r="F17" s="25">
        <v>25980</v>
      </c>
      <c r="G17" s="26">
        <v>15500</v>
      </c>
      <c r="H17" s="27">
        <f t="shared" ref="H17" si="1">F17*G17</f>
        <v>402690000</v>
      </c>
      <c r="I17" s="28"/>
      <c r="J17" s="58"/>
    </row>
    <row r="18" spans="1:10" ht="15" customHeight="1">
      <c r="A18" s="31"/>
      <c r="B18" s="32"/>
      <c r="C18" s="59"/>
      <c r="D18" s="24"/>
      <c r="E18" s="25"/>
      <c r="F18" s="25"/>
      <c r="G18" s="27"/>
      <c r="H18" s="27"/>
      <c r="I18" s="27"/>
      <c r="J18" s="58"/>
    </row>
    <row r="19" spans="1:10" ht="7.5" customHeight="1">
      <c r="A19" s="60"/>
      <c r="B19" s="61"/>
      <c r="C19" s="62"/>
      <c r="D19" s="62"/>
      <c r="E19" s="63"/>
      <c r="F19" s="63"/>
      <c r="G19" s="64"/>
      <c r="H19" s="65"/>
      <c r="I19" s="65"/>
      <c r="J19" s="58"/>
    </row>
    <row r="20" spans="1:10" ht="16.5" customHeight="1">
      <c r="A20" s="48" t="s">
        <v>20</v>
      </c>
      <c r="B20" s="47"/>
      <c r="C20" s="66">
        <f>SUM(H15:H18)</f>
        <v>1199545000</v>
      </c>
      <c r="D20" s="66"/>
      <c r="E20" s="47"/>
      <c r="F20" s="50"/>
      <c r="G20" s="50"/>
      <c r="H20" s="47"/>
      <c r="I20" s="47"/>
      <c r="J20" s="47"/>
    </row>
    <row r="21" spans="1:10">
      <c r="A21" s="77" t="s">
        <v>56</v>
      </c>
      <c r="B21" s="47"/>
      <c r="C21" s="50"/>
      <c r="D21" s="47"/>
      <c r="E21" s="47"/>
      <c r="F21" s="50"/>
      <c r="G21" s="50"/>
      <c r="H21" s="67"/>
      <c r="I21" s="47"/>
      <c r="J21" s="47"/>
    </row>
    <row r="22" spans="1:10">
      <c r="A22" s="48"/>
      <c r="B22" s="47"/>
      <c r="C22" s="67"/>
      <c r="D22" s="50"/>
      <c r="E22" s="47"/>
      <c r="F22" s="50"/>
      <c r="G22" s="68" t="s">
        <v>55</v>
      </c>
      <c r="H22" s="69"/>
      <c r="I22" s="69"/>
      <c r="J22" s="47"/>
    </row>
    <row r="23" spans="1:10">
      <c r="A23" s="48"/>
      <c r="B23" s="70"/>
      <c r="C23" s="47"/>
      <c r="D23" s="47"/>
      <c r="E23" s="47"/>
      <c r="F23" s="50"/>
      <c r="G23" s="71" t="s">
        <v>22</v>
      </c>
      <c r="H23" s="47"/>
      <c r="I23" s="47"/>
      <c r="J23" s="47"/>
    </row>
    <row r="24" spans="1:10">
      <c r="A24" s="48"/>
      <c r="B24" s="72"/>
      <c r="C24" s="47"/>
      <c r="D24" s="73"/>
      <c r="E24" s="47"/>
      <c r="F24" s="50"/>
      <c r="G24" s="74" t="s">
        <v>24</v>
      </c>
      <c r="H24" s="47"/>
      <c r="I24" s="47"/>
      <c r="J24" s="47"/>
    </row>
    <row r="25" spans="1:10">
      <c r="A25" s="48"/>
      <c r="B25" s="72"/>
      <c r="C25" s="47"/>
      <c r="D25" s="73"/>
      <c r="E25" s="47"/>
      <c r="F25" s="50"/>
      <c r="G25" s="74"/>
      <c r="H25" s="47"/>
      <c r="I25" s="47"/>
      <c r="J25" s="47"/>
    </row>
    <row r="26" spans="1:10">
      <c r="A26" s="48"/>
      <c r="B26" s="72"/>
      <c r="C26" s="47"/>
      <c r="D26" s="73"/>
      <c r="E26" s="47"/>
      <c r="F26" s="50"/>
      <c r="G26" s="74"/>
      <c r="H26" s="47"/>
      <c r="I26" s="47"/>
      <c r="J26" s="47"/>
    </row>
    <row r="27" spans="1:10">
      <c r="A27" s="48"/>
      <c r="B27" s="75"/>
      <c r="C27" s="47"/>
      <c r="D27" s="73"/>
      <c r="E27" s="47"/>
      <c r="F27" s="50"/>
      <c r="G27" s="74"/>
      <c r="H27" s="47"/>
      <c r="I27" s="47"/>
      <c r="J27" s="47"/>
    </row>
    <row r="28" spans="1:10">
      <c r="A28" s="48"/>
      <c r="B28" s="75"/>
      <c r="C28" s="47"/>
      <c r="D28" s="73"/>
      <c r="E28" s="47"/>
      <c r="F28" s="50"/>
      <c r="G28" s="74"/>
      <c r="H28" s="47"/>
      <c r="I28" s="47"/>
      <c r="J28" s="47"/>
    </row>
    <row r="29" spans="1:10">
      <c r="A29" s="48"/>
      <c r="B29" s="21"/>
      <c r="C29" s="47"/>
      <c r="D29" s="73"/>
      <c r="E29" s="47"/>
      <c r="F29" s="50"/>
      <c r="G29" s="74"/>
      <c r="H29" s="47"/>
      <c r="I29" s="47"/>
      <c r="J29" s="47"/>
    </row>
    <row r="30" spans="1:10">
      <c r="A30" s="48"/>
      <c r="B30" s="75"/>
      <c r="C30" s="47"/>
      <c r="D30" s="73"/>
      <c r="E30" s="47"/>
      <c r="F30" s="50"/>
      <c r="G30" s="74"/>
      <c r="H30" s="47"/>
      <c r="I30" s="47"/>
      <c r="J30" s="47"/>
    </row>
  </sheetData>
  <mergeCells count="6">
    <mergeCell ref="A2:G4"/>
    <mergeCell ref="H2:I5"/>
    <mergeCell ref="A5:G5"/>
    <mergeCell ref="A12:A13"/>
    <mergeCell ref="B12:D12"/>
    <mergeCell ref="E12:H12"/>
  </mergeCells>
  <conditionalFormatting sqref="C6:E7 F7">
    <cfRule type="cellIs" dxfId="4" priority="1" stopIfTrue="1" operator="equal">
      <formula>"Döõ lieäu sai"</formula>
    </cfRule>
  </conditionalFormatting>
  <printOptions horizontalCentered="1"/>
  <pageMargins left="0.2" right="0.2" top="0.25" bottom="0.25" header="0.3" footer="0.3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sqref="A1:XFD10"/>
    </sheetView>
  </sheetViews>
  <sheetFormatPr defaultRowHeight="17.25"/>
  <cols>
    <col min="1" max="1" width="11" style="3" customWidth="1"/>
    <col min="2" max="2" width="21" style="2" customWidth="1"/>
    <col min="3" max="3" width="21.625" style="2" customWidth="1"/>
    <col min="4" max="4" width="12.125" style="2" customWidth="1"/>
    <col min="5" max="5" width="13.375" style="2" customWidth="1"/>
    <col min="6" max="6" width="10.625" style="5" customWidth="1"/>
    <col min="7" max="7" width="9.25" style="5" customWidth="1"/>
    <col min="8" max="8" width="11.875" style="2" customWidth="1"/>
    <col min="9" max="9" width="9.5" style="2" customWidth="1"/>
    <col min="11" max="11" width="14" bestFit="1" customWidth="1"/>
    <col min="12" max="12" width="16.5" bestFit="1" customWidth="1"/>
    <col min="13" max="13" width="12.375" bestFit="1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2" spans="1:10" ht="15.95" customHeight="1">
      <c r="A2" s="85" t="s">
        <v>4</v>
      </c>
      <c r="B2" s="85"/>
      <c r="C2" s="85"/>
      <c r="D2" s="85"/>
      <c r="E2" s="85"/>
      <c r="F2" s="85"/>
      <c r="G2" s="86"/>
      <c r="H2" s="87" t="s">
        <v>5</v>
      </c>
      <c r="I2" s="88"/>
      <c r="J2" s="47"/>
    </row>
    <row r="3" spans="1:10" ht="15.95" customHeight="1">
      <c r="A3" s="85"/>
      <c r="B3" s="85"/>
      <c r="C3" s="85"/>
      <c r="D3" s="85"/>
      <c r="E3" s="85"/>
      <c r="F3" s="85"/>
      <c r="G3" s="86"/>
      <c r="H3" s="89"/>
      <c r="I3" s="90"/>
      <c r="J3" s="47"/>
    </row>
    <row r="4" spans="1:10" ht="15.95" customHeight="1">
      <c r="A4" s="85"/>
      <c r="B4" s="85"/>
      <c r="C4" s="85"/>
      <c r="D4" s="85"/>
      <c r="E4" s="85"/>
      <c r="F4" s="85"/>
      <c r="G4" s="86"/>
      <c r="H4" s="89"/>
      <c r="I4" s="90"/>
      <c r="J4" s="47"/>
    </row>
    <row r="5" spans="1:10" ht="15.95" customHeight="1">
      <c r="A5" s="93" t="s">
        <v>57</v>
      </c>
      <c r="B5" s="93"/>
      <c r="C5" s="93"/>
      <c r="D5" s="93"/>
      <c r="E5" s="93"/>
      <c r="F5" s="93"/>
      <c r="G5" s="94"/>
      <c r="H5" s="91"/>
      <c r="I5" s="92"/>
      <c r="J5" s="47"/>
    </row>
    <row r="6" spans="1:10" ht="15" customHeight="1">
      <c r="A6" s="48"/>
      <c r="B6" s="47"/>
      <c r="C6" s="49"/>
      <c r="D6" s="49"/>
      <c r="E6" s="47"/>
      <c r="F6" s="50"/>
      <c r="G6" s="50"/>
      <c r="H6" s="47"/>
      <c r="I6" s="47"/>
      <c r="J6" s="47"/>
    </row>
    <row r="7" spans="1:10" ht="18.75" customHeight="1">
      <c r="A7" s="48" t="s">
        <v>6</v>
      </c>
      <c r="B7" s="47"/>
      <c r="C7" s="47"/>
      <c r="D7" s="47"/>
      <c r="E7" s="47" t="s">
        <v>7</v>
      </c>
      <c r="F7" s="50"/>
      <c r="G7" s="50"/>
      <c r="H7" s="47"/>
      <c r="I7" s="47"/>
      <c r="J7" s="47"/>
    </row>
    <row r="8" spans="1:10" ht="18.75" customHeight="1">
      <c r="A8" s="48" t="s">
        <v>8</v>
      </c>
      <c r="B8" s="47"/>
      <c r="C8" s="47"/>
      <c r="D8" s="47"/>
      <c r="E8" s="47"/>
      <c r="F8" s="50"/>
      <c r="G8" s="50"/>
      <c r="H8" s="47"/>
      <c r="I8" s="47"/>
      <c r="J8" s="47"/>
    </row>
    <row r="9" spans="1:10" ht="18.75" customHeight="1">
      <c r="A9" s="48" t="s">
        <v>9</v>
      </c>
      <c r="B9" s="47"/>
      <c r="C9" s="47"/>
      <c r="D9" s="47"/>
      <c r="E9" s="47"/>
      <c r="F9" s="50"/>
      <c r="G9" s="50"/>
      <c r="H9" s="47"/>
      <c r="I9" s="47"/>
      <c r="J9" s="47"/>
    </row>
    <row r="10" spans="1:10" ht="18.75" customHeight="1">
      <c r="A10" s="48" t="s">
        <v>10</v>
      </c>
      <c r="B10" s="47"/>
      <c r="C10" s="47"/>
      <c r="D10" s="47"/>
      <c r="E10" s="47"/>
      <c r="F10" s="50"/>
      <c r="G10" s="50"/>
      <c r="H10" s="47"/>
      <c r="I10" s="47"/>
      <c r="J10" s="47"/>
    </row>
    <row r="11" spans="1:10" ht="6.75" customHeight="1">
      <c r="A11" s="48"/>
      <c r="B11" s="47"/>
      <c r="C11" s="47"/>
      <c r="D11" s="47"/>
      <c r="E11" s="47"/>
      <c r="F11" s="50"/>
      <c r="G11" s="50"/>
      <c r="H11" s="47"/>
      <c r="I11" s="47"/>
      <c r="J11" s="47"/>
    </row>
    <row r="12" spans="1:10" ht="19.5" customHeight="1">
      <c r="A12" s="95" t="s">
        <v>11</v>
      </c>
      <c r="B12" s="97" t="s">
        <v>0</v>
      </c>
      <c r="C12" s="98"/>
      <c r="D12" s="99"/>
      <c r="E12" s="100" t="s">
        <v>12</v>
      </c>
      <c r="F12" s="100"/>
      <c r="G12" s="100"/>
      <c r="H12" s="100"/>
      <c r="I12" s="76" t="s">
        <v>40</v>
      </c>
      <c r="J12" s="51"/>
    </row>
    <row r="13" spans="1:10" ht="35.25" customHeight="1">
      <c r="A13" s="96"/>
      <c r="B13" s="76" t="s">
        <v>13</v>
      </c>
      <c r="C13" s="76" t="s">
        <v>3</v>
      </c>
      <c r="D13" s="76" t="s">
        <v>14</v>
      </c>
      <c r="E13" s="76" t="s">
        <v>1</v>
      </c>
      <c r="F13" s="6" t="s">
        <v>15</v>
      </c>
      <c r="G13" s="6" t="s">
        <v>2</v>
      </c>
      <c r="H13" s="7" t="s">
        <v>16</v>
      </c>
      <c r="I13" s="76"/>
      <c r="J13" s="51"/>
    </row>
    <row r="14" spans="1:10" ht="10.5" customHeight="1">
      <c r="A14" s="52" t="s">
        <v>17</v>
      </c>
      <c r="B14" s="53">
        <v>2</v>
      </c>
      <c r="C14" s="53">
        <v>3</v>
      </c>
      <c r="D14" s="53">
        <v>4</v>
      </c>
      <c r="E14" s="53">
        <v>5</v>
      </c>
      <c r="F14" s="54" t="s">
        <v>18</v>
      </c>
      <c r="G14" s="54" t="s">
        <v>19</v>
      </c>
      <c r="H14" s="53">
        <v>8</v>
      </c>
      <c r="I14" s="53">
        <v>9</v>
      </c>
      <c r="J14" s="55"/>
    </row>
    <row r="15" spans="1:10" ht="21.75" customHeight="1">
      <c r="A15" s="23">
        <v>43235</v>
      </c>
      <c r="B15" s="1" t="s">
        <v>35</v>
      </c>
      <c r="C15" s="24" t="str">
        <f>VLOOKUP(B15,[1]Vine!$A$12:$E$90,3,0)</f>
        <v>Long Hương - Bình Thuận</v>
      </c>
      <c r="D15" s="24" t="str">
        <f>VLOOKUP(B15,[1]Vine!$A$12:$E$90,2,0)</f>
        <v>020714486</v>
      </c>
      <c r="E15" s="25" t="s">
        <v>33</v>
      </c>
      <c r="F15" s="25">
        <v>24750</v>
      </c>
      <c r="G15" s="26">
        <v>15500</v>
      </c>
      <c r="H15" s="27">
        <f t="shared" ref="H15:H19" si="0">F15*G15</f>
        <v>383625000</v>
      </c>
      <c r="I15" s="28"/>
      <c r="J15" s="58"/>
    </row>
    <row r="16" spans="1:10" ht="21.75" customHeight="1">
      <c r="A16" s="23">
        <v>43235</v>
      </c>
      <c r="B16" s="1" t="s">
        <v>36</v>
      </c>
      <c r="C16" s="24" t="str">
        <f>VLOOKUP(B16,[1]Vine!$A$12:$E$90,3,0)</f>
        <v>Phan Thiết - Bình Thuận</v>
      </c>
      <c r="D16" s="24">
        <f>VLOOKUP(B16,[1]Vine!$A$12:$E$90,2,0)</f>
        <v>260850613</v>
      </c>
      <c r="E16" s="25" t="s">
        <v>33</v>
      </c>
      <c r="F16" s="25">
        <v>24560</v>
      </c>
      <c r="G16" s="26">
        <v>15500</v>
      </c>
      <c r="H16" s="27">
        <f t="shared" si="0"/>
        <v>380680000</v>
      </c>
      <c r="I16" s="28"/>
      <c r="J16" s="58"/>
    </row>
    <row r="17" spans="1:10" ht="21.75" customHeight="1">
      <c r="A17" s="23">
        <v>43235</v>
      </c>
      <c r="B17" s="1" t="s">
        <v>32</v>
      </c>
      <c r="C17" s="24" t="str">
        <f>VLOOKUP(B17,[1]Vine!$A$12:$E$90,3,0)</f>
        <v>Phan Thiết - Bình Thuận</v>
      </c>
      <c r="D17" s="24">
        <f>VLOOKUP(B17,[1]Vine!$A$12:$E$90,2,0)</f>
        <v>260178873</v>
      </c>
      <c r="E17" s="25" t="s">
        <v>33</v>
      </c>
      <c r="F17" s="25">
        <v>23560</v>
      </c>
      <c r="G17" s="26">
        <v>15500</v>
      </c>
      <c r="H17" s="27">
        <f t="shared" ref="H17:H18" si="1">F17*G17</f>
        <v>365180000</v>
      </c>
      <c r="I17" s="28"/>
      <c r="J17" s="58"/>
    </row>
    <row r="18" spans="1:10" ht="21.75" customHeight="1">
      <c r="A18" s="23">
        <v>43241</v>
      </c>
      <c r="B18" s="1" t="s">
        <v>36</v>
      </c>
      <c r="C18" s="24" t="str">
        <f>VLOOKUP(B18,[1]Vine!$A$12:$E$90,3,0)</f>
        <v>Phan Thiết - Bình Thuận</v>
      </c>
      <c r="D18" s="24">
        <f>VLOOKUP(B18,[1]Vine!$A$12:$E$90,2,0)</f>
        <v>260850613</v>
      </c>
      <c r="E18" s="25" t="s">
        <v>33</v>
      </c>
      <c r="F18" s="25">
        <v>24580</v>
      </c>
      <c r="G18" s="26">
        <v>15500</v>
      </c>
      <c r="H18" s="27">
        <f t="shared" si="1"/>
        <v>380990000</v>
      </c>
      <c r="I18" s="28"/>
      <c r="J18" s="58"/>
    </row>
    <row r="19" spans="1:10" ht="21.75" customHeight="1">
      <c r="A19" s="23">
        <v>43241</v>
      </c>
      <c r="B19" s="1" t="s">
        <v>32</v>
      </c>
      <c r="C19" s="24" t="str">
        <f>VLOOKUP(B19,[1]Vine!$A$12:$E$90,3,0)</f>
        <v>Phan Thiết - Bình Thuận</v>
      </c>
      <c r="D19" s="24">
        <f>VLOOKUP(B19,[1]Vine!$A$12:$E$90,2,0)</f>
        <v>260178873</v>
      </c>
      <c r="E19" s="25" t="s">
        <v>33</v>
      </c>
      <c r="F19" s="25">
        <v>23580</v>
      </c>
      <c r="G19" s="26">
        <v>15500</v>
      </c>
      <c r="H19" s="27">
        <f t="shared" si="0"/>
        <v>365490000</v>
      </c>
      <c r="I19" s="28"/>
      <c r="J19" s="58"/>
    </row>
    <row r="20" spans="1:10" ht="15" customHeight="1">
      <c r="A20" s="31"/>
      <c r="B20" s="32"/>
      <c r="C20" s="59"/>
      <c r="D20" s="24"/>
      <c r="E20" s="25"/>
      <c r="F20" s="25"/>
      <c r="G20" s="27"/>
      <c r="H20" s="27"/>
      <c r="I20" s="27"/>
      <c r="J20" s="58"/>
    </row>
    <row r="21" spans="1:10" ht="7.5" customHeight="1">
      <c r="A21" s="60"/>
      <c r="B21" s="61"/>
      <c r="C21" s="62"/>
      <c r="D21" s="62"/>
      <c r="E21" s="63"/>
      <c r="F21" s="63"/>
      <c r="G21" s="64"/>
      <c r="H21" s="65"/>
      <c r="I21" s="65"/>
      <c r="J21" s="58"/>
    </row>
    <row r="22" spans="1:10" ht="16.5" customHeight="1">
      <c r="A22" s="48" t="s">
        <v>20</v>
      </c>
      <c r="B22" s="47"/>
      <c r="C22" s="66">
        <f>SUM(H15:H20)</f>
        <v>1875965000</v>
      </c>
      <c r="D22" s="66"/>
      <c r="E22" s="47"/>
      <c r="F22" s="50"/>
      <c r="G22" s="50"/>
      <c r="H22" s="47"/>
      <c r="I22" s="47"/>
      <c r="J22" s="47"/>
    </row>
    <row r="23" spans="1:10">
      <c r="A23" s="48"/>
      <c r="B23" s="47"/>
      <c r="C23" s="50"/>
      <c r="D23" s="47"/>
      <c r="E23" s="47"/>
      <c r="F23" s="50"/>
      <c r="G23" s="50"/>
      <c r="H23" s="67"/>
      <c r="I23" s="47"/>
      <c r="J23" s="47"/>
    </row>
    <row r="24" spans="1:10">
      <c r="A24" s="48"/>
      <c r="B24" s="47"/>
      <c r="C24" s="67"/>
      <c r="D24" s="50"/>
      <c r="E24" s="47"/>
      <c r="F24" s="50"/>
      <c r="G24" s="68" t="s">
        <v>58</v>
      </c>
      <c r="H24" s="69"/>
      <c r="I24" s="69"/>
      <c r="J24" s="47"/>
    </row>
    <row r="25" spans="1:10">
      <c r="A25" s="48"/>
      <c r="B25" s="70" t="s">
        <v>21</v>
      </c>
      <c r="C25" s="47"/>
      <c r="D25" s="47"/>
      <c r="E25" s="47"/>
      <c r="F25" s="50"/>
      <c r="G25" s="71" t="s">
        <v>22</v>
      </c>
      <c r="H25" s="47"/>
      <c r="I25" s="47"/>
      <c r="J25" s="47"/>
    </row>
    <row r="26" spans="1:10">
      <c r="A26" s="48"/>
      <c r="B26" s="72" t="s">
        <v>23</v>
      </c>
      <c r="C26" s="47"/>
      <c r="D26" s="73"/>
      <c r="E26" s="47"/>
      <c r="F26" s="50"/>
      <c r="G26" s="74" t="s">
        <v>24</v>
      </c>
      <c r="H26" s="47"/>
      <c r="I26" s="47"/>
      <c r="J26" s="47"/>
    </row>
    <row r="27" spans="1:10">
      <c r="A27" s="48"/>
      <c r="B27" s="72"/>
      <c r="C27" s="47"/>
      <c r="D27" s="73"/>
      <c r="E27" s="47"/>
      <c r="F27" s="50"/>
      <c r="G27" s="74"/>
      <c r="H27" s="47"/>
      <c r="I27" s="47"/>
      <c r="J27" s="47"/>
    </row>
    <row r="28" spans="1:10">
      <c r="A28" s="48"/>
      <c r="B28" s="72"/>
      <c r="C28" s="47"/>
      <c r="D28" s="73"/>
      <c r="E28" s="47"/>
      <c r="F28" s="50"/>
      <c r="G28" s="74"/>
      <c r="H28" s="47"/>
      <c r="I28" s="47"/>
      <c r="J28" s="47"/>
    </row>
    <row r="29" spans="1:10">
      <c r="A29" s="48"/>
      <c r="B29" s="75"/>
      <c r="C29" s="47"/>
      <c r="D29" s="73"/>
      <c r="E29" s="47"/>
      <c r="F29" s="50"/>
      <c r="G29" s="74"/>
      <c r="H29" s="47"/>
      <c r="I29" s="47"/>
      <c r="J29" s="47"/>
    </row>
    <row r="30" spans="1:10">
      <c r="A30" s="48"/>
      <c r="B30" s="75"/>
      <c r="C30" s="47"/>
      <c r="D30" s="73"/>
      <c r="E30" s="47"/>
      <c r="F30" s="50"/>
      <c r="G30" s="74"/>
      <c r="H30" s="47"/>
      <c r="I30" s="47"/>
      <c r="J30" s="47"/>
    </row>
    <row r="31" spans="1:10">
      <c r="A31" s="48"/>
      <c r="B31" s="21" t="s">
        <v>39</v>
      </c>
      <c r="C31" s="47"/>
      <c r="D31" s="73"/>
      <c r="E31" s="47"/>
      <c r="F31" s="50"/>
      <c r="G31" s="74"/>
      <c r="H31" s="47"/>
      <c r="I31" s="47"/>
      <c r="J31" s="47"/>
    </row>
    <row r="32" spans="1:10">
      <c r="A32" s="48"/>
      <c r="B32" s="75"/>
      <c r="C32" s="47"/>
      <c r="D32" s="73"/>
      <c r="E32" s="47"/>
      <c r="F32" s="50"/>
      <c r="G32" s="74"/>
      <c r="H32" s="47"/>
      <c r="I32" s="47"/>
      <c r="J32" s="47"/>
    </row>
  </sheetData>
  <mergeCells count="6">
    <mergeCell ref="A2:G4"/>
    <mergeCell ref="H2:I5"/>
    <mergeCell ref="A5:G5"/>
    <mergeCell ref="A12:A13"/>
    <mergeCell ref="B12:D12"/>
    <mergeCell ref="E12:H12"/>
  </mergeCells>
  <conditionalFormatting sqref="C6:E7 F7">
    <cfRule type="cellIs" dxfId="3" priority="1" stopIfTrue="1" operator="equal">
      <formula>"Döõ lieäu sai"</formula>
    </cfRule>
  </conditionalFormatting>
  <printOptions horizontalCentered="1"/>
  <pageMargins left="0.2" right="0.2" top="0.25" bottom="0.25" header="0.3" footer="0.3"/>
  <pageSetup paperSize="9"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2"/>
  <sheetViews>
    <sheetView tabSelected="1" topLeftCell="A35" workbookViewId="0">
      <selection activeCell="K56" sqref="K56"/>
    </sheetView>
  </sheetViews>
  <sheetFormatPr defaultRowHeight="17.25"/>
  <cols>
    <col min="1" max="1" width="9.75" style="48" customWidth="1"/>
    <col min="2" max="2" width="21.125" style="47" customWidth="1"/>
    <col min="3" max="3" width="21.625" style="47" customWidth="1"/>
    <col min="4" max="4" width="12.125" style="47" customWidth="1"/>
    <col min="5" max="5" width="13.375" style="47" customWidth="1"/>
    <col min="6" max="6" width="9.125" style="50" customWidth="1"/>
    <col min="7" max="7" width="9.25" style="50" customWidth="1"/>
    <col min="8" max="8" width="11.25" style="47" customWidth="1"/>
    <col min="9" max="9" width="9.5" style="47" customWidth="1"/>
    <col min="10" max="10" width="9" style="47"/>
    <col min="257" max="257" width="9.75" customWidth="1"/>
    <col min="258" max="258" width="21.125" customWidth="1"/>
    <col min="259" max="259" width="21.625" customWidth="1"/>
    <col min="260" max="260" width="12.125" customWidth="1"/>
    <col min="261" max="261" width="13.375" customWidth="1"/>
    <col min="262" max="262" width="9.125" customWidth="1"/>
    <col min="263" max="263" width="9.25" customWidth="1"/>
    <col min="264" max="264" width="11.25" customWidth="1"/>
    <col min="265" max="265" width="9.5" customWidth="1"/>
    <col min="513" max="513" width="9.75" customWidth="1"/>
    <col min="514" max="514" width="21.125" customWidth="1"/>
    <col min="515" max="515" width="21.625" customWidth="1"/>
    <col min="516" max="516" width="12.125" customWidth="1"/>
    <col min="517" max="517" width="13.375" customWidth="1"/>
    <col min="518" max="518" width="9.125" customWidth="1"/>
    <col min="519" max="519" width="9.25" customWidth="1"/>
    <col min="520" max="520" width="11.25" customWidth="1"/>
    <col min="521" max="521" width="9.5" customWidth="1"/>
    <col min="769" max="769" width="9.75" customWidth="1"/>
    <col min="770" max="770" width="21.125" customWidth="1"/>
    <col min="771" max="771" width="21.625" customWidth="1"/>
    <col min="772" max="772" width="12.125" customWidth="1"/>
    <col min="773" max="773" width="13.375" customWidth="1"/>
    <col min="774" max="774" width="9.125" customWidth="1"/>
    <col min="775" max="775" width="9.25" customWidth="1"/>
    <col min="776" max="776" width="11.25" customWidth="1"/>
    <col min="777" max="777" width="9.5" customWidth="1"/>
    <col min="1025" max="1025" width="9.75" customWidth="1"/>
    <col min="1026" max="1026" width="21.125" customWidth="1"/>
    <col min="1027" max="1027" width="21.625" customWidth="1"/>
    <col min="1028" max="1028" width="12.125" customWidth="1"/>
    <col min="1029" max="1029" width="13.375" customWidth="1"/>
    <col min="1030" max="1030" width="9.125" customWidth="1"/>
    <col min="1031" max="1031" width="9.25" customWidth="1"/>
    <col min="1032" max="1032" width="11.25" customWidth="1"/>
    <col min="1033" max="1033" width="9.5" customWidth="1"/>
    <col min="1281" max="1281" width="9.75" customWidth="1"/>
    <col min="1282" max="1282" width="21.125" customWidth="1"/>
    <col min="1283" max="1283" width="21.625" customWidth="1"/>
    <col min="1284" max="1284" width="12.125" customWidth="1"/>
    <col min="1285" max="1285" width="13.375" customWidth="1"/>
    <col min="1286" max="1286" width="9.125" customWidth="1"/>
    <col min="1287" max="1287" width="9.25" customWidth="1"/>
    <col min="1288" max="1288" width="11.25" customWidth="1"/>
    <col min="1289" max="1289" width="9.5" customWidth="1"/>
    <col min="1537" max="1537" width="9.75" customWidth="1"/>
    <col min="1538" max="1538" width="21.125" customWidth="1"/>
    <col min="1539" max="1539" width="21.625" customWidth="1"/>
    <col min="1540" max="1540" width="12.125" customWidth="1"/>
    <col min="1541" max="1541" width="13.375" customWidth="1"/>
    <col min="1542" max="1542" width="9.125" customWidth="1"/>
    <col min="1543" max="1543" width="9.25" customWidth="1"/>
    <col min="1544" max="1544" width="11.25" customWidth="1"/>
    <col min="1545" max="1545" width="9.5" customWidth="1"/>
    <col min="1793" max="1793" width="9.75" customWidth="1"/>
    <col min="1794" max="1794" width="21.125" customWidth="1"/>
    <col min="1795" max="1795" width="21.625" customWidth="1"/>
    <col min="1796" max="1796" width="12.125" customWidth="1"/>
    <col min="1797" max="1797" width="13.375" customWidth="1"/>
    <col min="1798" max="1798" width="9.125" customWidth="1"/>
    <col min="1799" max="1799" width="9.25" customWidth="1"/>
    <col min="1800" max="1800" width="11.25" customWidth="1"/>
    <col min="1801" max="1801" width="9.5" customWidth="1"/>
    <col min="2049" max="2049" width="9.75" customWidth="1"/>
    <col min="2050" max="2050" width="21.125" customWidth="1"/>
    <col min="2051" max="2051" width="21.625" customWidth="1"/>
    <col min="2052" max="2052" width="12.125" customWidth="1"/>
    <col min="2053" max="2053" width="13.375" customWidth="1"/>
    <col min="2054" max="2054" width="9.125" customWidth="1"/>
    <col min="2055" max="2055" width="9.25" customWidth="1"/>
    <col min="2056" max="2056" width="11.25" customWidth="1"/>
    <col min="2057" max="2057" width="9.5" customWidth="1"/>
    <col min="2305" max="2305" width="9.75" customWidth="1"/>
    <col min="2306" max="2306" width="21.125" customWidth="1"/>
    <col min="2307" max="2307" width="21.625" customWidth="1"/>
    <col min="2308" max="2308" width="12.125" customWidth="1"/>
    <col min="2309" max="2309" width="13.375" customWidth="1"/>
    <col min="2310" max="2310" width="9.125" customWidth="1"/>
    <col min="2311" max="2311" width="9.25" customWidth="1"/>
    <col min="2312" max="2312" width="11.25" customWidth="1"/>
    <col min="2313" max="2313" width="9.5" customWidth="1"/>
    <col min="2561" max="2561" width="9.75" customWidth="1"/>
    <col min="2562" max="2562" width="21.125" customWidth="1"/>
    <col min="2563" max="2563" width="21.625" customWidth="1"/>
    <col min="2564" max="2564" width="12.125" customWidth="1"/>
    <col min="2565" max="2565" width="13.375" customWidth="1"/>
    <col min="2566" max="2566" width="9.125" customWidth="1"/>
    <col min="2567" max="2567" width="9.25" customWidth="1"/>
    <col min="2568" max="2568" width="11.25" customWidth="1"/>
    <col min="2569" max="2569" width="9.5" customWidth="1"/>
    <col min="2817" max="2817" width="9.75" customWidth="1"/>
    <col min="2818" max="2818" width="21.125" customWidth="1"/>
    <col min="2819" max="2819" width="21.625" customWidth="1"/>
    <col min="2820" max="2820" width="12.125" customWidth="1"/>
    <col min="2821" max="2821" width="13.375" customWidth="1"/>
    <col min="2822" max="2822" width="9.125" customWidth="1"/>
    <col min="2823" max="2823" width="9.25" customWidth="1"/>
    <col min="2824" max="2824" width="11.25" customWidth="1"/>
    <col min="2825" max="2825" width="9.5" customWidth="1"/>
    <col min="3073" max="3073" width="9.75" customWidth="1"/>
    <col min="3074" max="3074" width="21.125" customWidth="1"/>
    <col min="3075" max="3075" width="21.625" customWidth="1"/>
    <col min="3076" max="3076" width="12.125" customWidth="1"/>
    <col min="3077" max="3077" width="13.375" customWidth="1"/>
    <col min="3078" max="3078" width="9.125" customWidth="1"/>
    <col min="3079" max="3079" width="9.25" customWidth="1"/>
    <col min="3080" max="3080" width="11.25" customWidth="1"/>
    <col min="3081" max="3081" width="9.5" customWidth="1"/>
    <col min="3329" max="3329" width="9.75" customWidth="1"/>
    <col min="3330" max="3330" width="21.125" customWidth="1"/>
    <col min="3331" max="3331" width="21.625" customWidth="1"/>
    <col min="3332" max="3332" width="12.125" customWidth="1"/>
    <col min="3333" max="3333" width="13.375" customWidth="1"/>
    <col min="3334" max="3334" width="9.125" customWidth="1"/>
    <col min="3335" max="3335" width="9.25" customWidth="1"/>
    <col min="3336" max="3336" width="11.25" customWidth="1"/>
    <col min="3337" max="3337" width="9.5" customWidth="1"/>
    <col min="3585" max="3585" width="9.75" customWidth="1"/>
    <col min="3586" max="3586" width="21.125" customWidth="1"/>
    <col min="3587" max="3587" width="21.625" customWidth="1"/>
    <col min="3588" max="3588" width="12.125" customWidth="1"/>
    <col min="3589" max="3589" width="13.375" customWidth="1"/>
    <col min="3590" max="3590" width="9.125" customWidth="1"/>
    <col min="3591" max="3591" width="9.25" customWidth="1"/>
    <col min="3592" max="3592" width="11.25" customWidth="1"/>
    <col min="3593" max="3593" width="9.5" customWidth="1"/>
    <col min="3841" max="3841" width="9.75" customWidth="1"/>
    <col min="3842" max="3842" width="21.125" customWidth="1"/>
    <col min="3843" max="3843" width="21.625" customWidth="1"/>
    <col min="3844" max="3844" width="12.125" customWidth="1"/>
    <col min="3845" max="3845" width="13.375" customWidth="1"/>
    <col min="3846" max="3846" width="9.125" customWidth="1"/>
    <col min="3847" max="3847" width="9.25" customWidth="1"/>
    <col min="3848" max="3848" width="11.25" customWidth="1"/>
    <col min="3849" max="3849" width="9.5" customWidth="1"/>
    <col min="4097" max="4097" width="9.75" customWidth="1"/>
    <col min="4098" max="4098" width="21.125" customWidth="1"/>
    <col min="4099" max="4099" width="21.625" customWidth="1"/>
    <col min="4100" max="4100" width="12.125" customWidth="1"/>
    <col min="4101" max="4101" width="13.375" customWidth="1"/>
    <col min="4102" max="4102" width="9.125" customWidth="1"/>
    <col min="4103" max="4103" width="9.25" customWidth="1"/>
    <col min="4104" max="4104" width="11.25" customWidth="1"/>
    <col min="4105" max="4105" width="9.5" customWidth="1"/>
    <col min="4353" max="4353" width="9.75" customWidth="1"/>
    <col min="4354" max="4354" width="21.125" customWidth="1"/>
    <col min="4355" max="4355" width="21.625" customWidth="1"/>
    <col min="4356" max="4356" width="12.125" customWidth="1"/>
    <col min="4357" max="4357" width="13.375" customWidth="1"/>
    <col min="4358" max="4358" width="9.125" customWidth="1"/>
    <col min="4359" max="4359" width="9.25" customWidth="1"/>
    <col min="4360" max="4360" width="11.25" customWidth="1"/>
    <col min="4361" max="4361" width="9.5" customWidth="1"/>
    <col min="4609" max="4609" width="9.75" customWidth="1"/>
    <col min="4610" max="4610" width="21.125" customWidth="1"/>
    <col min="4611" max="4611" width="21.625" customWidth="1"/>
    <col min="4612" max="4612" width="12.125" customWidth="1"/>
    <col min="4613" max="4613" width="13.375" customWidth="1"/>
    <col min="4614" max="4614" width="9.125" customWidth="1"/>
    <col min="4615" max="4615" width="9.25" customWidth="1"/>
    <col min="4616" max="4616" width="11.25" customWidth="1"/>
    <col min="4617" max="4617" width="9.5" customWidth="1"/>
    <col min="4865" max="4865" width="9.75" customWidth="1"/>
    <col min="4866" max="4866" width="21.125" customWidth="1"/>
    <col min="4867" max="4867" width="21.625" customWidth="1"/>
    <col min="4868" max="4868" width="12.125" customWidth="1"/>
    <col min="4869" max="4869" width="13.375" customWidth="1"/>
    <col min="4870" max="4870" width="9.125" customWidth="1"/>
    <col min="4871" max="4871" width="9.25" customWidth="1"/>
    <col min="4872" max="4872" width="11.25" customWidth="1"/>
    <col min="4873" max="4873" width="9.5" customWidth="1"/>
    <col min="5121" max="5121" width="9.75" customWidth="1"/>
    <col min="5122" max="5122" width="21.125" customWidth="1"/>
    <col min="5123" max="5123" width="21.625" customWidth="1"/>
    <col min="5124" max="5124" width="12.125" customWidth="1"/>
    <col min="5125" max="5125" width="13.375" customWidth="1"/>
    <col min="5126" max="5126" width="9.125" customWidth="1"/>
    <col min="5127" max="5127" width="9.25" customWidth="1"/>
    <col min="5128" max="5128" width="11.25" customWidth="1"/>
    <col min="5129" max="5129" width="9.5" customWidth="1"/>
    <col min="5377" max="5377" width="9.75" customWidth="1"/>
    <col min="5378" max="5378" width="21.125" customWidth="1"/>
    <col min="5379" max="5379" width="21.625" customWidth="1"/>
    <col min="5380" max="5380" width="12.125" customWidth="1"/>
    <col min="5381" max="5381" width="13.375" customWidth="1"/>
    <col min="5382" max="5382" width="9.125" customWidth="1"/>
    <col min="5383" max="5383" width="9.25" customWidth="1"/>
    <col min="5384" max="5384" width="11.25" customWidth="1"/>
    <col min="5385" max="5385" width="9.5" customWidth="1"/>
    <col min="5633" max="5633" width="9.75" customWidth="1"/>
    <col min="5634" max="5634" width="21.125" customWidth="1"/>
    <col min="5635" max="5635" width="21.625" customWidth="1"/>
    <col min="5636" max="5636" width="12.125" customWidth="1"/>
    <col min="5637" max="5637" width="13.375" customWidth="1"/>
    <col min="5638" max="5638" width="9.125" customWidth="1"/>
    <col min="5639" max="5639" width="9.25" customWidth="1"/>
    <col min="5640" max="5640" width="11.25" customWidth="1"/>
    <col min="5641" max="5641" width="9.5" customWidth="1"/>
    <col min="5889" max="5889" width="9.75" customWidth="1"/>
    <col min="5890" max="5890" width="21.125" customWidth="1"/>
    <col min="5891" max="5891" width="21.625" customWidth="1"/>
    <col min="5892" max="5892" width="12.125" customWidth="1"/>
    <col min="5893" max="5893" width="13.375" customWidth="1"/>
    <col min="5894" max="5894" width="9.125" customWidth="1"/>
    <col min="5895" max="5895" width="9.25" customWidth="1"/>
    <col min="5896" max="5896" width="11.25" customWidth="1"/>
    <col min="5897" max="5897" width="9.5" customWidth="1"/>
    <col min="6145" max="6145" width="9.75" customWidth="1"/>
    <col min="6146" max="6146" width="21.125" customWidth="1"/>
    <col min="6147" max="6147" width="21.625" customWidth="1"/>
    <col min="6148" max="6148" width="12.125" customWidth="1"/>
    <col min="6149" max="6149" width="13.375" customWidth="1"/>
    <col min="6150" max="6150" width="9.125" customWidth="1"/>
    <col min="6151" max="6151" width="9.25" customWidth="1"/>
    <col min="6152" max="6152" width="11.25" customWidth="1"/>
    <col min="6153" max="6153" width="9.5" customWidth="1"/>
    <col min="6401" max="6401" width="9.75" customWidth="1"/>
    <col min="6402" max="6402" width="21.125" customWidth="1"/>
    <col min="6403" max="6403" width="21.625" customWidth="1"/>
    <col min="6404" max="6404" width="12.125" customWidth="1"/>
    <col min="6405" max="6405" width="13.375" customWidth="1"/>
    <col min="6406" max="6406" width="9.125" customWidth="1"/>
    <col min="6407" max="6407" width="9.25" customWidth="1"/>
    <col min="6408" max="6408" width="11.25" customWidth="1"/>
    <col min="6409" max="6409" width="9.5" customWidth="1"/>
    <col min="6657" max="6657" width="9.75" customWidth="1"/>
    <col min="6658" max="6658" width="21.125" customWidth="1"/>
    <col min="6659" max="6659" width="21.625" customWidth="1"/>
    <col min="6660" max="6660" width="12.125" customWidth="1"/>
    <col min="6661" max="6661" width="13.375" customWidth="1"/>
    <col min="6662" max="6662" width="9.125" customWidth="1"/>
    <col min="6663" max="6663" width="9.25" customWidth="1"/>
    <col min="6664" max="6664" width="11.25" customWidth="1"/>
    <col min="6665" max="6665" width="9.5" customWidth="1"/>
    <col min="6913" max="6913" width="9.75" customWidth="1"/>
    <col min="6914" max="6914" width="21.125" customWidth="1"/>
    <col min="6915" max="6915" width="21.625" customWidth="1"/>
    <col min="6916" max="6916" width="12.125" customWidth="1"/>
    <col min="6917" max="6917" width="13.375" customWidth="1"/>
    <col min="6918" max="6918" width="9.125" customWidth="1"/>
    <col min="6919" max="6919" width="9.25" customWidth="1"/>
    <col min="6920" max="6920" width="11.25" customWidth="1"/>
    <col min="6921" max="6921" width="9.5" customWidth="1"/>
    <col min="7169" max="7169" width="9.75" customWidth="1"/>
    <col min="7170" max="7170" width="21.125" customWidth="1"/>
    <col min="7171" max="7171" width="21.625" customWidth="1"/>
    <col min="7172" max="7172" width="12.125" customWidth="1"/>
    <col min="7173" max="7173" width="13.375" customWidth="1"/>
    <col min="7174" max="7174" width="9.125" customWidth="1"/>
    <col min="7175" max="7175" width="9.25" customWidth="1"/>
    <col min="7176" max="7176" width="11.25" customWidth="1"/>
    <col min="7177" max="7177" width="9.5" customWidth="1"/>
    <col min="7425" max="7425" width="9.75" customWidth="1"/>
    <col min="7426" max="7426" width="21.125" customWidth="1"/>
    <col min="7427" max="7427" width="21.625" customWidth="1"/>
    <col min="7428" max="7428" width="12.125" customWidth="1"/>
    <col min="7429" max="7429" width="13.375" customWidth="1"/>
    <col min="7430" max="7430" width="9.125" customWidth="1"/>
    <col min="7431" max="7431" width="9.25" customWidth="1"/>
    <col min="7432" max="7432" width="11.25" customWidth="1"/>
    <col min="7433" max="7433" width="9.5" customWidth="1"/>
    <col min="7681" max="7681" width="9.75" customWidth="1"/>
    <col min="7682" max="7682" width="21.125" customWidth="1"/>
    <col min="7683" max="7683" width="21.625" customWidth="1"/>
    <col min="7684" max="7684" width="12.125" customWidth="1"/>
    <col min="7685" max="7685" width="13.375" customWidth="1"/>
    <col min="7686" max="7686" width="9.125" customWidth="1"/>
    <col min="7687" max="7687" width="9.25" customWidth="1"/>
    <col min="7688" max="7688" width="11.25" customWidth="1"/>
    <col min="7689" max="7689" width="9.5" customWidth="1"/>
    <col min="7937" max="7937" width="9.75" customWidth="1"/>
    <col min="7938" max="7938" width="21.125" customWidth="1"/>
    <col min="7939" max="7939" width="21.625" customWidth="1"/>
    <col min="7940" max="7940" width="12.125" customWidth="1"/>
    <col min="7941" max="7941" width="13.375" customWidth="1"/>
    <col min="7942" max="7942" width="9.125" customWidth="1"/>
    <col min="7943" max="7943" width="9.25" customWidth="1"/>
    <col min="7944" max="7944" width="11.25" customWidth="1"/>
    <col min="7945" max="7945" width="9.5" customWidth="1"/>
    <col min="8193" max="8193" width="9.75" customWidth="1"/>
    <col min="8194" max="8194" width="21.125" customWidth="1"/>
    <col min="8195" max="8195" width="21.625" customWidth="1"/>
    <col min="8196" max="8196" width="12.125" customWidth="1"/>
    <col min="8197" max="8197" width="13.375" customWidth="1"/>
    <col min="8198" max="8198" width="9.125" customWidth="1"/>
    <col min="8199" max="8199" width="9.25" customWidth="1"/>
    <col min="8200" max="8200" width="11.25" customWidth="1"/>
    <col min="8201" max="8201" width="9.5" customWidth="1"/>
    <col min="8449" max="8449" width="9.75" customWidth="1"/>
    <col min="8450" max="8450" width="21.125" customWidth="1"/>
    <col min="8451" max="8451" width="21.625" customWidth="1"/>
    <col min="8452" max="8452" width="12.125" customWidth="1"/>
    <col min="8453" max="8453" width="13.375" customWidth="1"/>
    <col min="8454" max="8454" width="9.125" customWidth="1"/>
    <col min="8455" max="8455" width="9.25" customWidth="1"/>
    <col min="8456" max="8456" width="11.25" customWidth="1"/>
    <col min="8457" max="8457" width="9.5" customWidth="1"/>
    <col min="8705" max="8705" width="9.75" customWidth="1"/>
    <col min="8706" max="8706" width="21.125" customWidth="1"/>
    <col min="8707" max="8707" width="21.625" customWidth="1"/>
    <col min="8708" max="8708" width="12.125" customWidth="1"/>
    <col min="8709" max="8709" width="13.375" customWidth="1"/>
    <col min="8710" max="8710" width="9.125" customWidth="1"/>
    <col min="8711" max="8711" width="9.25" customWidth="1"/>
    <col min="8712" max="8712" width="11.25" customWidth="1"/>
    <col min="8713" max="8713" width="9.5" customWidth="1"/>
    <col min="8961" max="8961" width="9.75" customWidth="1"/>
    <col min="8962" max="8962" width="21.125" customWidth="1"/>
    <col min="8963" max="8963" width="21.625" customWidth="1"/>
    <col min="8964" max="8964" width="12.125" customWidth="1"/>
    <col min="8965" max="8965" width="13.375" customWidth="1"/>
    <col min="8966" max="8966" width="9.125" customWidth="1"/>
    <col min="8967" max="8967" width="9.25" customWidth="1"/>
    <col min="8968" max="8968" width="11.25" customWidth="1"/>
    <col min="8969" max="8969" width="9.5" customWidth="1"/>
    <col min="9217" max="9217" width="9.75" customWidth="1"/>
    <col min="9218" max="9218" width="21.125" customWidth="1"/>
    <col min="9219" max="9219" width="21.625" customWidth="1"/>
    <col min="9220" max="9220" width="12.125" customWidth="1"/>
    <col min="9221" max="9221" width="13.375" customWidth="1"/>
    <col min="9222" max="9222" width="9.125" customWidth="1"/>
    <col min="9223" max="9223" width="9.25" customWidth="1"/>
    <col min="9224" max="9224" width="11.25" customWidth="1"/>
    <col min="9225" max="9225" width="9.5" customWidth="1"/>
    <col min="9473" max="9473" width="9.75" customWidth="1"/>
    <col min="9474" max="9474" width="21.125" customWidth="1"/>
    <col min="9475" max="9475" width="21.625" customWidth="1"/>
    <col min="9476" max="9476" width="12.125" customWidth="1"/>
    <col min="9477" max="9477" width="13.375" customWidth="1"/>
    <col min="9478" max="9478" width="9.125" customWidth="1"/>
    <col min="9479" max="9479" width="9.25" customWidth="1"/>
    <col min="9480" max="9480" width="11.25" customWidth="1"/>
    <col min="9481" max="9481" width="9.5" customWidth="1"/>
    <col min="9729" max="9729" width="9.75" customWidth="1"/>
    <col min="9730" max="9730" width="21.125" customWidth="1"/>
    <col min="9731" max="9731" width="21.625" customWidth="1"/>
    <col min="9732" max="9732" width="12.125" customWidth="1"/>
    <col min="9733" max="9733" width="13.375" customWidth="1"/>
    <col min="9734" max="9734" width="9.125" customWidth="1"/>
    <col min="9735" max="9735" width="9.25" customWidth="1"/>
    <col min="9736" max="9736" width="11.25" customWidth="1"/>
    <col min="9737" max="9737" width="9.5" customWidth="1"/>
    <col min="9985" max="9985" width="9.75" customWidth="1"/>
    <col min="9986" max="9986" width="21.125" customWidth="1"/>
    <col min="9987" max="9987" width="21.625" customWidth="1"/>
    <col min="9988" max="9988" width="12.125" customWidth="1"/>
    <col min="9989" max="9989" width="13.375" customWidth="1"/>
    <col min="9990" max="9990" width="9.125" customWidth="1"/>
    <col min="9991" max="9991" width="9.25" customWidth="1"/>
    <col min="9992" max="9992" width="11.25" customWidth="1"/>
    <col min="9993" max="9993" width="9.5" customWidth="1"/>
    <col min="10241" max="10241" width="9.75" customWidth="1"/>
    <col min="10242" max="10242" width="21.125" customWidth="1"/>
    <col min="10243" max="10243" width="21.625" customWidth="1"/>
    <col min="10244" max="10244" width="12.125" customWidth="1"/>
    <col min="10245" max="10245" width="13.375" customWidth="1"/>
    <col min="10246" max="10246" width="9.125" customWidth="1"/>
    <col min="10247" max="10247" width="9.25" customWidth="1"/>
    <col min="10248" max="10248" width="11.25" customWidth="1"/>
    <col min="10249" max="10249" width="9.5" customWidth="1"/>
    <col min="10497" max="10497" width="9.75" customWidth="1"/>
    <col min="10498" max="10498" width="21.125" customWidth="1"/>
    <col min="10499" max="10499" width="21.625" customWidth="1"/>
    <col min="10500" max="10500" width="12.125" customWidth="1"/>
    <col min="10501" max="10501" width="13.375" customWidth="1"/>
    <col min="10502" max="10502" width="9.125" customWidth="1"/>
    <col min="10503" max="10503" width="9.25" customWidth="1"/>
    <col min="10504" max="10504" width="11.25" customWidth="1"/>
    <col min="10505" max="10505" width="9.5" customWidth="1"/>
    <col min="10753" max="10753" width="9.75" customWidth="1"/>
    <col min="10754" max="10754" width="21.125" customWidth="1"/>
    <col min="10755" max="10755" width="21.625" customWidth="1"/>
    <col min="10756" max="10756" width="12.125" customWidth="1"/>
    <col min="10757" max="10757" width="13.375" customWidth="1"/>
    <col min="10758" max="10758" width="9.125" customWidth="1"/>
    <col min="10759" max="10759" width="9.25" customWidth="1"/>
    <col min="10760" max="10760" width="11.25" customWidth="1"/>
    <col min="10761" max="10761" width="9.5" customWidth="1"/>
    <col min="11009" max="11009" width="9.75" customWidth="1"/>
    <col min="11010" max="11010" width="21.125" customWidth="1"/>
    <col min="11011" max="11011" width="21.625" customWidth="1"/>
    <col min="11012" max="11012" width="12.125" customWidth="1"/>
    <col min="11013" max="11013" width="13.375" customWidth="1"/>
    <col min="11014" max="11014" width="9.125" customWidth="1"/>
    <col min="11015" max="11015" width="9.25" customWidth="1"/>
    <col min="11016" max="11016" width="11.25" customWidth="1"/>
    <col min="11017" max="11017" width="9.5" customWidth="1"/>
    <col min="11265" max="11265" width="9.75" customWidth="1"/>
    <col min="11266" max="11266" width="21.125" customWidth="1"/>
    <col min="11267" max="11267" width="21.625" customWidth="1"/>
    <col min="11268" max="11268" width="12.125" customWidth="1"/>
    <col min="11269" max="11269" width="13.375" customWidth="1"/>
    <col min="11270" max="11270" width="9.125" customWidth="1"/>
    <col min="11271" max="11271" width="9.25" customWidth="1"/>
    <col min="11272" max="11272" width="11.25" customWidth="1"/>
    <col min="11273" max="11273" width="9.5" customWidth="1"/>
    <col min="11521" max="11521" width="9.75" customWidth="1"/>
    <col min="11522" max="11522" width="21.125" customWidth="1"/>
    <col min="11523" max="11523" width="21.625" customWidth="1"/>
    <col min="11524" max="11524" width="12.125" customWidth="1"/>
    <col min="11525" max="11525" width="13.375" customWidth="1"/>
    <col min="11526" max="11526" width="9.125" customWidth="1"/>
    <col min="11527" max="11527" width="9.25" customWidth="1"/>
    <col min="11528" max="11528" width="11.25" customWidth="1"/>
    <col min="11529" max="11529" width="9.5" customWidth="1"/>
    <col min="11777" max="11777" width="9.75" customWidth="1"/>
    <col min="11778" max="11778" width="21.125" customWidth="1"/>
    <col min="11779" max="11779" width="21.625" customWidth="1"/>
    <col min="11780" max="11780" width="12.125" customWidth="1"/>
    <col min="11781" max="11781" width="13.375" customWidth="1"/>
    <col min="11782" max="11782" width="9.125" customWidth="1"/>
    <col min="11783" max="11783" width="9.25" customWidth="1"/>
    <col min="11784" max="11784" width="11.25" customWidth="1"/>
    <col min="11785" max="11785" width="9.5" customWidth="1"/>
    <col min="12033" max="12033" width="9.75" customWidth="1"/>
    <col min="12034" max="12034" width="21.125" customWidth="1"/>
    <col min="12035" max="12035" width="21.625" customWidth="1"/>
    <col min="12036" max="12036" width="12.125" customWidth="1"/>
    <col min="12037" max="12037" width="13.375" customWidth="1"/>
    <col min="12038" max="12038" width="9.125" customWidth="1"/>
    <col min="12039" max="12039" width="9.25" customWidth="1"/>
    <col min="12040" max="12040" width="11.25" customWidth="1"/>
    <col min="12041" max="12041" width="9.5" customWidth="1"/>
    <col min="12289" max="12289" width="9.75" customWidth="1"/>
    <col min="12290" max="12290" width="21.125" customWidth="1"/>
    <col min="12291" max="12291" width="21.625" customWidth="1"/>
    <col min="12292" max="12292" width="12.125" customWidth="1"/>
    <col min="12293" max="12293" width="13.375" customWidth="1"/>
    <col min="12294" max="12294" width="9.125" customWidth="1"/>
    <col min="12295" max="12295" width="9.25" customWidth="1"/>
    <col min="12296" max="12296" width="11.25" customWidth="1"/>
    <col min="12297" max="12297" width="9.5" customWidth="1"/>
    <col min="12545" max="12545" width="9.75" customWidth="1"/>
    <col min="12546" max="12546" width="21.125" customWidth="1"/>
    <col min="12547" max="12547" width="21.625" customWidth="1"/>
    <col min="12548" max="12548" width="12.125" customWidth="1"/>
    <col min="12549" max="12549" width="13.375" customWidth="1"/>
    <col min="12550" max="12550" width="9.125" customWidth="1"/>
    <col min="12551" max="12551" width="9.25" customWidth="1"/>
    <col min="12552" max="12552" width="11.25" customWidth="1"/>
    <col min="12553" max="12553" width="9.5" customWidth="1"/>
    <col min="12801" max="12801" width="9.75" customWidth="1"/>
    <col min="12802" max="12802" width="21.125" customWidth="1"/>
    <col min="12803" max="12803" width="21.625" customWidth="1"/>
    <col min="12804" max="12804" width="12.125" customWidth="1"/>
    <col min="12805" max="12805" width="13.375" customWidth="1"/>
    <col min="12806" max="12806" width="9.125" customWidth="1"/>
    <col min="12807" max="12807" width="9.25" customWidth="1"/>
    <col min="12808" max="12808" width="11.25" customWidth="1"/>
    <col min="12809" max="12809" width="9.5" customWidth="1"/>
    <col min="13057" max="13057" width="9.75" customWidth="1"/>
    <col min="13058" max="13058" width="21.125" customWidth="1"/>
    <col min="13059" max="13059" width="21.625" customWidth="1"/>
    <col min="13060" max="13060" width="12.125" customWidth="1"/>
    <col min="13061" max="13061" width="13.375" customWidth="1"/>
    <col min="13062" max="13062" width="9.125" customWidth="1"/>
    <col min="13063" max="13063" width="9.25" customWidth="1"/>
    <col min="13064" max="13064" width="11.25" customWidth="1"/>
    <col min="13065" max="13065" width="9.5" customWidth="1"/>
    <col min="13313" max="13313" width="9.75" customWidth="1"/>
    <col min="13314" max="13314" width="21.125" customWidth="1"/>
    <col min="13315" max="13315" width="21.625" customWidth="1"/>
    <col min="13316" max="13316" width="12.125" customWidth="1"/>
    <col min="13317" max="13317" width="13.375" customWidth="1"/>
    <col min="13318" max="13318" width="9.125" customWidth="1"/>
    <col min="13319" max="13319" width="9.25" customWidth="1"/>
    <col min="13320" max="13320" width="11.25" customWidth="1"/>
    <col min="13321" max="13321" width="9.5" customWidth="1"/>
    <col min="13569" max="13569" width="9.75" customWidth="1"/>
    <col min="13570" max="13570" width="21.125" customWidth="1"/>
    <col min="13571" max="13571" width="21.625" customWidth="1"/>
    <col min="13572" max="13572" width="12.125" customWidth="1"/>
    <col min="13573" max="13573" width="13.375" customWidth="1"/>
    <col min="13574" max="13574" width="9.125" customWidth="1"/>
    <col min="13575" max="13575" width="9.25" customWidth="1"/>
    <col min="13576" max="13576" width="11.25" customWidth="1"/>
    <col min="13577" max="13577" width="9.5" customWidth="1"/>
    <col min="13825" max="13825" width="9.75" customWidth="1"/>
    <col min="13826" max="13826" width="21.125" customWidth="1"/>
    <col min="13827" max="13827" width="21.625" customWidth="1"/>
    <col min="13828" max="13828" width="12.125" customWidth="1"/>
    <col min="13829" max="13829" width="13.375" customWidth="1"/>
    <col min="13830" max="13830" width="9.125" customWidth="1"/>
    <col min="13831" max="13831" width="9.25" customWidth="1"/>
    <col min="13832" max="13832" width="11.25" customWidth="1"/>
    <col min="13833" max="13833" width="9.5" customWidth="1"/>
    <col min="14081" max="14081" width="9.75" customWidth="1"/>
    <col min="14082" max="14082" width="21.125" customWidth="1"/>
    <col min="14083" max="14083" width="21.625" customWidth="1"/>
    <col min="14084" max="14084" width="12.125" customWidth="1"/>
    <col min="14085" max="14085" width="13.375" customWidth="1"/>
    <col min="14086" max="14086" width="9.125" customWidth="1"/>
    <col min="14087" max="14087" width="9.25" customWidth="1"/>
    <col min="14088" max="14088" width="11.25" customWidth="1"/>
    <col min="14089" max="14089" width="9.5" customWidth="1"/>
    <col min="14337" max="14337" width="9.75" customWidth="1"/>
    <col min="14338" max="14338" width="21.125" customWidth="1"/>
    <col min="14339" max="14339" width="21.625" customWidth="1"/>
    <col min="14340" max="14340" width="12.125" customWidth="1"/>
    <col min="14341" max="14341" width="13.375" customWidth="1"/>
    <col min="14342" max="14342" width="9.125" customWidth="1"/>
    <col min="14343" max="14343" width="9.25" customWidth="1"/>
    <col min="14344" max="14344" width="11.25" customWidth="1"/>
    <col min="14345" max="14345" width="9.5" customWidth="1"/>
    <col min="14593" max="14593" width="9.75" customWidth="1"/>
    <col min="14594" max="14594" width="21.125" customWidth="1"/>
    <col min="14595" max="14595" width="21.625" customWidth="1"/>
    <col min="14596" max="14596" width="12.125" customWidth="1"/>
    <col min="14597" max="14597" width="13.375" customWidth="1"/>
    <col min="14598" max="14598" width="9.125" customWidth="1"/>
    <col min="14599" max="14599" width="9.25" customWidth="1"/>
    <col min="14600" max="14600" width="11.25" customWidth="1"/>
    <col min="14601" max="14601" width="9.5" customWidth="1"/>
    <col min="14849" max="14849" width="9.75" customWidth="1"/>
    <col min="14850" max="14850" width="21.125" customWidth="1"/>
    <col min="14851" max="14851" width="21.625" customWidth="1"/>
    <col min="14852" max="14852" width="12.125" customWidth="1"/>
    <col min="14853" max="14853" width="13.375" customWidth="1"/>
    <col min="14854" max="14854" width="9.125" customWidth="1"/>
    <col min="14855" max="14855" width="9.25" customWidth="1"/>
    <col min="14856" max="14856" width="11.25" customWidth="1"/>
    <col min="14857" max="14857" width="9.5" customWidth="1"/>
    <col min="15105" max="15105" width="9.75" customWidth="1"/>
    <col min="15106" max="15106" width="21.125" customWidth="1"/>
    <col min="15107" max="15107" width="21.625" customWidth="1"/>
    <col min="15108" max="15108" width="12.125" customWidth="1"/>
    <col min="15109" max="15109" width="13.375" customWidth="1"/>
    <col min="15110" max="15110" width="9.125" customWidth="1"/>
    <col min="15111" max="15111" width="9.25" customWidth="1"/>
    <col min="15112" max="15112" width="11.25" customWidth="1"/>
    <col min="15113" max="15113" width="9.5" customWidth="1"/>
    <col min="15361" max="15361" width="9.75" customWidth="1"/>
    <col min="15362" max="15362" width="21.125" customWidth="1"/>
    <col min="15363" max="15363" width="21.625" customWidth="1"/>
    <col min="15364" max="15364" width="12.125" customWidth="1"/>
    <col min="15365" max="15365" width="13.375" customWidth="1"/>
    <col min="15366" max="15366" width="9.125" customWidth="1"/>
    <col min="15367" max="15367" width="9.25" customWidth="1"/>
    <col min="15368" max="15368" width="11.25" customWidth="1"/>
    <col min="15369" max="15369" width="9.5" customWidth="1"/>
    <col min="15617" max="15617" width="9.75" customWidth="1"/>
    <col min="15618" max="15618" width="21.125" customWidth="1"/>
    <col min="15619" max="15619" width="21.625" customWidth="1"/>
    <col min="15620" max="15620" width="12.125" customWidth="1"/>
    <col min="15621" max="15621" width="13.375" customWidth="1"/>
    <col min="15622" max="15622" width="9.125" customWidth="1"/>
    <col min="15623" max="15623" width="9.25" customWidth="1"/>
    <col min="15624" max="15624" width="11.25" customWidth="1"/>
    <col min="15625" max="15625" width="9.5" customWidth="1"/>
    <col min="15873" max="15873" width="9.75" customWidth="1"/>
    <col min="15874" max="15874" width="21.125" customWidth="1"/>
    <col min="15875" max="15875" width="21.625" customWidth="1"/>
    <col min="15876" max="15876" width="12.125" customWidth="1"/>
    <col min="15877" max="15877" width="13.375" customWidth="1"/>
    <col min="15878" max="15878" width="9.125" customWidth="1"/>
    <col min="15879" max="15879" width="9.25" customWidth="1"/>
    <col min="15880" max="15880" width="11.25" customWidth="1"/>
    <col min="15881" max="15881" width="9.5" customWidth="1"/>
    <col min="16129" max="16129" width="9.75" customWidth="1"/>
    <col min="16130" max="16130" width="21.125" customWidth="1"/>
    <col min="16131" max="16131" width="21.625" customWidth="1"/>
    <col min="16132" max="16132" width="12.125" customWidth="1"/>
    <col min="16133" max="16133" width="13.375" customWidth="1"/>
    <col min="16134" max="16134" width="9.125" customWidth="1"/>
    <col min="16135" max="16135" width="9.25" customWidth="1"/>
    <col min="16136" max="16136" width="11.25" customWidth="1"/>
    <col min="16137" max="16137" width="9.5" customWidth="1"/>
  </cols>
  <sheetData>
    <row r="1" spans="1:10" ht="15.95" customHeight="1">
      <c r="A1" s="85" t="s">
        <v>4</v>
      </c>
      <c r="B1" s="85"/>
      <c r="C1" s="85"/>
      <c r="D1" s="85"/>
      <c r="E1" s="85"/>
      <c r="F1" s="85"/>
      <c r="G1" s="86"/>
      <c r="H1" s="87" t="s">
        <v>5</v>
      </c>
      <c r="I1" s="88"/>
    </row>
    <row r="2" spans="1:10" ht="15.95" customHeight="1">
      <c r="A2" s="85"/>
      <c r="B2" s="85"/>
      <c r="C2" s="85"/>
      <c r="D2" s="85"/>
      <c r="E2" s="85"/>
      <c r="F2" s="85"/>
      <c r="G2" s="86"/>
      <c r="H2" s="89"/>
      <c r="I2" s="90"/>
    </row>
    <row r="3" spans="1:10" ht="15.95" customHeight="1">
      <c r="A3" s="85"/>
      <c r="B3" s="85"/>
      <c r="C3" s="85"/>
      <c r="D3" s="85"/>
      <c r="E3" s="85"/>
      <c r="F3" s="85"/>
      <c r="G3" s="86"/>
      <c r="H3" s="89"/>
      <c r="I3" s="90"/>
    </row>
    <row r="4" spans="1:10" ht="15.95" customHeight="1">
      <c r="A4" s="93" t="s">
        <v>60</v>
      </c>
      <c r="B4" s="93"/>
      <c r="C4" s="93"/>
      <c r="D4" s="93"/>
      <c r="E4" s="93"/>
      <c r="F4" s="93"/>
      <c r="G4" s="94"/>
      <c r="H4" s="91"/>
      <c r="I4" s="92"/>
    </row>
    <row r="5" spans="1:10" ht="15" customHeight="1">
      <c r="C5" s="49"/>
      <c r="D5" s="49"/>
    </row>
    <row r="6" spans="1:10" ht="18.75" customHeight="1">
      <c r="A6" s="48" t="s">
        <v>6</v>
      </c>
      <c r="E6" s="47" t="s">
        <v>7</v>
      </c>
    </row>
    <row r="7" spans="1:10" ht="18.75" customHeight="1">
      <c r="A7" s="48" t="s">
        <v>8</v>
      </c>
    </row>
    <row r="8" spans="1:10" ht="18.75" customHeight="1">
      <c r="A8" s="48" t="s">
        <v>9</v>
      </c>
    </row>
    <row r="9" spans="1:10" ht="18.75" customHeight="1">
      <c r="A9" s="48" t="s">
        <v>10</v>
      </c>
    </row>
    <row r="10" spans="1:10" ht="6.75" customHeight="1"/>
    <row r="11" spans="1:10" ht="19.5" customHeight="1">
      <c r="A11" s="78" t="s">
        <v>11</v>
      </c>
      <c r="B11" s="80" t="s">
        <v>0</v>
      </c>
      <c r="C11" s="81"/>
      <c r="D11" s="82"/>
      <c r="E11" s="83" t="s">
        <v>12</v>
      </c>
      <c r="F11" s="83"/>
      <c r="G11" s="83"/>
      <c r="H11" s="83"/>
      <c r="I11" s="83" t="s">
        <v>40</v>
      </c>
      <c r="J11" s="51"/>
    </row>
    <row r="12" spans="1:10" ht="35.25" customHeight="1">
      <c r="A12" s="79"/>
      <c r="B12" s="83" t="s">
        <v>13</v>
      </c>
      <c r="C12" s="83" t="s">
        <v>3</v>
      </c>
      <c r="D12" s="83" t="s">
        <v>14</v>
      </c>
      <c r="E12" s="83" t="s">
        <v>1</v>
      </c>
      <c r="F12" s="6" t="s">
        <v>15</v>
      </c>
      <c r="G12" s="6" t="s">
        <v>2</v>
      </c>
      <c r="H12" s="7" t="s">
        <v>16</v>
      </c>
      <c r="I12" s="83"/>
      <c r="J12" s="51"/>
    </row>
    <row r="13" spans="1:10" ht="10.5" customHeight="1">
      <c r="A13" s="52" t="s">
        <v>17</v>
      </c>
      <c r="B13" s="53">
        <v>2</v>
      </c>
      <c r="C13" s="53">
        <v>3</v>
      </c>
      <c r="D13" s="53">
        <v>4</v>
      </c>
      <c r="E13" s="53">
        <v>5</v>
      </c>
      <c r="F13" s="54" t="s">
        <v>18</v>
      </c>
      <c r="G13" s="54" t="s">
        <v>19</v>
      </c>
      <c r="H13" s="53">
        <v>8</v>
      </c>
      <c r="I13" s="53">
        <v>9</v>
      </c>
      <c r="J13" s="55"/>
    </row>
    <row r="14" spans="1:10" ht="21.75" customHeight="1">
      <c r="A14" s="56">
        <v>43226</v>
      </c>
      <c r="B14" s="1" t="s">
        <v>52</v>
      </c>
      <c r="C14" s="103" t="str">
        <f>VLOOKUP(B14,[2]Vine!$A$5:$F$78,3,0)</f>
        <v>Vũng Tàu</v>
      </c>
      <c r="D14" s="104">
        <f>VLOOKUP(B14,[2]Vine!$A$5:$F$78,2,0)</f>
        <v>261183075</v>
      </c>
      <c r="E14" s="25" t="s">
        <v>53</v>
      </c>
      <c r="F14" s="57">
        <v>12028</v>
      </c>
      <c r="G14" s="28">
        <v>17500</v>
      </c>
      <c r="H14" s="28">
        <f t="shared" ref="H14:H19" si="0">F14*G14</f>
        <v>210490000</v>
      </c>
      <c r="I14" s="28"/>
      <c r="J14" s="58"/>
    </row>
    <row r="15" spans="1:10" ht="21.75" customHeight="1">
      <c r="A15" s="56">
        <v>43226</v>
      </c>
      <c r="B15" s="1" t="s">
        <v>54</v>
      </c>
      <c r="C15" s="59" t="str">
        <f>VLOOKUP(B15,[2]Vine!$A$5:$F$78,3,0)</f>
        <v>Vũng Tàu</v>
      </c>
      <c r="D15" s="24">
        <f>VLOOKUP(B15,[2]Vine!$A$5:$F$78,2,0)</f>
        <v>260456563</v>
      </c>
      <c r="E15" s="25" t="s">
        <v>53</v>
      </c>
      <c r="F15" s="25">
        <v>13026</v>
      </c>
      <c r="G15" s="28">
        <v>17500</v>
      </c>
      <c r="H15" s="27">
        <f t="shared" si="0"/>
        <v>227955000</v>
      </c>
      <c r="I15" s="27"/>
      <c r="J15" s="58"/>
    </row>
    <row r="16" spans="1:10" ht="21.75" customHeight="1">
      <c r="A16" s="56">
        <v>43226</v>
      </c>
      <c r="B16" s="1" t="s">
        <v>59</v>
      </c>
      <c r="C16" s="59" t="str">
        <f>VLOOKUP(B16,[2]Vine!$A$5:$F$78,3,0)</f>
        <v>Vũng Tàu</v>
      </c>
      <c r="D16" s="24">
        <f>VLOOKUP(B16,[2]Vine!$A$5:$F$78,2,0)</f>
        <v>270176960</v>
      </c>
      <c r="E16" s="25" t="s">
        <v>53</v>
      </c>
      <c r="F16" s="25">
        <v>12121</v>
      </c>
      <c r="G16" s="28">
        <v>17500</v>
      </c>
      <c r="H16" s="27">
        <f>F16*G16</f>
        <v>212117500</v>
      </c>
      <c r="I16" s="27"/>
    </row>
    <row r="17" spans="1:10" ht="21.75" customHeight="1">
      <c r="A17" s="56">
        <v>43230</v>
      </c>
      <c r="B17" s="1" t="s">
        <v>52</v>
      </c>
      <c r="C17" s="103" t="str">
        <f>VLOOKUP(B17,[2]Vine!$A$5:$F$78,3,0)</f>
        <v>Vũng Tàu</v>
      </c>
      <c r="D17" s="104">
        <f>VLOOKUP(B17,[2]Vine!$A$5:$F$78,2,0)</f>
        <v>261183075</v>
      </c>
      <c r="E17" s="25" t="s">
        <v>53</v>
      </c>
      <c r="F17" s="57">
        <v>12325</v>
      </c>
      <c r="G17" s="28">
        <v>17500</v>
      </c>
      <c r="H17" s="28">
        <f t="shared" si="0"/>
        <v>215687500</v>
      </c>
      <c r="I17" s="28"/>
      <c r="J17" s="58"/>
    </row>
    <row r="18" spans="1:10" ht="21.75" customHeight="1">
      <c r="A18" s="56">
        <v>43230</v>
      </c>
      <c r="B18" s="1" t="s">
        <v>54</v>
      </c>
      <c r="C18" s="59" t="str">
        <f>VLOOKUP(B18,[2]Vine!$A$5:$F$78,3,0)</f>
        <v>Vũng Tàu</v>
      </c>
      <c r="D18" s="24">
        <f>VLOOKUP(B18,[2]Vine!$A$5:$F$78,2,0)</f>
        <v>260456563</v>
      </c>
      <c r="E18" s="25" t="s">
        <v>53</v>
      </c>
      <c r="F18" s="25">
        <v>8000</v>
      </c>
      <c r="G18" s="28">
        <v>17500</v>
      </c>
      <c r="H18" s="27">
        <f t="shared" si="0"/>
        <v>140000000</v>
      </c>
      <c r="I18" s="27"/>
      <c r="J18" s="58"/>
    </row>
    <row r="19" spans="1:10" ht="21.75" customHeight="1">
      <c r="A19" s="56">
        <v>43230</v>
      </c>
      <c r="B19" s="1" t="s">
        <v>59</v>
      </c>
      <c r="C19" s="59" t="str">
        <f>VLOOKUP(B19,[2]Vine!$A$5:$F$78,3,0)</f>
        <v>Vũng Tàu</v>
      </c>
      <c r="D19" s="24">
        <f>VLOOKUP(B19,[2]Vine!$A$5:$F$78,2,0)</f>
        <v>270176960</v>
      </c>
      <c r="E19" s="25" t="s">
        <v>53</v>
      </c>
      <c r="F19" s="25">
        <f>6000*11-SUM(F14:F18)</f>
        <v>8500</v>
      </c>
      <c r="G19" s="28">
        <v>17500</v>
      </c>
      <c r="H19" s="27">
        <f t="shared" si="0"/>
        <v>148750000</v>
      </c>
      <c r="I19" s="27"/>
    </row>
    <row r="20" spans="1:10" ht="16.5" customHeight="1">
      <c r="A20" s="31"/>
      <c r="B20" s="32"/>
      <c r="C20" s="59"/>
      <c r="D20" s="24"/>
      <c r="E20" s="25"/>
      <c r="F20" s="25"/>
      <c r="G20" s="27"/>
      <c r="H20" s="27"/>
      <c r="I20" s="27"/>
      <c r="J20" s="58"/>
    </row>
    <row r="21" spans="1:10" ht="7.5" customHeight="1">
      <c r="A21" s="60"/>
      <c r="B21" s="61"/>
      <c r="C21" s="62"/>
      <c r="D21" s="62"/>
      <c r="E21" s="63"/>
      <c r="F21" s="63"/>
      <c r="G21" s="64"/>
      <c r="H21" s="65"/>
      <c r="I21" s="65"/>
      <c r="J21" s="58"/>
    </row>
    <row r="22" spans="1:10" ht="16.5" customHeight="1">
      <c r="A22" s="48" t="s">
        <v>20</v>
      </c>
      <c r="C22" s="66">
        <f>SUM(H14:H20)</f>
        <v>1155000000</v>
      </c>
      <c r="D22" s="66"/>
    </row>
    <row r="23" spans="1:10">
      <c r="C23" s="50"/>
      <c r="H23" s="67"/>
    </row>
    <row r="24" spans="1:10">
      <c r="C24" s="67"/>
      <c r="D24" s="50"/>
      <c r="G24" s="68" t="s">
        <v>61</v>
      </c>
      <c r="H24" s="69"/>
      <c r="I24" s="69"/>
    </row>
    <row r="25" spans="1:10">
      <c r="B25" s="70" t="s">
        <v>21</v>
      </c>
      <c r="G25" s="71" t="s">
        <v>22</v>
      </c>
    </row>
    <row r="26" spans="1:10">
      <c r="B26" s="72" t="s">
        <v>23</v>
      </c>
      <c r="D26" s="73"/>
      <c r="G26" s="74" t="s">
        <v>24</v>
      </c>
    </row>
    <row r="27" spans="1:10">
      <c r="B27" s="72"/>
      <c r="D27" s="73"/>
      <c r="G27" s="74"/>
    </row>
    <row r="28" spans="1:10">
      <c r="B28" s="72"/>
      <c r="D28" s="73"/>
      <c r="G28" s="74"/>
    </row>
    <row r="29" spans="1:10">
      <c r="B29" s="75"/>
      <c r="D29" s="73"/>
      <c r="G29" s="74"/>
    </row>
    <row r="30" spans="1:10">
      <c r="B30" s="75" t="s">
        <v>29</v>
      </c>
      <c r="D30" s="73"/>
      <c r="G30" s="74"/>
    </row>
    <row r="31" spans="1:10">
      <c r="B31" s="75"/>
      <c r="D31" s="73"/>
      <c r="G31" s="74"/>
    </row>
    <row r="32" spans="1:10">
      <c r="B32" s="72"/>
      <c r="D32" s="73"/>
      <c r="G32" s="74"/>
    </row>
    <row r="36" spans="1:10" ht="15.95" customHeight="1">
      <c r="A36" s="85" t="s">
        <v>4</v>
      </c>
      <c r="B36" s="85"/>
      <c r="C36" s="85"/>
      <c r="D36" s="85"/>
      <c r="E36" s="85"/>
      <c r="F36" s="85"/>
      <c r="G36" s="86"/>
      <c r="H36" s="87" t="s">
        <v>5</v>
      </c>
      <c r="I36" s="88"/>
    </row>
    <row r="37" spans="1:10" ht="15.95" customHeight="1">
      <c r="A37" s="85"/>
      <c r="B37" s="85"/>
      <c r="C37" s="85"/>
      <c r="D37" s="85"/>
      <c r="E37" s="85"/>
      <c r="F37" s="85"/>
      <c r="G37" s="86"/>
      <c r="H37" s="89"/>
      <c r="I37" s="90"/>
    </row>
    <row r="38" spans="1:10" ht="15.95" customHeight="1">
      <c r="A38" s="85"/>
      <c r="B38" s="85"/>
      <c r="C38" s="85"/>
      <c r="D38" s="85"/>
      <c r="E38" s="85"/>
      <c r="F38" s="85"/>
      <c r="G38" s="86"/>
      <c r="H38" s="89"/>
      <c r="I38" s="90"/>
    </row>
    <row r="39" spans="1:10" ht="15.95" customHeight="1">
      <c r="A39" s="93" t="s">
        <v>60</v>
      </c>
      <c r="B39" s="93"/>
      <c r="C39" s="93"/>
      <c r="D39" s="93"/>
      <c r="E39" s="93"/>
      <c r="F39" s="93"/>
      <c r="G39" s="94"/>
      <c r="H39" s="91"/>
      <c r="I39" s="92"/>
    </row>
    <row r="40" spans="1:10" ht="15" customHeight="1">
      <c r="C40" s="49"/>
      <c r="D40" s="49"/>
    </row>
    <row r="41" spans="1:10" ht="18.75" customHeight="1">
      <c r="A41" s="48" t="s">
        <v>6</v>
      </c>
      <c r="E41" s="47" t="s">
        <v>7</v>
      </c>
    </row>
    <row r="42" spans="1:10" ht="18.75" customHeight="1">
      <c r="A42" s="48" t="s">
        <v>8</v>
      </c>
    </row>
    <row r="43" spans="1:10" ht="18.75" customHeight="1">
      <c r="A43" s="48" t="s">
        <v>9</v>
      </c>
    </row>
    <row r="44" spans="1:10" ht="18.75" customHeight="1">
      <c r="A44" s="48" t="s">
        <v>10</v>
      </c>
    </row>
    <row r="45" spans="1:10" ht="6.75" customHeight="1"/>
    <row r="46" spans="1:10" ht="19.5" customHeight="1">
      <c r="A46" s="78" t="s">
        <v>11</v>
      </c>
      <c r="B46" s="80" t="s">
        <v>0</v>
      </c>
      <c r="C46" s="81"/>
      <c r="D46" s="82"/>
      <c r="E46" s="83" t="s">
        <v>12</v>
      </c>
      <c r="F46" s="83"/>
      <c r="G46" s="83"/>
      <c r="H46" s="83"/>
      <c r="I46" s="83" t="s">
        <v>40</v>
      </c>
      <c r="J46" s="51"/>
    </row>
    <row r="47" spans="1:10" ht="35.25" customHeight="1">
      <c r="A47" s="79"/>
      <c r="B47" s="83" t="s">
        <v>13</v>
      </c>
      <c r="C47" s="83" t="s">
        <v>3</v>
      </c>
      <c r="D47" s="83" t="s">
        <v>14</v>
      </c>
      <c r="E47" s="83" t="s">
        <v>1</v>
      </c>
      <c r="F47" s="6" t="s">
        <v>15</v>
      </c>
      <c r="G47" s="6" t="s">
        <v>2</v>
      </c>
      <c r="H47" s="7" t="s">
        <v>16</v>
      </c>
      <c r="I47" s="83"/>
      <c r="J47" s="51"/>
    </row>
    <row r="48" spans="1:10" ht="10.5" customHeight="1">
      <c r="A48" s="52" t="s">
        <v>17</v>
      </c>
      <c r="B48" s="53">
        <v>2</v>
      </c>
      <c r="C48" s="53">
        <v>3</v>
      </c>
      <c r="D48" s="53">
        <v>4</v>
      </c>
      <c r="E48" s="53">
        <v>5</v>
      </c>
      <c r="F48" s="54" t="s">
        <v>18</v>
      </c>
      <c r="G48" s="54" t="s">
        <v>19</v>
      </c>
      <c r="H48" s="53">
        <v>8</v>
      </c>
      <c r="I48" s="53">
        <v>9</v>
      </c>
      <c r="J48" s="55"/>
    </row>
    <row r="49" spans="1:10" ht="21.75" customHeight="1">
      <c r="A49" s="56">
        <v>43233</v>
      </c>
      <c r="B49" s="1" t="s">
        <v>52</v>
      </c>
      <c r="C49" s="103" t="str">
        <f>VLOOKUP(B49,[2]Vine!$A$5:$F$78,3,0)</f>
        <v>Vũng Tàu</v>
      </c>
      <c r="D49" s="104">
        <f>VLOOKUP(B49,[2]Vine!$A$5:$F$78,2,0)</f>
        <v>261183075</v>
      </c>
      <c r="E49" s="25" t="s">
        <v>53</v>
      </c>
      <c r="F49" s="57">
        <v>5689</v>
      </c>
      <c r="G49" s="28">
        <v>17500</v>
      </c>
      <c r="H49" s="28">
        <f t="shared" ref="H49:H54" si="1">F49*G49</f>
        <v>99557500</v>
      </c>
      <c r="I49" s="28"/>
      <c r="J49" s="58"/>
    </row>
    <row r="50" spans="1:10" ht="21.75" customHeight="1">
      <c r="A50" s="56">
        <v>43233</v>
      </c>
      <c r="B50" s="1" t="s">
        <v>54</v>
      </c>
      <c r="C50" s="59" t="str">
        <f>VLOOKUP(B50,[2]Vine!$A$5:$F$78,3,0)</f>
        <v>Vũng Tàu</v>
      </c>
      <c r="D50" s="24">
        <f>VLOOKUP(B50,[2]Vine!$A$5:$F$78,2,0)</f>
        <v>260456563</v>
      </c>
      <c r="E50" s="25" t="s">
        <v>53</v>
      </c>
      <c r="F50" s="25">
        <v>5976</v>
      </c>
      <c r="G50" s="28">
        <v>17500</v>
      </c>
      <c r="H50" s="27">
        <f t="shared" si="1"/>
        <v>104580000</v>
      </c>
      <c r="I50" s="27"/>
      <c r="J50" s="58"/>
    </row>
    <row r="51" spans="1:10" ht="21.75" customHeight="1">
      <c r="A51" s="56">
        <v>43233</v>
      </c>
      <c r="B51" s="1" t="s">
        <v>59</v>
      </c>
      <c r="C51" s="59" t="str">
        <f>VLOOKUP(B51,[2]Vine!$A$5:$F$78,3,0)</f>
        <v>Vũng Tàu</v>
      </c>
      <c r="D51" s="24">
        <f>VLOOKUP(B51,[2]Vine!$A$5:$F$78,2,0)</f>
        <v>270176960</v>
      </c>
      <c r="E51" s="25" t="s">
        <v>53</v>
      </c>
      <c r="F51" s="25">
        <f>3700*5-SUM(F49:F50)</f>
        <v>6835</v>
      </c>
      <c r="G51" s="28">
        <v>17500</v>
      </c>
      <c r="H51" s="27">
        <f t="shared" si="1"/>
        <v>119612500</v>
      </c>
      <c r="I51" s="27"/>
    </row>
    <row r="52" spans="1:10" ht="16.5" customHeight="1">
      <c r="A52" s="31"/>
      <c r="B52" s="32"/>
      <c r="C52" s="59"/>
      <c r="D52" s="24"/>
      <c r="E52" s="25"/>
      <c r="F52" s="25"/>
      <c r="G52" s="27"/>
      <c r="H52" s="27"/>
      <c r="I52" s="27"/>
      <c r="J52" s="58"/>
    </row>
    <row r="53" spans="1:10" ht="7.5" customHeight="1">
      <c r="A53" s="60"/>
      <c r="B53" s="61"/>
      <c r="C53" s="62"/>
      <c r="D53" s="62"/>
      <c r="E53" s="63"/>
      <c r="F53" s="63"/>
      <c r="G53" s="64"/>
      <c r="H53" s="65"/>
      <c r="I53" s="65"/>
      <c r="J53" s="58"/>
    </row>
    <row r="54" spans="1:10" ht="16.5" customHeight="1">
      <c r="A54" s="48" t="s">
        <v>20</v>
      </c>
      <c r="C54" s="66">
        <f>SUM(H49:H52)</f>
        <v>323750000</v>
      </c>
      <c r="D54" s="66"/>
    </row>
    <row r="55" spans="1:10">
      <c r="C55" s="50"/>
      <c r="H55" s="67"/>
    </row>
    <row r="56" spans="1:10">
      <c r="C56" s="67"/>
      <c r="D56" s="50"/>
      <c r="G56" s="68" t="s">
        <v>61</v>
      </c>
      <c r="H56" s="69"/>
      <c r="I56" s="69"/>
    </row>
    <row r="57" spans="1:10">
      <c r="B57" s="70" t="s">
        <v>21</v>
      </c>
      <c r="G57" s="71" t="s">
        <v>22</v>
      </c>
    </row>
    <row r="58" spans="1:10">
      <c r="B58" s="72" t="s">
        <v>23</v>
      </c>
      <c r="D58" s="73"/>
      <c r="G58" s="74" t="s">
        <v>24</v>
      </c>
    </row>
    <row r="59" spans="1:10">
      <c r="B59" s="72"/>
      <c r="D59" s="73"/>
      <c r="G59" s="74"/>
    </row>
    <row r="60" spans="1:10">
      <c r="B60" s="72"/>
      <c r="D60" s="73"/>
      <c r="G60" s="74"/>
    </row>
    <row r="61" spans="1:10">
      <c r="B61" s="75"/>
      <c r="D61" s="73"/>
      <c r="G61" s="74"/>
    </row>
    <row r="62" spans="1:10">
      <c r="B62" s="75" t="s">
        <v>29</v>
      </c>
      <c r="D62" s="73"/>
      <c r="G62" s="74"/>
    </row>
  </sheetData>
  <mergeCells count="6">
    <mergeCell ref="A36:G38"/>
    <mergeCell ref="H36:I39"/>
    <mergeCell ref="A39:G39"/>
    <mergeCell ref="A1:G3"/>
    <mergeCell ref="H1:I4"/>
    <mergeCell ref="A4:G4"/>
  </mergeCells>
  <conditionalFormatting sqref="C5:E6 F6 C40:E41 F41">
    <cfRule type="cellIs" dxfId="0" priority="2" stopIfTrue="1" operator="equal">
      <formula>"Döõ lieäu sai"</formula>
    </cfRule>
  </conditionalFormatting>
  <printOptions horizontalCentered="1"/>
  <pageMargins left="0.45" right="0.45" top="0.25" bottom="0.5" header="0.3" footer="0.3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TOKAI 06</vt:lpstr>
      <vt:lpstr>PV 82.000</vt:lpstr>
      <vt:lpstr>HUNAN 25 - 28</vt:lpstr>
      <vt:lpstr>HUNAN 29 -32</vt:lpstr>
      <vt:lpstr>PV 89.000</vt:lpstr>
      <vt:lpstr>PV 52.000</vt:lpstr>
      <vt:lpstr>VP 48.000</vt:lpstr>
      <vt:lpstr>PV 70.000</vt:lpstr>
      <vt:lpstr>DAE YEONG 02</vt:lpstr>
      <vt:lpstr>'DAE YEONG 02'!Print_Area</vt:lpstr>
      <vt:lpstr>'HUNAN 25 - 28'!Print_Area</vt:lpstr>
      <vt:lpstr>'HUNAN 29 -32'!Print_Area</vt:lpstr>
      <vt:lpstr>'HUNAN 25 - 28'!Print_Titles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2018-05-25T01:20:07Z</cp:lastPrinted>
  <dcterms:created xsi:type="dcterms:W3CDTF">2018-01-03T08:08:08Z</dcterms:created>
  <dcterms:modified xsi:type="dcterms:W3CDTF">2018-05-25T01:21:35Z</dcterms:modified>
</cp:coreProperties>
</file>