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2995" windowHeight="9975" tabRatio="824" activeTab="6"/>
  </bookViews>
  <sheets>
    <sheet name="Zhoushan (13)" sheetId="14" r:id="rId1"/>
    <sheet name="Q4 95.000" sheetId="15" r:id="rId2"/>
    <sheet name="Zhoushan (14)" sheetId="16" r:id="rId3"/>
    <sheet name="Zhoushan (15)" sheetId="17" r:id="rId4"/>
    <sheet name="Hea Won 03" sheetId="18" r:id="rId5"/>
    <sheet name="Q4 71.000 &amp; PV 150.000" sheetId="19" r:id="rId6"/>
    <sheet name="Zhoushan (16)" sheetId="20"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Fill" localSheetId="4" hidden="1">#REF!</definedName>
    <definedName name="_Fill" localSheetId="5" hidden="1">#REF!</definedName>
    <definedName name="_Fill" localSheetId="1" hidden="1">#REF!</definedName>
    <definedName name="_Fill" localSheetId="0" hidden="1">#REF!</definedName>
    <definedName name="_Fill" localSheetId="2" hidden="1">#REF!</definedName>
    <definedName name="_Fill" localSheetId="3" hidden="1">#REF!</definedName>
    <definedName name="_Fill" localSheetId="6" hidden="1">#REF!</definedName>
    <definedName name="_Fill" hidden="1">#REF!</definedName>
    <definedName name="_Nd1" localSheetId="5">#REF!</definedName>
    <definedName name="_Nd1" localSheetId="6">#REF!</definedName>
    <definedName name="_Nd1">#REF!</definedName>
    <definedName name="_NEW2" localSheetId="5">[1]!OK_thke_thuchi_toan_bo_2_cap</definedName>
    <definedName name="_NEW2" localSheetId="6">[1]!OK_thke_thuchi_toan_bo_2_cap</definedName>
    <definedName name="_NEW2">[1]!OK_thke_thuchi_toan_bo_2_cap</definedName>
    <definedName name="a" localSheetId="5">[2]!OK_thke_CHI_toan_bo_2_cap</definedName>
    <definedName name="a" localSheetId="6">[2]!OK_thke_CHI_toan_bo_2_cap</definedName>
    <definedName name="a">[2]!OK_thke_CHI_toan_bo_2_cap</definedName>
    <definedName name="Bke" localSheetId="5">[3]ds!#REF!</definedName>
    <definedName name="Bke" localSheetId="6">[3]ds!#REF!</definedName>
    <definedName name="Bke">[3]ds!#REF!</definedName>
    <definedName name="BKHDDV2SSCT" localSheetId="5">#REF!</definedName>
    <definedName name="BKHDDV2SSCT" localSheetId="6">#REF!</definedName>
    <definedName name="BKHDDV2SSCT">#REF!</definedName>
    <definedName name="Bt_add1_Chso" localSheetId="5">[4]!Bt_add1_Chso</definedName>
    <definedName name="Bt_add1_Chso" localSheetId="6">[4]!Bt_add1_Chso</definedName>
    <definedName name="Bt_add1_Chso">[4]!Bt_add1_Chso</definedName>
    <definedName name="Btkc" localSheetId="5">#REF!</definedName>
    <definedName name="Btkc" localSheetId="6">#REF!</definedName>
    <definedName name="Btkc">#REF!</definedName>
    <definedName name="Bust" localSheetId="5">#REF!</definedName>
    <definedName name="Bust" localSheetId="6">#REF!</definedName>
    <definedName name="Bust">#REF!</definedName>
    <definedName name="Button_Doi_nhom_chtu" localSheetId="5">[5]!Button_Doi_nhom_chtu</definedName>
    <definedName name="Button_Doi_nhom_chtu" localSheetId="6">[5]!Button_Doi_nhom_chtu</definedName>
    <definedName name="Button_Doi_nhom_chtu">[5]!Button_Doi_nhom_chtu</definedName>
    <definedName name="CgNo" localSheetId="5">#REF!</definedName>
    <definedName name="CgNo" localSheetId="6">#REF!</definedName>
    <definedName name="CgNo">#REF!</definedName>
    <definedName name="Change_ten_thuong_dung" localSheetId="5">[6]!Change_ten_thuong_dung</definedName>
    <definedName name="Change_ten_thuong_dung" localSheetId="6">[6]!Change_ten_thuong_dung</definedName>
    <definedName name="Change_ten_thuong_dung">[6]!Change_ten_thuong_dung</definedName>
    <definedName name="chi" localSheetId="5">[7]Sqt02!#REF!</definedName>
    <definedName name="chi" localSheetId="6">[7]Sqt02!#REF!</definedName>
    <definedName name="chi">[7]Sqt02!#REF!</definedName>
    <definedName name="Chk_tieu_de_thke" localSheetId="5">[8]!Chk_tieu_de_thke</definedName>
    <definedName name="Chk_tieu_de_thke" localSheetId="6">[8]!Chk_tieu_de_thke</definedName>
    <definedName name="Chk_tieu_de_thke">[8]!Chk_tieu_de_thke</definedName>
    <definedName name="Chk_Tieude_thke" localSheetId="5">[5]!Chk_Tieude_thke</definedName>
    <definedName name="Chk_Tieude_thke" localSheetId="6">[5]!Chk_Tieude_thke</definedName>
    <definedName name="Chk_Tieude_thke">[5]!Chk_Tieude_thke</definedName>
    <definedName name="Chso" localSheetId="5">#REF!</definedName>
    <definedName name="Chso" localSheetId="6">#REF!</definedName>
    <definedName name="Chso">#REF!</definedName>
    <definedName name="Chtu" localSheetId="5">#REF!</definedName>
    <definedName name="Chtu" localSheetId="6">#REF!</definedName>
    <definedName name="Chtu">#REF!</definedName>
    <definedName name="Continue" localSheetId="5">#REF!</definedName>
    <definedName name="Continue" localSheetId="6">#REF!</definedName>
    <definedName name="Continue">#REF!</definedName>
    <definedName name="D_THU">[9]BANRA!$I$9:$I$25</definedName>
    <definedName name="DC">'[10]Danh muc'!$A$3</definedName>
    <definedName name="Dieãn_giaûi" localSheetId="5">[7]Sqt02!#REF!</definedName>
    <definedName name="Dieãn_giaûi" localSheetId="6">[7]Sqt02!#REF!</definedName>
    <definedName name="Dieãn_giaûi">[7]Sqt02!#REF!</definedName>
    <definedName name="DOANH_SO" localSheetId="5">#REF!</definedName>
    <definedName name="DOANH_SO" localSheetId="6">#REF!</definedName>
    <definedName name="DOANH_SO">#REF!</definedName>
    <definedName name="DOANHSO_BAN" localSheetId="5">#REF!</definedName>
    <definedName name="DOANHSO_BAN" localSheetId="6">#REF!</definedName>
    <definedName name="DOANHSO_BAN">#REF!</definedName>
    <definedName name="DOANHSO_MUA" localSheetId="5">#REF!</definedName>
    <definedName name="DOANHSO_MUA" localSheetId="6">#REF!</definedName>
    <definedName name="DOANHSO_MUA">#REF!</definedName>
    <definedName name="Document_array">{"cuc2.xls","Sheet1"}</definedName>
    <definedName name="Documents_array" localSheetId="5">#REF!</definedName>
    <definedName name="Documents_array" localSheetId="6">#REF!</definedName>
    <definedName name="Documents_array">#REF!</definedName>
    <definedName name="Donvi" localSheetId="5">#REF!</definedName>
    <definedName name="Donvi" localSheetId="6">#REF!</definedName>
    <definedName name="Donvi">#REF!</definedName>
    <definedName name="Dr_Co_TK" localSheetId="5">[11]!Dr_Co_TK</definedName>
    <definedName name="Dr_Co_TK" localSheetId="6">[11]!Dr_Co_TK</definedName>
    <definedName name="Dr_Co_TK">[11]!Dr_Co_TK</definedName>
    <definedName name="Dr_Cot_lon" localSheetId="5">[5]!Dr_Cot_lon</definedName>
    <definedName name="Dr_Cot_lon" localSheetId="6">[5]!Dr_Cot_lon</definedName>
    <definedName name="Dr_Cot_lon">[5]!Dr_Cot_lon</definedName>
    <definedName name="Dr_Cot_nho" localSheetId="5">[5]!Dr_Cot_nho</definedName>
    <definedName name="Dr_Cot_nho" localSheetId="6">[5]!Dr_Cot_nho</definedName>
    <definedName name="Dr_Cot_nho">[5]!Dr_Cot_nho</definedName>
    <definedName name="Dr_Field_R1" localSheetId="5">[5]!Dr_Field_R1</definedName>
    <definedName name="Dr_Field_R1" localSheetId="6">[5]!Dr_Field_R1</definedName>
    <definedName name="Dr_Field_R1">[5]!Dr_Field_R1</definedName>
    <definedName name="Dr_Field_R2" localSheetId="5">[5]!Dr_Field_R2</definedName>
    <definedName name="Dr_Field_R2" localSheetId="6">[5]!Dr_Field_R2</definedName>
    <definedName name="Dr_Field_R2">[5]!Dr_Field_R2</definedName>
    <definedName name="Dr_mau_thke" localSheetId="5">[8]!Dr_mau_thke</definedName>
    <definedName name="Dr_mau_thke" localSheetId="6">[8]!Dr_mau_thke</definedName>
    <definedName name="Dr_mau_thke">[8]!Dr_mau_thke</definedName>
    <definedName name="Dr_Mau_trich" localSheetId="5">[5]!Dr_Mau_trich</definedName>
    <definedName name="Dr_Mau_trich" localSheetId="6">[5]!Dr_Mau_trich</definedName>
    <definedName name="Dr_Mau_trich">[5]!Dr_Mau_trich</definedName>
    <definedName name="Dr_Mauthke" localSheetId="5">[5]!Dr_Mauthke</definedName>
    <definedName name="Dr_Mauthke" localSheetId="6">[5]!Dr_Mauthke</definedName>
    <definedName name="Dr_Mauthke">[5]!Dr_Mauthke</definedName>
    <definedName name="Dr_Nd1_Chtu" localSheetId="5">[12]!Dr_Nd1_Chtu</definedName>
    <definedName name="Dr_Nd1_Chtu" localSheetId="6">[12]!Dr_Nd1_Chtu</definedName>
    <definedName name="Dr_Nd1_Chtu">[12]!Dr_Nd1_Chtu</definedName>
    <definedName name="Dr_nhom_chtu" localSheetId="5">[5]!Dr_nhom_chtu</definedName>
    <definedName name="Dr_nhom_chtu" localSheetId="6">[5]!Dr_nhom_chtu</definedName>
    <definedName name="Dr_nhom_chtu">[5]!Dr_nhom_chtu</definedName>
    <definedName name="Dr_Nhom_chung_tu" localSheetId="5">[13]!Dr_Nhom_chung_tu</definedName>
    <definedName name="Dr_Nhom_chung_tu" localSheetId="6">[13]!Dr_Nhom_chung_tu</definedName>
    <definedName name="Dr_Nhom_chung_tu">[13]!Dr_Nhom_chung_tu</definedName>
    <definedName name="Dr_No_TK" localSheetId="5">[11]!Dr_No_TK</definedName>
    <definedName name="Dr_No_TK" localSheetId="6">[11]!Dr_No_TK</definedName>
    <definedName name="Dr_No_TK">[11]!Dr_No_TK</definedName>
    <definedName name="Dr_Taikh_Co" localSheetId="5">[13]!Dr_Taikh_Co</definedName>
    <definedName name="Dr_Taikh_Co" localSheetId="6">[13]!Dr_Taikh_Co</definedName>
    <definedName name="Dr_Taikh_Co">[13]!Dr_Taikh_Co</definedName>
    <definedName name="Dr_Taikh_No" localSheetId="5">[13]!Dr_Taikh_No</definedName>
    <definedName name="Dr_Taikh_No" localSheetId="6">[13]!Dr_Taikh_No</definedName>
    <definedName name="Dr_Taikh_No">[13]!Dr_Taikh_No</definedName>
    <definedName name="Dr_trang" localSheetId="5">[5]!Dr_trang</definedName>
    <definedName name="Dr_trang" localSheetId="6">[5]!Dr_trang</definedName>
    <definedName name="Dr_trang">[5]!Dr_trang</definedName>
    <definedName name="Dr_trang_Chon" localSheetId="5">[5]!Dr_trang_Chon</definedName>
    <definedName name="Dr_trang_Chon" localSheetId="6">[5]!Dr_trang_Chon</definedName>
    <definedName name="Dr_trang_Chon">[5]!Dr_trang_Chon</definedName>
    <definedName name="duc" localSheetId="5">#REF!</definedName>
    <definedName name="duc" localSheetId="6">#REF!</definedName>
    <definedName name="duc">#REF!</definedName>
    <definedName name="DUCKY_CO_CD" localSheetId="5">#REF!</definedName>
    <definedName name="DUCKY_CO_CD" localSheetId="6">#REF!</definedName>
    <definedName name="DUCKY_CO_CD">#REF!</definedName>
    <definedName name="DUCKY_NO_CD" localSheetId="5">#REF!</definedName>
    <definedName name="DUCKY_NO_CD" localSheetId="6">#REF!</definedName>
    <definedName name="DUCKY_NO_CD">#REF!</definedName>
    <definedName name="DUDKY_CO_CD" localSheetId="5">#REF!</definedName>
    <definedName name="DUDKY_CO_CD" localSheetId="6">#REF!</definedName>
    <definedName name="DUDKY_CO_CD">#REF!</definedName>
    <definedName name="DUDKY_NO_CD" localSheetId="5">#REF!</definedName>
    <definedName name="DUDKY_NO_CD" localSheetId="6">#REF!</definedName>
    <definedName name="DUDKY_NO_CD">#REF!</definedName>
    <definedName name="Field" localSheetId="5">#REF!</definedName>
    <definedName name="Field" localSheetId="6">#REF!</definedName>
    <definedName name="Field">#REF!</definedName>
    <definedName name="Field_C2_Change" localSheetId="5">[14]!Field_C2_Change</definedName>
    <definedName name="Field_C2_Change" localSheetId="6">[14]!Field_C2_Change</definedName>
    <definedName name="Field_C2_Change">[14]!Field_C2_Change</definedName>
    <definedName name="Field_Chon_Change" localSheetId="5">[14]!Field_Chon_Change</definedName>
    <definedName name="Field_Chon_Change" localSheetId="6">[14]!Field_Chon_Change</definedName>
    <definedName name="Field_Chon_Change">[14]!Field_Chon_Change</definedName>
    <definedName name="Field_Cotlon_change" localSheetId="5">[14]!Field_Cotlon_change</definedName>
    <definedName name="Field_Cotlon_change" localSheetId="6">[14]!Field_Cotlon_change</definedName>
    <definedName name="Field_Cotlon_change">[14]!Field_Cotlon_change</definedName>
    <definedName name="GTGT_BAN" localSheetId="5">#REF!</definedName>
    <definedName name="GTGT_BAN" localSheetId="6">#REF!</definedName>
    <definedName name="GTGT_BAN">#REF!</definedName>
    <definedName name="GTGT_MUA" localSheetId="5">#REF!</definedName>
    <definedName name="GTGT_MUA" localSheetId="6">#REF!</definedName>
    <definedName name="GTGT_MUA">#REF!</definedName>
    <definedName name="Hello" localSheetId="5">#REF!</definedName>
    <definedName name="Hello" localSheetId="6">#REF!</definedName>
    <definedName name="Hello">#REF!</definedName>
    <definedName name="Hoten" localSheetId="5">#REF!</definedName>
    <definedName name="Hoten" localSheetId="6">#REF!</definedName>
    <definedName name="Hoten">#REF!</definedName>
    <definedName name="Leâ_Coâng_Minh" localSheetId="5">#REF!</definedName>
    <definedName name="Leâ_Coâng_Minh" localSheetId="6">#REF!</definedName>
    <definedName name="Leâ_Coâng_Minh">#REF!</definedName>
    <definedName name="List_nguon" localSheetId="5">[15]!List_nguon</definedName>
    <definedName name="List_nguon" localSheetId="6">[15]!List_nguon</definedName>
    <definedName name="List_nguon">[15]!List_nguon</definedName>
    <definedName name="List_trich_lay" localSheetId="5">[5]!List_trich_lay</definedName>
    <definedName name="List_trich_lay" localSheetId="6">[5]!List_trich_lay</definedName>
    <definedName name="List_trich_lay">[5]!List_trich_lay</definedName>
    <definedName name="List_trich_xoa" localSheetId="5">[5]!List_trich_xoa</definedName>
    <definedName name="List_trich_xoa" localSheetId="6">[5]!List_trich_xoa</definedName>
    <definedName name="List_trich_xoa">[5]!List_trich_xoa</definedName>
    <definedName name="Lke" localSheetId="5">[16]ds!#REF!</definedName>
    <definedName name="Lke" localSheetId="6">[16]ds!#REF!</definedName>
    <definedName name="Lke">[16]ds!#REF!</definedName>
    <definedName name="LOAI_BM" localSheetId="5">#REF!</definedName>
    <definedName name="LOAI_BM" localSheetId="6">#REF!</definedName>
    <definedName name="LOAI_BM">#REF!</definedName>
    <definedName name="Loai_Chtu_change" localSheetId="5">[14]!Loai_Chtu_change</definedName>
    <definedName name="Loai_Chtu_change" localSheetId="6">[14]!Loai_Chtu_change</definedName>
    <definedName name="Loai_Chtu_change">[14]!Loai_Chtu_change</definedName>
    <definedName name="LOAI_MB" localSheetId="5">#REF!</definedName>
    <definedName name="LOAI_MB" localSheetId="6">#REF!</definedName>
    <definedName name="LOAI_MB">#REF!</definedName>
    <definedName name="Loai_ngte_change" localSheetId="5">[17]!Loai_ngte_change</definedName>
    <definedName name="Loai_ngte_change" localSheetId="6">[17]!Loai_ngte_change</definedName>
    <definedName name="Loai_ngte_change">[17]!Loai_ngte_change</definedName>
    <definedName name="LoaiPh" localSheetId="5">#REF!</definedName>
    <definedName name="LoaiPh" localSheetId="6">#REF!</definedName>
    <definedName name="LoaiPh">#REF!</definedName>
    <definedName name="Loc" localSheetId="5">#REF!</definedName>
    <definedName name="Loc" localSheetId="6">#REF!</definedName>
    <definedName name="Loc">#REF!</definedName>
    <definedName name="Luu_thke" localSheetId="5">[8]!Luu_thke</definedName>
    <definedName name="Luu_thke" localSheetId="6">[8]!Luu_thke</definedName>
    <definedName name="Luu_thke">[8]!Luu_thke</definedName>
    <definedName name="MATK_CD" localSheetId="5">#REF!</definedName>
    <definedName name="MATK_CD" localSheetId="6">#REF!</definedName>
    <definedName name="MATK_CD">#REF!</definedName>
    <definedName name="MATK_M">[18]MATK!$A$6:$C$292</definedName>
    <definedName name="ModM.Field_C2_Change" localSheetId="5">[17]!ModM.Field_C2_Change</definedName>
    <definedName name="ModM.Field_C2_Change" localSheetId="6">[17]!ModM.Field_C2_Change</definedName>
    <definedName name="ModM.Field_C2_Change">[17]!ModM.Field_C2_Change</definedName>
    <definedName name="ModM.Field_Chon_Change" localSheetId="5">[17]!ModM.Field_Chon_Change</definedName>
    <definedName name="ModM.Field_Chon_Change" localSheetId="6">[17]!ModM.Field_Chon_Change</definedName>
    <definedName name="ModM.Field_Chon_Change">[17]!ModM.Field_Chon_Change</definedName>
    <definedName name="ModM.Field_Cotlon_change" localSheetId="5">[17]!ModM.Field_Cotlon_change</definedName>
    <definedName name="ModM.Field_Cotlon_change" localSheetId="6">[17]!ModM.Field_Cotlon_change</definedName>
    <definedName name="ModM.Field_Cotlon_change">[17]!ModM.Field_Cotlon_change</definedName>
    <definedName name="ModM.Muc_change" localSheetId="5">[17]!ModM.Muc_change</definedName>
    <definedName name="ModM.Muc_change" localSheetId="6">[17]!ModM.Muc_change</definedName>
    <definedName name="ModM.Muc_change">[17]!ModM.Muc_change</definedName>
    <definedName name="ModM.OK_Khung_chon_thke" localSheetId="5">[17]!ModM.OK_Khung_chon_thke</definedName>
    <definedName name="ModM.OK_Khung_chon_thke" localSheetId="6">[17]!ModM.OK_Khung_chon_thke</definedName>
    <definedName name="ModM.OK_Khung_chon_thke">[17]!ModM.OK_Khung_chon_thke</definedName>
    <definedName name="ModM.OK_Thong_bao_chtu_cuoi" localSheetId="5">[17]!ModM.OK_Thong_bao_chtu_cuoi</definedName>
    <definedName name="ModM.OK_Thong_bao_chtu_cuoi" localSheetId="6">[17]!ModM.OK_Thong_bao_chtu_cuoi</definedName>
    <definedName name="ModM.OK_Thong_bao_chtu_cuoi">[17]!ModM.OK_Thong_bao_chtu_cuoi</definedName>
    <definedName name="ModP.Loai_Chtu_change" localSheetId="5">[17]!ModP.Loai_Chtu_change</definedName>
    <definedName name="ModP.Loai_Chtu_change" localSheetId="6">[17]!ModP.Loai_Chtu_change</definedName>
    <definedName name="ModP.Loai_Chtu_change">[17]!ModP.Loai_Chtu_change</definedName>
    <definedName name="ModP.OK_Loc_Ctgs" localSheetId="5">[17]!ModP.OK_Loc_Ctgs</definedName>
    <definedName name="ModP.OK_Loc_Ctgs" localSheetId="6">[17]!ModP.OK_Loc_Ctgs</definedName>
    <definedName name="ModP.OK_Loc_Ctgs">[17]!ModP.OK_Loc_Ctgs</definedName>
    <definedName name="ModP.OK_nhap_chtu_goc" localSheetId="5">[17]!ModP.OK_nhap_chtu_goc</definedName>
    <definedName name="ModP.OK_nhap_chtu_goc" localSheetId="6">[17]!ModP.OK_nhap_chtu_goc</definedName>
    <definedName name="ModP.OK_nhap_chtu_goc">[17]!ModP.OK_nhap_chtu_goc</definedName>
    <definedName name="ModP.OK_Trich_1tk_1dv" localSheetId="5">[17]!ModP.OK_Trich_1tk_1dv</definedName>
    <definedName name="ModP.OK_Trich_1tk_1dv" localSheetId="6">[17]!ModP.OK_Trich_1tk_1dv</definedName>
    <definedName name="ModP.OK_Trich_1tk_1dv">[17]!ModP.OK_Trich_1tk_1dv</definedName>
    <definedName name="ModP.OK_Trich_chtu_1_Don_vi" localSheetId="5">[17]!ModP.OK_Trich_chtu_1_Don_vi</definedName>
    <definedName name="ModP.OK_Trich_chtu_1_Don_vi" localSheetId="6">[17]!ModP.OK_Trich_chtu_1_Don_vi</definedName>
    <definedName name="ModP.OK_Trich_chtu_1_Don_vi">[17]!ModP.OK_Trich_chtu_1_Don_vi</definedName>
    <definedName name="ModP.Taikh_Co_change" localSheetId="5">[17]!ModP.Taikh_Co_change</definedName>
    <definedName name="ModP.Taikh_Co_change" localSheetId="6">[17]!ModP.Taikh_Co_change</definedName>
    <definedName name="ModP.Taikh_Co_change">[17]!ModP.Taikh_Co_change</definedName>
    <definedName name="ModP.Taikh_No_change" localSheetId="5">[17]!ModP.Taikh_No_change</definedName>
    <definedName name="ModP.Taikh_No_change" localSheetId="6">[17]!ModP.Taikh_No_change</definedName>
    <definedName name="ModP.Taikh_No_change">[17]!ModP.Taikh_No_change</definedName>
    <definedName name="ModP.Xoa_dg_cuoi_chtu_ghi_so" localSheetId="5">[17]!ModP.Xoa_dg_cuoi_chtu_ghi_so</definedName>
    <definedName name="ModP.Xoa_dg_cuoi_chtu_ghi_so" localSheetId="6">[17]!ModP.Xoa_dg_cuoi_chtu_ghi_so</definedName>
    <definedName name="ModP.Xoa_dg_cuoi_chtu_ghi_so">[17]!ModP.Xoa_dg_cuoi_chtu_ghi_so</definedName>
    <definedName name="Muc_change" localSheetId="5">[14]!Muc_change</definedName>
    <definedName name="Muc_change" localSheetId="6">[14]!Muc_change</definedName>
    <definedName name="Muc_change">[14]!Muc_change</definedName>
    <definedName name="NEW" localSheetId="5">[1]!OK_thke_thuchi_toan_bo_2_cap</definedName>
    <definedName name="NEW" localSheetId="6">[1]!OK_thke_thuchi_toan_bo_2_cap</definedName>
    <definedName name="NEW">[1]!OK_thke_thuchi_toan_bo_2_cap</definedName>
    <definedName name="NGAYCTU_B" localSheetId="5">#REF!</definedName>
    <definedName name="NGAYCTU_B" localSheetId="6">#REF!</definedName>
    <definedName name="NGAYCTU_B">#REF!</definedName>
    <definedName name="NoiDung_1_change" localSheetId="5">[14]!NoiDung_1_change</definedName>
    <definedName name="NoiDung_1_change" localSheetId="6">[14]!NoiDung_1_change</definedName>
    <definedName name="NoiDung_1_change">[14]!NoiDung_1_change</definedName>
    <definedName name="OK_Chitiet_VNÑ_1_tieukh_co_Ngte_chua_DCTG" localSheetId="5">[17]!OK_Chitiet_VNÑ_1_tieukh_co_Ngte_chua_DCTG</definedName>
    <definedName name="OK_Chitiet_VNÑ_1_tieukh_co_Ngte_chua_DCTG" localSheetId="6">[17]!OK_Chitiet_VNÑ_1_tieukh_co_Ngte_chua_DCTG</definedName>
    <definedName name="OK_Chitiet_VNÑ_1_tieukh_co_Ngte_chua_DCTG">[17]!OK_Chitiet_VNÑ_1_tieukh_co_Ngte_chua_DCTG</definedName>
    <definedName name="OK_Chtu_goc" localSheetId="5">[13]!OK_Chtu_goc</definedName>
    <definedName name="OK_Chtu_goc" localSheetId="6">[13]!OK_Chtu_goc</definedName>
    <definedName name="OK_Chtu_goc">[13]!OK_Chtu_goc</definedName>
    <definedName name="OK_Dialog3Dr" localSheetId="5">[19]!OK_Dialog3Dr</definedName>
    <definedName name="OK_Dialog3Dr" localSheetId="6">[19]!OK_Dialog3Dr</definedName>
    <definedName name="OK_Dialog3Dr">[19]!OK_Dialog3Dr</definedName>
    <definedName name="OK_Dlg3Dr" localSheetId="5">[20]!OK_Dlg3Dr</definedName>
    <definedName name="OK_Dlg3Dr" localSheetId="6">[20]!OK_Dlg3Dr</definedName>
    <definedName name="OK_Dlg3Dr">[20]!OK_Dlg3Dr</definedName>
    <definedName name="OK_Khung_chon_thke" localSheetId="5">[14]!OK_Khung_chon_thke</definedName>
    <definedName name="OK_Khung_chon_thke" localSheetId="6">[14]!OK_Khung_chon_thke</definedName>
    <definedName name="OK_Khung_chon_thke">[14]!OK_Khung_chon_thke</definedName>
    <definedName name="OK_Loc_1Tk_1Dv" localSheetId="5">[21]!OK_Loc_1Tk_1Dv</definedName>
    <definedName name="OK_Loc_1Tk_1Dv" localSheetId="6">[21]!OK_Loc_1Tk_1Dv</definedName>
    <definedName name="OK_Loc_1Tk_1Dv">[21]!OK_Loc_1Tk_1Dv</definedName>
    <definedName name="OK_loc_chon" localSheetId="5">[5]!OK_loc_chon</definedName>
    <definedName name="OK_loc_chon" localSheetId="6">[5]!OK_loc_chon</definedName>
    <definedName name="OK_loc_chon">[5]!OK_loc_chon</definedName>
    <definedName name="OK_Loc_Ctgs" localSheetId="5">[14]!OK_Loc_Ctgs</definedName>
    <definedName name="OK_Loc_Ctgs" localSheetId="6">[14]!OK_Loc_Ctgs</definedName>
    <definedName name="OK_Loc_Ctgs">[14]!OK_Loc_Ctgs</definedName>
    <definedName name="OK_Mo_chtu_th_dung" localSheetId="5">[6]!OK_Mo_chtu_th_dung</definedName>
    <definedName name="OK_Mo_chtu_th_dung" localSheetId="6">[6]!OK_Mo_chtu_th_dung</definedName>
    <definedName name="OK_Mo_chtu_th_dung">[6]!OK_Mo_chtu_th_dung</definedName>
    <definedName name="OK_nhap_chtu" localSheetId="5">[5]!OK_nhap_chtu</definedName>
    <definedName name="OK_nhap_chtu" localSheetId="6">[5]!OK_nhap_chtu</definedName>
    <definedName name="OK_nhap_chtu">[5]!OK_nhap_chtu</definedName>
    <definedName name="OK_nhap_chtu_goc" localSheetId="5">[14]!OK_nhap_chtu_goc</definedName>
    <definedName name="OK_nhap_chtu_goc" localSheetId="6">[14]!OK_nhap_chtu_goc</definedName>
    <definedName name="OK_nhap_chtu_goc">[14]!OK_nhap_chtu_goc</definedName>
    <definedName name="OK_thke_CHI_toan_bo_2_cap" localSheetId="5">[22]!OK_thke_CHI_toan_bo_2_cap</definedName>
    <definedName name="OK_thke_CHI_toan_bo_2_cap" localSheetId="6">[22]!OK_thke_CHI_toan_bo_2_cap</definedName>
    <definedName name="OK_thke_CHI_toan_bo_2_cap">[22]!OK_thke_CHI_toan_bo_2_cap</definedName>
    <definedName name="OK_Thke_chon_lua" localSheetId="5">[5]!OK_Thke_chon_lua</definedName>
    <definedName name="OK_Thke_chon_lua" localSheetId="6">[5]!OK_Thke_chon_lua</definedName>
    <definedName name="OK_Thke_chon_lua">[5]!OK_Thke_chon_lua</definedName>
    <definedName name="OK_thke_THU_toan_bo_2_cap" localSheetId="5">[22]!OK_thke_THU_toan_bo_2_cap</definedName>
    <definedName name="OK_thke_THU_toan_bo_2_cap" localSheetId="6">[22]!OK_thke_THU_toan_bo_2_cap</definedName>
    <definedName name="OK_thke_THU_toan_bo_2_cap">[22]!OK_thke_THU_toan_bo_2_cap</definedName>
    <definedName name="OK_thke_thuchi_toan_bo_2_cap" localSheetId="5">[22]!OK_thke_thuchi_toan_bo_2_cap</definedName>
    <definedName name="OK_thke_thuchi_toan_bo_2_cap" localSheetId="6">[22]!OK_thke_thuchi_toan_bo_2_cap</definedName>
    <definedName name="OK_thke_thuchi_toan_bo_2_cap">[22]!OK_thke_thuchi_toan_bo_2_cap</definedName>
    <definedName name="OK_Thong_bao_chtu_cuoi" localSheetId="5">[14]!OK_Thong_bao_chtu_cuoi</definedName>
    <definedName name="OK_Thong_bao_chtu_cuoi" localSheetId="6">[14]!OK_Thong_bao_chtu_cuoi</definedName>
    <definedName name="OK_Thong_bao_chtu_cuoi">[14]!OK_Thong_bao_chtu_cuoi</definedName>
    <definedName name="OK_Trich_1_Don_vi" localSheetId="5">[21]!OK_Trich_1_Don_vi</definedName>
    <definedName name="OK_Trich_1_Don_vi" localSheetId="6">[21]!OK_Trich_1_Don_vi</definedName>
    <definedName name="OK_Trich_1_Don_vi">[21]!OK_Trich_1_Don_vi</definedName>
    <definedName name="OK_Trich_1tk_1dv" localSheetId="5">[23]!OK_Trich_1tk_1dv</definedName>
    <definedName name="OK_Trich_1tk_1dv" localSheetId="6">[23]!OK_Trich_1tk_1dv</definedName>
    <definedName name="OK_Trich_1tk_1dv">[23]!OK_Trich_1tk_1dv</definedName>
    <definedName name="OK_Trich_chtu_1_Don_vi" localSheetId="5">[14]!OK_Trich_chtu_1_Don_vi</definedName>
    <definedName name="OK_Trich_chtu_1_Don_vi" localSheetId="6">[14]!OK_Trich_chtu_1_Don_vi</definedName>
    <definedName name="OK_Trich_chtu_1_Don_vi">[14]!OK_Trich_chtu_1_Don_vi</definedName>
    <definedName name="P_TC">[10]Data!$B$5:$C$92</definedName>
    <definedName name="_xlnm.Print_Area" localSheetId="3">'Zhoushan (15)'!$A$1:$I$79</definedName>
    <definedName name="_xlnm.Print_Titles" localSheetId="5">'Q4 71.000 &amp; PV 150.000'!$11:$13</definedName>
    <definedName name="_xlnm.Print_Titles" localSheetId="2">'Zhoushan (14)'!$11:$13</definedName>
    <definedName name="_xlnm.Print_Titles" localSheetId="3">'Zhoushan (15)'!$11:$13</definedName>
    <definedName name="_xlnm.Print_Titles" localSheetId="6">'Zhoushan (16)'!$11:$13</definedName>
    <definedName name="_xlnm.Print_Titles">#N/A</definedName>
    <definedName name="PS">[10]Data!$B$5:$AI$92</definedName>
    <definedName name="PSCO_CD" localSheetId="5">#REF!</definedName>
    <definedName name="PSCO_CD" localSheetId="6">#REF!</definedName>
    <definedName name="PSCO_CD">#REF!</definedName>
    <definedName name="PSNO_CD" localSheetId="5">#REF!</definedName>
    <definedName name="PSNO_CD" localSheetId="6">#REF!</definedName>
    <definedName name="PSNO_CD">#REF!</definedName>
    <definedName name="SCCR" localSheetId="5">#REF!</definedName>
    <definedName name="SCCR" localSheetId="6">#REF!</definedName>
    <definedName name="SCCR">#REF!</definedName>
    <definedName name="SCDT" localSheetId="5">#REF!</definedName>
    <definedName name="SCDT" localSheetId="6">#REF!</definedName>
    <definedName name="SCDT">#REF!</definedName>
    <definedName name="SCT" localSheetId="5">[7]Sqt02!#REF!</definedName>
    <definedName name="SCT" localSheetId="6">[7]Sqt02!#REF!</definedName>
    <definedName name="SCT">[7]Sqt02!#REF!</definedName>
    <definedName name="SoCai" localSheetId="5">#REF!</definedName>
    <definedName name="SoCai" localSheetId="6">#REF!</definedName>
    <definedName name="SoCai">#REF!</definedName>
    <definedName name="SOCTU_B" localSheetId="5">#REF!</definedName>
    <definedName name="SOCTU_B" localSheetId="6">#REF!</definedName>
    <definedName name="SOCTU_B">#REF!</definedName>
    <definedName name="SOCTU_NK" localSheetId="5">#REF!</definedName>
    <definedName name="SOCTU_NK" localSheetId="6">#REF!</definedName>
    <definedName name="SOCTU_NK">#REF!</definedName>
    <definedName name="SOCTU_NK_BH" localSheetId="5">#REF!</definedName>
    <definedName name="SOCTU_NK_BH" localSheetId="6">#REF!</definedName>
    <definedName name="SOCTU_NK_BH">#REF!</definedName>
    <definedName name="Sodu" localSheetId="5">#REF!</definedName>
    <definedName name="Sodu" localSheetId="6">#REF!</definedName>
    <definedName name="Sodu">#REF!</definedName>
    <definedName name="SOTIEN_B" localSheetId="5">#REF!</definedName>
    <definedName name="SOTIEN_B" localSheetId="6">#REF!</definedName>
    <definedName name="SOTIEN_B">#REF!</definedName>
    <definedName name="SOTIEN_CO_NK">[18]NHATKY!$H$7:$H$125</definedName>
    <definedName name="SOTIEN_NO_NK">[18]NHATKY!$G$7:$G$125</definedName>
    <definedName name="STT_CT" localSheetId="5">#REF!</definedName>
    <definedName name="STT_CT" localSheetId="6">#REF!</definedName>
    <definedName name="STT_CT">#REF!</definedName>
    <definedName name="STT_NC" localSheetId="5">#REF!</definedName>
    <definedName name="STT_NC" localSheetId="6">#REF!</definedName>
    <definedName name="STT_NC">#REF!</definedName>
    <definedName name="STT_NCT" localSheetId="5">#REF!</definedName>
    <definedName name="STT_NCT" localSheetId="6">#REF!</definedName>
    <definedName name="STT_NCT">#REF!</definedName>
    <definedName name="STT_PH" localSheetId="5">#REF!</definedName>
    <definedName name="STT_PH" localSheetId="6">#REF!</definedName>
    <definedName name="STT_PH">#REF!</definedName>
    <definedName name="T">[9]CTGS!$P$6:$P$598</definedName>
    <definedName name="Taikh" localSheetId="5">#REF!</definedName>
    <definedName name="Taikh" localSheetId="6">#REF!</definedName>
    <definedName name="Taikh">#REF!</definedName>
    <definedName name="Taikh_Co_change" localSheetId="5">[14]!Taikh_Co_change</definedName>
    <definedName name="Taikh_Co_change" localSheetId="6">[14]!Taikh_Co_change</definedName>
    <definedName name="Taikh_Co_change">[14]!Taikh_Co_change</definedName>
    <definedName name="Taikh_Co_Drop" localSheetId="5">[5]!Taikh_Co_Drop</definedName>
    <definedName name="Taikh_Co_Drop" localSheetId="6">[5]!Taikh_Co_Drop</definedName>
    <definedName name="Taikh_Co_Drop">[5]!Taikh_Co_Drop</definedName>
    <definedName name="Taikh_No_change" localSheetId="5">[14]!Taikh_No_change</definedName>
    <definedName name="Taikh_No_change" localSheetId="6">[14]!Taikh_No_change</definedName>
    <definedName name="Taikh_No_change">[14]!Taikh_No_change</definedName>
    <definedName name="Taikh_No_Drop" localSheetId="5">[5]!Taikh_No_Drop</definedName>
    <definedName name="Taikh_No_Drop" localSheetId="6">[5]!Taikh_No_Drop</definedName>
    <definedName name="Taikh_No_Drop">[5]!Taikh_No_Drop</definedName>
    <definedName name="TEN">'[10]Danh muc'!$A$1</definedName>
    <definedName name="Thke" localSheetId="5">#REF!</definedName>
    <definedName name="Thke" localSheetId="6">#REF!</definedName>
    <definedName name="Thke">#REF!</definedName>
    <definedName name="thu" localSheetId="5">[7]Sqt02!#REF!</definedName>
    <definedName name="thu" localSheetId="6">[7]Sqt02!#REF!</definedName>
    <definedName name="thu">[7]Sqt02!#REF!</definedName>
    <definedName name="THUE_BRA">[9]BANRA!$J$9:$J$25</definedName>
    <definedName name="THUE_GTGT" localSheetId="5">#REF!</definedName>
    <definedName name="THUE_GTGT" localSheetId="6">#REF!</definedName>
    <definedName name="THUE_GTGT">#REF!</definedName>
    <definedName name="TK">[10]CDPS!$C$10:$C$150</definedName>
    <definedName name="TKCO_NK">[18]NHATKY!$F$7:$F$125</definedName>
    <definedName name="TKdu" localSheetId="5">[7]Sqt02!#REF!</definedName>
    <definedName name="TKdu" localSheetId="6">[7]Sqt02!#REF!</definedName>
    <definedName name="TKdu">[7]Sqt02!#REF!</definedName>
    <definedName name="TKNO_NK">[18]NHATKY!$E$7:$E$125</definedName>
    <definedName name="Toàn" localSheetId="5">[7]Sqt02!#REF!</definedName>
    <definedName name="Toàn" localSheetId="6">[7]Sqt02!#REF!</definedName>
    <definedName name="Toàn">[7]Sqt02!#REF!</definedName>
    <definedName name="TrTkDv" localSheetId="5">#REF!</definedName>
    <definedName name="TrTkDv" localSheetId="6">#REF!</definedName>
    <definedName name="TrTkDv">#REF!</definedName>
    <definedName name="TSUAT_BAN">[9]BANRA!$L$9:$L$25</definedName>
    <definedName name="ttt">[9]CTGS!$Q$6:$Q$598</definedName>
    <definedName name="Txt_Hdon" localSheetId="5">[12]!Txt_Hdon</definedName>
    <definedName name="Txt_Hdon" localSheetId="6">[12]!Txt_Hdon</definedName>
    <definedName name="Txt_Hdon">[12]!Txt_Hdon</definedName>
    <definedName name="Txt_tieu_de_thke" localSheetId="5">[8]!Txt_tieu_de_thke</definedName>
    <definedName name="Txt_tieu_de_thke" localSheetId="6">[8]!Txt_tieu_de_thke</definedName>
    <definedName name="Txt_tieu_de_thke">[8]!Txt_tieu_de_thke</definedName>
    <definedName name="Txt_Tieude_thke" localSheetId="5">[5]!Txt_Tieude_thke</definedName>
    <definedName name="Txt_Tieude_thke" localSheetId="6">[5]!Txt_Tieude_thke</definedName>
    <definedName name="Txt_Tieude_thke">[5]!Txt_Tieude_thke</definedName>
    <definedName name="Tygia" localSheetId="5">#REF!</definedName>
    <definedName name="Tygia" localSheetId="6">#REF!</definedName>
    <definedName name="Tygia">#REF!</definedName>
    <definedName name="Xoa_dg_cuoi" localSheetId="5">[5]!Xoa_dg_cuoi</definedName>
    <definedName name="Xoa_dg_cuoi" localSheetId="6">[5]!Xoa_dg_cuoi</definedName>
    <definedName name="Xoa_dg_cuoi">[5]!Xoa_dg_cuoi</definedName>
    <definedName name="Xoa_dg_cuoi_chtu_ghi_so" localSheetId="5">[14]!Xoa_dg_cuoi_chtu_ghi_so</definedName>
    <definedName name="Xoa_dg_cuoi_chtu_ghi_so" localSheetId="6">[14]!Xoa_dg_cuoi_chtu_ghi_so</definedName>
    <definedName name="Xoa_dg_cuoi_chtu_ghi_so">[14]!Xoa_dg_cuoi_chtu_ghi_so</definedName>
    <definedName name="Xoa_dong_cuoi" localSheetId="5">[13]!Xoa_dong_cuoi</definedName>
    <definedName name="Xoa_dong_cuoi" localSheetId="6">[13]!Xoa_dong_cuoi</definedName>
    <definedName name="Xoa_dong_cuoi">[13]!Xoa_dong_cuoi</definedName>
    <definedName name="Xoa_mau_thke" localSheetId="5">[5]!Xoa_mau_thke</definedName>
    <definedName name="Xoa_mau_thke" localSheetId="6">[5]!Xoa_mau_thke</definedName>
    <definedName name="Xoa_mau_thke">[5]!Xoa_mau_thke</definedName>
  </definedNames>
  <calcPr calcId="144525"/>
</workbook>
</file>

<file path=xl/calcChain.xml><?xml version="1.0" encoding="utf-8"?>
<calcChain xmlns="http://schemas.openxmlformats.org/spreadsheetml/2006/main">
  <c r="H45" i="20" l="1"/>
  <c r="F45" i="20"/>
  <c r="D45" i="20"/>
  <c r="C45" i="20"/>
  <c r="H44" i="20"/>
  <c r="D44" i="20"/>
  <c r="C44" i="20"/>
  <c r="H43" i="20"/>
  <c r="D43" i="20"/>
  <c r="C43" i="20"/>
  <c r="H42" i="20"/>
  <c r="D42" i="20"/>
  <c r="C42" i="20"/>
  <c r="H41" i="20"/>
  <c r="D41" i="20"/>
  <c r="C41" i="20"/>
  <c r="H40" i="20"/>
  <c r="D40" i="20"/>
  <c r="C40" i="20"/>
  <c r="H39" i="20"/>
  <c r="D39" i="20"/>
  <c r="C39" i="20"/>
  <c r="H38" i="20"/>
  <c r="D38" i="20"/>
  <c r="C38" i="20"/>
  <c r="F37" i="20"/>
  <c r="H37" i="20" s="1"/>
  <c r="D37" i="20"/>
  <c r="C37" i="20"/>
  <c r="H36" i="20"/>
  <c r="D36" i="20"/>
  <c r="C36" i="20"/>
  <c r="H35" i="20"/>
  <c r="D35" i="20"/>
  <c r="C35" i="20"/>
  <c r="H34" i="20"/>
  <c r="D34" i="20"/>
  <c r="C34" i="20"/>
  <c r="H33" i="20"/>
  <c r="D33" i="20"/>
  <c r="C33" i="20"/>
  <c r="H32" i="20"/>
  <c r="D32" i="20"/>
  <c r="C32" i="20"/>
  <c r="H31" i="20"/>
  <c r="D31" i="20"/>
  <c r="C31" i="20"/>
  <c r="H30" i="20"/>
  <c r="D30" i="20"/>
  <c r="C30" i="20"/>
  <c r="H29" i="20"/>
  <c r="D29" i="20"/>
  <c r="C29" i="20"/>
  <c r="H28" i="20"/>
  <c r="D28" i="20"/>
  <c r="C28" i="20"/>
  <c r="H27" i="20"/>
  <c r="D27" i="20"/>
  <c r="C27" i="20"/>
  <c r="H26" i="20"/>
  <c r="D26" i="20"/>
  <c r="C26" i="20"/>
  <c r="H25" i="20"/>
  <c r="D25" i="20"/>
  <c r="C25" i="20"/>
  <c r="H24" i="20"/>
  <c r="D24" i="20"/>
  <c r="C24" i="20"/>
  <c r="H23" i="20"/>
  <c r="D23" i="20"/>
  <c r="C23" i="20"/>
  <c r="H22" i="20"/>
  <c r="D22" i="20"/>
  <c r="C22" i="20"/>
  <c r="H21" i="20"/>
  <c r="D21" i="20"/>
  <c r="C21" i="20"/>
  <c r="H20" i="20"/>
  <c r="D20" i="20"/>
  <c r="C20" i="20"/>
  <c r="H19" i="20"/>
  <c r="D19" i="20"/>
  <c r="C19" i="20"/>
  <c r="H18" i="20"/>
  <c r="D18" i="20"/>
  <c r="C18" i="20"/>
  <c r="H17" i="20"/>
  <c r="D17" i="20"/>
  <c r="C17" i="20"/>
  <c r="H16" i="20"/>
  <c r="D16" i="20"/>
  <c r="C16" i="20"/>
  <c r="H15" i="20"/>
  <c r="D15" i="20"/>
  <c r="C15" i="20"/>
  <c r="H14" i="20"/>
  <c r="D14" i="20"/>
  <c r="C14" i="20"/>
  <c r="C47" i="20" l="1"/>
  <c r="F45" i="19"/>
  <c r="H45" i="19" s="1"/>
  <c r="D45" i="19"/>
  <c r="C45" i="19"/>
  <c r="H44" i="19"/>
  <c r="D44" i="19"/>
  <c r="C44" i="19"/>
  <c r="H43" i="19"/>
  <c r="D43" i="19"/>
  <c r="C43" i="19"/>
  <c r="H42" i="19"/>
  <c r="D42" i="19"/>
  <c r="C42" i="19"/>
  <c r="H41" i="19"/>
  <c r="D41" i="19"/>
  <c r="C41" i="19"/>
  <c r="H40" i="19"/>
  <c r="D40" i="19"/>
  <c r="C40" i="19"/>
  <c r="H39" i="19"/>
  <c r="D39" i="19"/>
  <c r="C39" i="19"/>
  <c r="H38" i="19"/>
  <c r="D38" i="19"/>
  <c r="C38" i="19"/>
  <c r="F37" i="19"/>
  <c r="H37" i="19" s="1"/>
  <c r="D37" i="19"/>
  <c r="C37" i="19"/>
  <c r="H36" i="19"/>
  <c r="D36" i="19"/>
  <c r="C36" i="19"/>
  <c r="H35" i="19"/>
  <c r="D35" i="19"/>
  <c r="C35" i="19"/>
  <c r="H34" i="19"/>
  <c r="D34" i="19"/>
  <c r="C34" i="19"/>
  <c r="H33" i="19"/>
  <c r="D33" i="19"/>
  <c r="C33" i="19"/>
  <c r="H32" i="19"/>
  <c r="D32" i="19"/>
  <c r="C32" i="19"/>
  <c r="H31" i="19"/>
  <c r="D31" i="19"/>
  <c r="C31" i="19"/>
  <c r="H30" i="19"/>
  <c r="D30" i="19"/>
  <c r="C30" i="19"/>
  <c r="H29" i="19"/>
  <c r="D29" i="19"/>
  <c r="C29" i="19"/>
  <c r="H28" i="19"/>
  <c r="D28" i="19"/>
  <c r="C28" i="19"/>
  <c r="H27" i="19"/>
  <c r="D27" i="19"/>
  <c r="C27" i="19"/>
  <c r="H26" i="19"/>
  <c r="D26" i="19"/>
  <c r="C26" i="19"/>
  <c r="H25" i="19"/>
  <c r="D25" i="19"/>
  <c r="C25" i="19"/>
  <c r="H24" i="19"/>
  <c r="D24" i="19"/>
  <c r="C24" i="19"/>
  <c r="H23" i="19"/>
  <c r="D23" i="19"/>
  <c r="C23" i="19"/>
  <c r="H22" i="19"/>
  <c r="D22" i="19"/>
  <c r="C22" i="19"/>
  <c r="H21" i="19"/>
  <c r="D21" i="19"/>
  <c r="C21" i="19"/>
  <c r="H20" i="19"/>
  <c r="D20" i="19"/>
  <c r="C20" i="19"/>
  <c r="H19" i="19"/>
  <c r="D19" i="19"/>
  <c r="C19" i="19"/>
  <c r="H18" i="19"/>
  <c r="D18" i="19"/>
  <c r="C18" i="19"/>
  <c r="H17" i="19"/>
  <c r="D17" i="19"/>
  <c r="C17" i="19"/>
  <c r="H16" i="19"/>
  <c r="D16" i="19"/>
  <c r="C16" i="19"/>
  <c r="H15" i="19"/>
  <c r="D15" i="19"/>
  <c r="C15" i="19"/>
  <c r="H14" i="19"/>
  <c r="D14" i="19"/>
  <c r="C14" i="19"/>
  <c r="C47" i="19" l="1"/>
  <c r="H23" i="18"/>
  <c r="D23" i="18"/>
  <c r="C23" i="18"/>
  <c r="H19" i="18"/>
  <c r="D19" i="18"/>
  <c r="C19" i="18"/>
  <c r="H18" i="18"/>
  <c r="D18" i="18"/>
  <c r="C18" i="18"/>
  <c r="H17" i="18"/>
  <c r="D17" i="18"/>
  <c r="C17" i="18"/>
  <c r="F25" i="18" l="1"/>
  <c r="H25" i="18" s="1"/>
  <c r="D25" i="18"/>
  <c r="C25" i="18"/>
  <c r="H24" i="18"/>
  <c r="D24" i="18"/>
  <c r="C24" i="18"/>
  <c r="H22" i="18"/>
  <c r="D22" i="18"/>
  <c r="C22" i="18"/>
  <c r="H21" i="18"/>
  <c r="D21" i="18"/>
  <c r="C21" i="18"/>
  <c r="H20" i="18"/>
  <c r="D20" i="18"/>
  <c r="C20" i="18"/>
  <c r="H16" i="18"/>
  <c r="D16" i="18"/>
  <c r="C16" i="18"/>
  <c r="H15" i="18"/>
  <c r="D15" i="18"/>
  <c r="C15" i="18"/>
  <c r="H14" i="18"/>
  <c r="D14" i="18"/>
  <c r="C14" i="18"/>
  <c r="C27" i="18" l="1"/>
  <c r="F56" i="17"/>
  <c r="H47" i="17"/>
  <c r="D47" i="17"/>
  <c r="C47" i="17"/>
  <c r="H46" i="17"/>
  <c r="D46" i="17"/>
  <c r="C46" i="17"/>
  <c r="H45" i="17"/>
  <c r="D45" i="17"/>
  <c r="C45" i="17"/>
  <c r="H44" i="17"/>
  <c r="D44" i="17"/>
  <c r="C44" i="17"/>
  <c r="H43" i="17"/>
  <c r="D43" i="17"/>
  <c r="C43" i="17"/>
  <c r="H42" i="17"/>
  <c r="D42" i="17"/>
  <c r="C42" i="17"/>
  <c r="H41" i="17"/>
  <c r="D41" i="17"/>
  <c r="C41" i="17"/>
  <c r="H40" i="17"/>
  <c r="D40" i="17"/>
  <c r="C40" i="17"/>
  <c r="H54" i="17"/>
  <c r="D54" i="17"/>
  <c r="C54" i="17"/>
  <c r="H53" i="17"/>
  <c r="D53" i="17"/>
  <c r="C53" i="17"/>
  <c r="H52" i="17"/>
  <c r="D52" i="17"/>
  <c r="C52" i="17"/>
  <c r="H51" i="17"/>
  <c r="D51" i="17"/>
  <c r="C51" i="17"/>
  <c r="H50" i="17"/>
  <c r="D50" i="17"/>
  <c r="C50" i="17"/>
  <c r="H49" i="17"/>
  <c r="D49" i="17"/>
  <c r="C49" i="17"/>
  <c r="H48" i="17"/>
  <c r="D48" i="17"/>
  <c r="C48" i="17"/>
  <c r="H56" i="17"/>
  <c r="D56" i="17"/>
  <c r="C56" i="17"/>
  <c r="H55" i="17"/>
  <c r="D55" i="17"/>
  <c r="C55" i="17"/>
  <c r="H39" i="17"/>
  <c r="D39" i="17"/>
  <c r="C39" i="17"/>
  <c r="H38" i="17"/>
  <c r="D38" i="17"/>
  <c r="C38" i="17"/>
  <c r="H37" i="17"/>
  <c r="D37" i="17"/>
  <c r="C37" i="17"/>
  <c r="H36" i="17"/>
  <c r="D36" i="17"/>
  <c r="C36" i="17"/>
  <c r="H35" i="17"/>
  <c r="D35" i="17"/>
  <c r="C35" i="17"/>
  <c r="H34" i="17"/>
  <c r="D34" i="17"/>
  <c r="C34" i="17"/>
  <c r="H33" i="17"/>
  <c r="D33" i="17"/>
  <c r="C33" i="17"/>
  <c r="H32" i="17"/>
  <c r="D32" i="17"/>
  <c r="C32" i="17"/>
  <c r="H31" i="17"/>
  <c r="D31" i="17"/>
  <c r="C31" i="17"/>
  <c r="H30" i="17"/>
  <c r="D30" i="17"/>
  <c r="C30" i="17"/>
  <c r="H29" i="17"/>
  <c r="D29" i="17"/>
  <c r="C29" i="17"/>
  <c r="H28" i="17"/>
  <c r="D28" i="17"/>
  <c r="C28" i="17"/>
  <c r="H27" i="17"/>
  <c r="D27" i="17"/>
  <c r="C27" i="17"/>
  <c r="H26" i="17"/>
  <c r="D26" i="17"/>
  <c r="C26" i="17"/>
  <c r="H25" i="17"/>
  <c r="D25" i="17"/>
  <c r="C25" i="17"/>
  <c r="H24" i="17"/>
  <c r="D24" i="17"/>
  <c r="C24" i="17"/>
  <c r="H23" i="17"/>
  <c r="D23" i="17"/>
  <c r="C23" i="17"/>
  <c r="H22" i="17"/>
  <c r="D22" i="17"/>
  <c r="C22" i="17"/>
  <c r="H21" i="17"/>
  <c r="D21" i="17"/>
  <c r="C21" i="17"/>
  <c r="H20" i="17"/>
  <c r="D20" i="17"/>
  <c r="C20" i="17"/>
  <c r="H19" i="17"/>
  <c r="D19" i="17"/>
  <c r="C19" i="17"/>
  <c r="H18" i="17"/>
  <c r="D18" i="17"/>
  <c r="C18" i="17"/>
  <c r="H17" i="17"/>
  <c r="D17" i="17"/>
  <c r="C17" i="17"/>
  <c r="H16" i="17"/>
  <c r="D16" i="17"/>
  <c r="C16" i="17"/>
  <c r="H15" i="17"/>
  <c r="D15" i="17"/>
  <c r="C15" i="17"/>
  <c r="H14" i="17"/>
  <c r="D14" i="17"/>
  <c r="C14" i="17"/>
  <c r="C30" i="16"/>
  <c r="D30" i="16"/>
  <c r="C31" i="16"/>
  <c r="D31" i="16"/>
  <c r="C32" i="16"/>
  <c r="D32" i="16"/>
  <c r="C33" i="16"/>
  <c r="D33" i="16"/>
  <c r="C34" i="16"/>
  <c r="D34" i="16"/>
  <c r="C35" i="16"/>
  <c r="D35" i="16"/>
  <c r="C36" i="16"/>
  <c r="D36" i="16"/>
  <c r="C37" i="16"/>
  <c r="D37" i="16"/>
  <c r="C38" i="16"/>
  <c r="D38" i="16"/>
  <c r="C39" i="16"/>
  <c r="D39" i="16"/>
  <c r="C40" i="16"/>
  <c r="D40" i="16"/>
  <c r="C41" i="16"/>
  <c r="D41" i="16"/>
  <c r="C42" i="16"/>
  <c r="D42" i="16"/>
  <c r="C43" i="16"/>
  <c r="D43" i="16"/>
  <c r="C44" i="16"/>
  <c r="D44" i="16"/>
  <c r="C45" i="16"/>
  <c r="D45" i="16"/>
  <c r="F45" i="16"/>
  <c r="H45" i="16" s="1"/>
  <c r="H30" i="16"/>
  <c r="H31" i="16"/>
  <c r="H32" i="16"/>
  <c r="H33" i="16"/>
  <c r="H34" i="16"/>
  <c r="H35" i="16"/>
  <c r="H36" i="16"/>
  <c r="H37" i="16"/>
  <c r="H38" i="16"/>
  <c r="H39" i="16"/>
  <c r="H40" i="16"/>
  <c r="H41" i="16"/>
  <c r="H42" i="16"/>
  <c r="H43" i="16"/>
  <c r="H44" i="16"/>
  <c r="H29" i="16"/>
  <c r="D29" i="16"/>
  <c r="C29" i="16"/>
  <c r="H28" i="16"/>
  <c r="D28" i="16"/>
  <c r="C28" i="16"/>
  <c r="H27" i="16"/>
  <c r="D27" i="16"/>
  <c r="C27" i="16"/>
  <c r="H26" i="16"/>
  <c r="D26" i="16"/>
  <c r="C26" i="16"/>
  <c r="H25" i="16"/>
  <c r="D25" i="16"/>
  <c r="C25" i="16"/>
  <c r="H24" i="16"/>
  <c r="D24" i="16"/>
  <c r="C24" i="16"/>
  <c r="H23" i="16"/>
  <c r="D23" i="16"/>
  <c r="C23" i="16"/>
  <c r="H22" i="16"/>
  <c r="D22" i="16"/>
  <c r="C22" i="16"/>
  <c r="H21" i="16"/>
  <c r="D21" i="16"/>
  <c r="C21" i="16"/>
  <c r="H20" i="16"/>
  <c r="D20" i="16"/>
  <c r="C20" i="16"/>
  <c r="H19" i="16"/>
  <c r="D19" i="16"/>
  <c r="C19" i="16"/>
  <c r="H18" i="16"/>
  <c r="D18" i="16"/>
  <c r="C18" i="16"/>
  <c r="H17" i="16"/>
  <c r="D17" i="16"/>
  <c r="C17" i="16"/>
  <c r="H16" i="16"/>
  <c r="D16" i="16"/>
  <c r="C16" i="16"/>
  <c r="H15" i="16"/>
  <c r="D15" i="16"/>
  <c r="C15" i="16"/>
  <c r="H14" i="16"/>
  <c r="D14" i="16"/>
  <c r="C14" i="16"/>
  <c r="C58" i="17" l="1"/>
  <c r="C47" i="16"/>
  <c r="H45" i="15"/>
  <c r="F45" i="15"/>
  <c r="D45" i="15"/>
  <c r="C45" i="15"/>
  <c r="H44" i="15"/>
  <c r="D44" i="15"/>
  <c r="C44" i="15"/>
  <c r="H43" i="15"/>
  <c r="D43" i="15"/>
  <c r="C43" i="15"/>
  <c r="H42" i="15"/>
  <c r="D42" i="15"/>
  <c r="C42" i="15"/>
  <c r="H41" i="15"/>
  <c r="D41" i="15"/>
  <c r="C41" i="15"/>
  <c r="H40" i="15"/>
  <c r="D40" i="15"/>
  <c r="C40" i="15"/>
  <c r="H39" i="15"/>
  <c r="D39" i="15"/>
  <c r="C39" i="15"/>
  <c r="H38" i="15"/>
  <c r="D38" i="15"/>
  <c r="C38" i="15"/>
  <c r="F37" i="15"/>
  <c r="H37" i="15" s="1"/>
  <c r="D37" i="15"/>
  <c r="C37" i="15"/>
  <c r="H36" i="15"/>
  <c r="D36" i="15"/>
  <c r="C36" i="15"/>
  <c r="H35" i="15"/>
  <c r="D35" i="15"/>
  <c r="C35" i="15"/>
  <c r="H34" i="15"/>
  <c r="D34" i="15"/>
  <c r="C34" i="15"/>
  <c r="H33" i="15"/>
  <c r="D33" i="15"/>
  <c r="C33" i="15"/>
  <c r="H32" i="15"/>
  <c r="D32" i="15"/>
  <c r="C32" i="15"/>
  <c r="H31" i="15"/>
  <c r="D31" i="15"/>
  <c r="C31" i="15"/>
  <c r="H30" i="15"/>
  <c r="D30" i="15"/>
  <c r="C30" i="15"/>
  <c r="H29" i="15"/>
  <c r="D29" i="15"/>
  <c r="C29" i="15"/>
  <c r="H28" i="15"/>
  <c r="D28" i="15"/>
  <c r="C28" i="15"/>
  <c r="H27" i="15"/>
  <c r="D27" i="15"/>
  <c r="C27" i="15"/>
  <c r="H26" i="15"/>
  <c r="D26" i="15"/>
  <c r="C26" i="15"/>
  <c r="H25" i="15"/>
  <c r="D25" i="15"/>
  <c r="C25" i="15"/>
  <c r="H24" i="15"/>
  <c r="D24" i="15"/>
  <c r="C24" i="15"/>
  <c r="H23" i="15"/>
  <c r="D23" i="15"/>
  <c r="C23" i="15"/>
  <c r="H22" i="15"/>
  <c r="D22" i="15"/>
  <c r="C22" i="15"/>
  <c r="H21" i="15"/>
  <c r="D21" i="15"/>
  <c r="C21" i="15"/>
  <c r="H20" i="15"/>
  <c r="D20" i="15"/>
  <c r="C20" i="15"/>
  <c r="H19" i="15"/>
  <c r="D19" i="15"/>
  <c r="C19" i="15"/>
  <c r="H18" i="15"/>
  <c r="D18" i="15"/>
  <c r="C18" i="15"/>
  <c r="H17" i="15"/>
  <c r="D17" i="15"/>
  <c r="C17" i="15"/>
  <c r="H16" i="15"/>
  <c r="D16" i="15"/>
  <c r="C16" i="15"/>
  <c r="H15" i="15"/>
  <c r="D15" i="15"/>
  <c r="C15" i="15"/>
  <c r="H14" i="15"/>
  <c r="D14" i="15"/>
  <c r="C14" i="15"/>
  <c r="C47" i="15" l="1"/>
  <c r="H43" i="14"/>
  <c r="D43" i="14"/>
  <c r="C43" i="14"/>
  <c r="F45" i="14"/>
  <c r="F37" i="14"/>
  <c r="H37" i="14" s="1"/>
  <c r="H45" i="14"/>
  <c r="D45" i="14"/>
  <c r="C45" i="14"/>
  <c r="H44" i="14"/>
  <c r="D44" i="14"/>
  <c r="C44" i="14"/>
  <c r="H42" i="14"/>
  <c r="D42" i="14"/>
  <c r="C42" i="14"/>
  <c r="H41" i="14"/>
  <c r="D41" i="14"/>
  <c r="C41" i="14"/>
  <c r="H40" i="14"/>
  <c r="D40" i="14"/>
  <c r="C40" i="14"/>
  <c r="H39" i="14"/>
  <c r="D39" i="14"/>
  <c r="C39" i="14"/>
  <c r="H38" i="14"/>
  <c r="D38" i="14"/>
  <c r="C38" i="14"/>
  <c r="D37" i="14"/>
  <c r="C37" i="14"/>
  <c r="H36" i="14"/>
  <c r="D36" i="14"/>
  <c r="C36" i="14"/>
  <c r="H35" i="14"/>
  <c r="D35" i="14"/>
  <c r="C35" i="14"/>
  <c r="H34" i="14"/>
  <c r="D34" i="14"/>
  <c r="C34" i="14"/>
  <c r="H33" i="14"/>
  <c r="D33" i="14"/>
  <c r="C33" i="14"/>
  <c r="H32" i="14"/>
  <c r="D32" i="14"/>
  <c r="C32" i="14"/>
  <c r="H31" i="14"/>
  <c r="D31" i="14"/>
  <c r="C31" i="14"/>
  <c r="H30" i="14"/>
  <c r="D30" i="14"/>
  <c r="C30" i="14"/>
  <c r="H29" i="14"/>
  <c r="D29" i="14"/>
  <c r="C29" i="14"/>
  <c r="H28" i="14"/>
  <c r="D28" i="14"/>
  <c r="C28" i="14"/>
  <c r="H27" i="14"/>
  <c r="D27" i="14"/>
  <c r="C27" i="14"/>
  <c r="H26" i="14"/>
  <c r="D26" i="14"/>
  <c r="C26" i="14"/>
  <c r="H25" i="14"/>
  <c r="D25" i="14"/>
  <c r="C25" i="14"/>
  <c r="H24" i="14"/>
  <c r="D24" i="14"/>
  <c r="C24" i="14"/>
  <c r="H23" i="14"/>
  <c r="D23" i="14"/>
  <c r="C23" i="14"/>
  <c r="H22" i="14"/>
  <c r="D22" i="14"/>
  <c r="C22" i="14"/>
  <c r="H21" i="14"/>
  <c r="D21" i="14"/>
  <c r="C21" i="14"/>
  <c r="H20" i="14"/>
  <c r="D20" i="14"/>
  <c r="C20" i="14"/>
  <c r="H19" i="14"/>
  <c r="D19" i="14"/>
  <c r="C19" i="14"/>
  <c r="H18" i="14"/>
  <c r="D18" i="14"/>
  <c r="C18" i="14"/>
  <c r="H17" i="14"/>
  <c r="D17" i="14"/>
  <c r="C17" i="14"/>
  <c r="H16" i="14"/>
  <c r="D16" i="14"/>
  <c r="C16" i="14"/>
  <c r="H15" i="14"/>
  <c r="D15" i="14"/>
  <c r="C15" i="14"/>
  <c r="H14" i="14"/>
  <c r="D14" i="14"/>
  <c r="C14" i="14"/>
  <c r="C47" i="14" l="1"/>
</calcChain>
</file>

<file path=xl/sharedStrings.xml><?xml version="1.0" encoding="utf-8"?>
<sst xmlns="http://schemas.openxmlformats.org/spreadsheetml/2006/main" count="654" uniqueCount="51">
  <si>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</si>
  <si>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</si>
  <si>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</si>
  <si>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</si>
  <si>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</si>
  <si>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</si>
  <si>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</si>
  <si>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</si>
  <si>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</si>
  <si>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</si>
  <si>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</si>
  <si>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</si>
  <si>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</si>
  <si>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</si>
  <si>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</si>
  <si>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</si>
  <si>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</si>
  <si>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</si>
  <si>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</si>
  <si>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</si>
  <si>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</si>
  <si>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Trần Thị Thu Hiếu</t>
  </si>
  <si>
    <t>Cá cơm NL</t>
  </si>
  <si>
    <t>Lê Thị Diệu</t>
  </si>
  <si>
    <t>Nguyễn Thanh Bình</t>
  </si>
  <si>
    <t>Nguyễn Văn Hạnh</t>
  </si>
  <si>
    <t>Trần Văn An</t>
  </si>
  <si>
    <t>Nguyễn Thị Hội</t>
  </si>
  <si>
    <t>Tổng giá trị hàng mua vào:</t>
  </si>
  <si>
    <t>Người lập bảng kê</t>
  </si>
  <si>
    <t>Giám đốc doanh nghiệp</t>
  </si>
  <si>
    <t>(Ký, ghi rõ họ tên)</t>
  </si>
  <si>
    <t>(Ký tên, đóng dấu)</t>
  </si>
  <si>
    <t>Võ Uyên Phương</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</si>
  <si>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</si>
  <si>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</si>
  <si>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</si>
  <si>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Ngày 02 tháng  12 năm   2016</t>
  </si>
  <si>
    <t>(Ngày 2 tháng 12 năm 2016)</t>
  </si>
  <si>
    <t>(Ngày 07 tháng 12 năm 2016)</t>
  </si>
  <si>
    <t>Ngày 07 tháng  12 năm   2016</t>
  </si>
  <si>
    <t>(Ngày 09 tháng 12 năm 2016)</t>
  </si>
  <si>
    <t>Ngày 09 tháng  12 năm   2016</t>
  </si>
  <si>
    <t>Nguyễn Văn Tư</t>
  </si>
  <si>
    <t>Cá chai NL</t>
  </si>
  <si>
    <t>Võ Văn Bá</t>
  </si>
  <si>
    <t>Nguyễn Thanh Vân</t>
  </si>
  <si>
    <t>Hồ Thị Mỹ</t>
  </si>
  <si>
    <t>Ngày 10 tháng  12 năm   2016</t>
  </si>
  <si>
    <t>(Ngày 10 tháng 12 năm 2016)</t>
  </si>
  <si>
    <t>(Ngày 9 tháng 12 năm 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</si>
</sst>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_(* \(#,##0.00\);_(* &quot;-&quot;??_);_(@_)"/>
    <numFmt numFmtId="164" formatCode="_(* #,##0_);_(* \(#,##0\);_(* &quot;-&quot;??_);_(@_)"/>
    <numFmt numFmtId="165" formatCode="[$-1010000]d/m/yyyy;@"/>
    <numFmt numFmtId="166" formatCode="_(* #,##0.0_);_(* \(#,##0.0\);_(* &quot;-&quot;??_);_(@_)"/>
    <numFmt numFmtId="167" formatCode="_(* #,##0.0_);_(* \(#,##0.0\);_(* &quot;-&quot;?_);_(@_)"/>
    <numFmt numFmtId="168" formatCode="\$#,##0\ ;\(\$#,##0\)"/>
    <numFmt numFmtId="169" formatCode="#,###"/>
    <numFmt numFmtId="170" formatCode="&quot;\&quot;#,##0;[Red]&quot;\&quot;&quot;\&quot;\-#,##0"/>
    <numFmt numFmtId="171" formatCode="&quot;\&quot;#,##0.00;[Red]&quot;\&quot;&quot;\&quot;&quot;\&quot;&quot;\&quot;&quot;\&quot;&quot;\&quot;\-#,##0.00"/>
    <numFmt numFmtId="172" formatCode="&quot;\&quot;#,##0.00;[Red]&quot;\&quot;\-#,##0.00"/>
    <numFmt numFmtId="173" formatCode="&quot;\&quot;#,##0;[Red]&quot;\&quot;\-#,##0"/>
  </numFmts>
  <fonts count="25">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s>
  <fills count="3">
    <fill>
      <patternFill patternType="none"/>
    </fill>
    <fill>
      <patternFill patternType="gray125"/>
    </fill>
    <fill>
      <patternFill patternType="solid">
        <fgColor indexed="42"/>
        <bgColor indexed="64"/>
      </patternFill>
    </fill>
  </fills>
  <borders count="19">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8"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9" fontId="19" fillId="0" borderId="13"/>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70" fontId="16" fillId="0" borderId="0" applyFont="0" applyFill="0" applyBorder="0" applyAlignment="0" applyProtection="0"/>
    <xf numFmtId="171" fontId="16" fillId="0" borderId="0" applyFont="0" applyFill="0" applyBorder="0" applyAlignment="0" applyProtection="0"/>
    <xf numFmtId="172" fontId="23" fillId="0" borderId="0" applyFont="0" applyFill="0" applyBorder="0" applyAlignment="0" applyProtection="0"/>
    <xf numFmtId="173" fontId="23" fillId="0" borderId="0" applyFont="0" applyFill="0" applyBorder="0" applyAlignment="0" applyProtection="0"/>
    <xf numFmtId="0" fontId="24" fillId="0" borderId="0"/>
  </cellStyleXfs>
  <cellXfs count="68">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0" fontId="9" fillId="0" borderId="0" xfId="0" applyFont="1" applyBorder="1" applyAlignment="1">
      <alignment horizontal="center" vertical="center"/>
    </xf>
    <xf numFmtId="0" fontId="9" fillId="0" borderId="0" xfId="0" applyFont="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165" fontId="9" fillId="0" borderId="12" xfId="0" applyNumberFormat="1" applyFont="1" applyBorder="1" applyAlignment="1">
      <alignment horizontal="center" vertical="center"/>
    </xf>
    <xf numFmtId="0" fontId="9" fillId="0" borderId="12" xfId="0" applyFont="1" applyBorder="1"/>
    <xf numFmtId="0" fontId="9" fillId="0" borderId="12" xfId="0" applyFont="1" applyBorder="1" applyAlignment="1">
      <alignment horizontal="center" vertical="center"/>
    </xf>
    <xf numFmtId="166" fontId="9" fillId="0" borderId="12" xfId="1" applyNumberFormat="1" applyFont="1" applyBorder="1" applyAlignment="1">
      <alignment horizontal="center" vertical="center"/>
    </xf>
    <xf numFmtId="166" fontId="9" fillId="0" borderId="12"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0" fontId="5" fillId="0" borderId="0" xfId="0" applyFont="1" applyBorder="1" applyAlignment="1">
      <alignment vertical="center"/>
    </xf>
    <xf numFmtId="0" fontId="5" fillId="0" borderId="14" xfId="0" applyFont="1" applyBorder="1" applyAlignment="1">
      <alignment vertical="center"/>
    </xf>
    <xf numFmtId="164" fontId="9" fillId="0" borderId="15" xfId="1" applyNumberFormat="1" applyFont="1" applyBorder="1" applyAlignment="1">
      <alignment vertical="center"/>
    </xf>
    <xf numFmtId="167" fontId="9" fillId="0" borderId="12" xfId="1" applyNumberFormat="1" applyFont="1" applyBorder="1" applyAlignment="1">
      <alignment horizontal="center" vertical="center"/>
    </xf>
    <xf numFmtId="0" fontId="9" fillId="0" borderId="12" xfId="0" applyFont="1" applyBorder="1" applyAlignment="1">
      <alignment vertical="center"/>
    </xf>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14" fontId="12" fillId="0" borderId="0" xfId="0" applyNumberFormat="1" applyFont="1"/>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7">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 Type="http://schemas.openxmlformats.org/officeDocument/2006/relationships/worksheet" Target="worksheets/sheet3.xml"/><Relationship Id="rId21" Type="http://schemas.openxmlformats.org/officeDocument/2006/relationships/externalLink" Target="externalLinks/externalLink1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31" zoomScaleSheetLayoutView="100" workbookViewId="0">
      <selection activeCell="A14" sqref="A14:XFD46"/>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52" t="s">
        <v>0</v>
      </c>
      <c r="B1" s="52"/>
      <c r="C1" s="52"/>
      <c r="D1" s="52"/>
      <c r="E1" s="52"/>
      <c r="F1" s="52"/>
      <c r="G1" s="53"/>
      <c r="H1" s="54" t="s">
        <v>1</v>
      </c>
      <c r="I1" s="55"/>
    </row>
    <row r="2" spans="1:60" ht="12" customHeight="1">
      <c r="A2" s="52"/>
      <c r="B2" s="52"/>
      <c r="C2" s="52"/>
      <c r="D2" s="52"/>
      <c r="E2" s="52"/>
      <c r="F2" s="52"/>
      <c r="G2" s="53"/>
      <c r="H2" s="56"/>
      <c r="I2" s="57"/>
    </row>
    <row r="3" spans="1:60" ht="12" customHeight="1">
      <c r="A3" s="52"/>
      <c r="B3" s="52"/>
      <c r="C3" s="52"/>
      <c r="D3" s="52"/>
      <c r="E3" s="52"/>
      <c r="F3" s="52"/>
      <c r="G3" s="53"/>
      <c r="H3" s="56"/>
      <c r="I3" s="57"/>
    </row>
    <row r="4" spans="1:60" ht="13.5" customHeight="1">
      <c r="A4" s="60" t="s">
        <v>38</v>
      </c>
      <c r="B4" s="60"/>
      <c r="C4" s="60"/>
      <c r="D4" s="60"/>
      <c r="E4" s="60"/>
      <c r="F4" s="60"/>
      <c r="G4" s="61"/>
      <c r="H4" s="58"/>
      <c r="I4" s="59"/>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7" customFormat="1" ht="21.75" customHeight="1">
      <c r="A11" s="62" t="s">
        <v>7</v>
      </c>
      <c r="B11" s="64" t="s">
        <v>8</v>
      </c>
      <c r="C11" s="65"/>
      <c r="D11" s="66"/>
      <c r="E11" s="67" t="s">
        <v>9</v>
      </c>
      <c r="F11" s="67"/>
      <c r="G11" s="67"/>
      <c r="H11" s="67"/>
      <c r="I11" s="39"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38.25" customHeight="1">
      <c r="A12" s="63"/>
      <c r="B12" s="39" t="s">
        <v>11</v>
      </c>
      <c r="C12" s="39" t="s">
        <v>12</v>
      </c>
      <c r="D12" s="39" t="s">
        <v>13</v>
      </c>
      <c r="E12" s="39" t="s">
        <v>14</v>
      </c>
      <c r="F12" s="8" t="s">
        <v>15</v>
      </c>
      <c r="G12" s="8" t="s">
        <v>16</v>
      </c>
      <c r="H12" s="9" t="s">
        <v>17</v>
      </c>
      <c r="I12" s="39"/>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0.5" customHeight="1">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23" customFormat="1" ht="20.25" customHeight="1">
      <c r="A14" s="15">
        <v>42677</v>
      </c>
      <c r="B14" s="16" t="s">
        <v>24</v>
      </c>
      <c r="C14" s="17" t="str">
        <f>VLOOKUP(B14,[24]Vine!$A$5:$F$178,3,0)</f>
        <v>Phan Thiết - Bình Thuận</v>
      </c>
      <c r="D14" s="17">
        <f>VLOOKUP(B14,[24]Vine!$A$5:$F$178,2,0)</f>
        <v>260178873</v>
      </c>
      <c r="E14" s="18" t="s">
        <v>22</v>
      </c>
      <c r="F14" s="18">
        <v>11953</v>
      </c>
      <c r="G14" s="19">
        <v>14300</v>
      </c>
      <c r="H14" s="20">
        <f t="shared" ref="H14:H45" si="0">F14*G14</f>
        <v>170927900</v>
      </c>
      <c r="I14" s="21"/>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row>
    <row r="15" spans="1:60" s="23" customFormat="1" ht="20.25" customHeight="1">
      <c r="A15" s="15">
        <v>42677</v>
      </c>
      <c r="B15" s="16" t="s">
        <v>25</v>
      </c>
      <c r="C15" s="17" t="str">
        <f>VLOOKUP(B15,[24]Vine!$A$5:$F$178,3,0)</f>
        <v>Phan Thiết - Bình Thuận</v>
      </c>
      <c r="D15" s="17">
        <f>VLOOKUP(B15,[24]Vine!$A$5:$F$178,2,0)</f>
        <v>260850613</v>
      </c>
      <c r="E15" s="18" t="s">
        <v>22</v>
      </c>
      <c r="F15" s="18">
        <v>11250</v>
      </c>
      <c r="G15" s="19">
        <v>14300</v>
      </c>
      <c r="H15" s="20">
        <f t="shared" si="0"/>
        <v>160875000</v>
      </c>
      <c r="I15" s="24"/>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row>
    <row r="16" spans="1:60" s="23" customFormat="1" ht="20.25" customHeight="1">
      <c r="A16" s="15">
        <v>42677</v>
      </c>
      <c r="B16" s="16" t="s">
        <v>26</v>
      </c>
      <c r="C16" s="17" t="str">
        <f>VLOOKUP(B16,[24]Vine!$A$5:$F$178,3,0)</f>
        <v>Hàm Tân - Bình Thuận</v>
      </c>
      <c r="D16" s="17">
        <f>VLOOKUP(B16,[24]Vine!$A$5:$F$178,2,0)</f>
        <v>260690910</v>
      </c>
      <c r="E16" s="18" t="s">
        <v>22</v>
      </c>
      <c r="F16" s="25">
        <v>11302</v>
      </c>
      <c r="G16" s="19">
        <v>14300</v>
      </c>
      <c r="H16" s="20">
        <f t="shared" si="0"/>
        <v>161618600</v>
      </c>
      <c r="I16" s="24"/>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row>
    <row r="17" spans="1:60" s="23" customFormat="1" ht="20.25" customHeight="1">
      <c r="A17" s="15">
        <v>42677</v>
      </c>
      <c r="B17" s="16" t="s">
        <v>27</v>
      </c>
      <c r="C17" s="17" t="str">
        <f>VLOOKUP(B17,[24]Vine!$A$5:$F$178,3,0)</f>
        <v>Long Hương - Bình Thuận</v>
      </c>
      <c r="D17" s="17" t="str">
        <f>VLOOKUP(B17,[24]Vine!$A$5:$F$178,2,0)</f>
        <v>020714486</v>
      </c>
      <c r="E17" s="18" t="s">
        <v>22</v>
      </c>
      <c r="F17" s="18">
        <v>11078</v>
      </c>
      <c r="G17" s="19">
        <v>14300</v>
      </c>
      <c r="H17" s="20">
        <f t="shared" si="0"/>
        <v>158415400</v>
      </c>
      <c r="I17" s="24"/>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row>
    <row r="18" spans="1:60" s="23" customFormat="1" ht="20.25" customHeight="1">
      <c r="A18" s="15">
        <v>42680</v>
      </c>
      <c r="B18" s="16" t="s">
        <v>21</v>
      </c>
      <c r="C18" s="17" t="str">
        <f>VLOOKUP(B18,[24]Vine!$A$5:$F$178,3,0)</f>
        <v>Phan Thiết - Bình Thuận</v>
      </c>
      <c r="D18" s="17">
        <f>VLOOKUP(B18,[24]Vine!$A$5:$F$178,2,0)</f>
        <v>280853616</v>
      </c>
      <c r="E18" s="18" t="s">
        <v>22</v>
      </c>
      <c r="F18" s="18">
        <v>11520</v>
      </c>
      <c r="G18" s="19">
        <v>14300</v>
      </c>
      <c r="H18" s="20">
        <f t="shared" si="0"/>
        <v>164736000</v>
      </c>
      <c r="I18" s="24"/>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row>
    <row r="19" spans="1:60" s="23" customFormat="1" ht="20.25" customHeight="1">
      <c r="A19" s="15">
        <v>42680</v>
      </c>
      <c r="B19" s="16" t="s">
        <v>23</v>
      </c>
      <c r="C19" s="17" t="str">
        <f>VLOOKUP(B19,[24]Vine!$A$5:$F$178,3,0)</f>
        <v>Đức Linh - Bình Thuận</v>
      </c>
      <c r="D19" s="17">
        <f>VLOOKUP(B19,[24]Vine!$A$5:$F$178,2,0)</f>
        <v>250746332</v>
      </c>
      <c r="E19" s="18" t="s">
        <v>22</v>
      </c>
      <c r="F19" s="18">
        <v>11460</v>
      </c>
      <c r="G19" s="19">
        <v>14300</v>
      </c>
      <c r="H19" s="20">
        <f t="shared" si="0"/>
        <v>163878000</v>
      </c>
      <c r="I19" s="24"/>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row>
    <row r="20" spans="1:60" s="23" customFormat="1" ht="20.25" customHeight="1">
      <c r="A20" s="15">
        <v>42680</v>
      </c>
      <c r="B20" s="16" t="s">
        <v>26</v>
      </c>
      <c r="C20" s="17" t="str">
        <f>VLOOKUP(B20,[24]Vine!$A$5:$F$178,3,0)</f>
        <v>Hàm Tân - Bình Thuận</v>
      </c>
      <c r="D20" s="17">
        <f>VLOOKUP(B20,[24]Vine!$A$5:$F$178,2,0)</f>
        <v>260690910</v>
      </c>
      <c r="E20" s="18" t="s">
        <v>22</v>
      </c>
      <c r="F20" s="18">
        <v>11040</v>
      </c>
      <c r="G20" s="19">
        <v>14300</v>
      </c>
      <c r="H20" s="20">
        <f t="shared" si="0"/>
        <v>157872000</v>
      </c>
      <c r="I20" s="24"/>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row>
    <row r="21" spans="1:60" s="23" customFormat="1" ht="20.25" customHeight="1">
      <c r="A21" s="15">
        <v>42680</v>
      </c>
      <c r="B21" s="16" t="s">
        <v>25</v>
      </c>
      <c r="C21" s="17" t="str">
        <f>VLOOKUP(B21,[24]Vine!$A$5:$F$178,3,0)</f>
        <v>Phan Thiết - Bình Thuận</v>
      </c>
      <c r="D21" s="17">
        <f>VLOOKUP(B21,[24]Vine!$A$5:$F$178,2,0)</f>
        <v>260850613</v>
      </c>
      <c r="E21" s="18" t="s">
        <v>22</v>
      </c>
      <c r="F21" s="18">
        <v>11420</v>
      </c>
      <c r="G21" s="19">
        <v>14300</v>
      </c>
      <c r="H21" s="20">
        <f t="shared" si="0"/>
        <v>163306000</v>
      </c>
      <c r="I21" s="24"/>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row>
    <row r="22" spans="1:60" s="23" customFormat="1" ht="20.25" customHeight="1">
      <c r="A22" s="15">
        <v>42685</v>
      </c>
      <c r="B22" s="16" t="s">
        <v>21</v>
      </c>
      <c r="C22" s="17" t="str">
        <f>VLOOKUP(B22,[24]Vine!$A$5:$F$178,3,0)</f>
        <v>Phan Thiết - Bình Thuận</v>
      </c>
      <c r="D22" s="17">
        <f>VLOOKUP(B22,[24]Vine!$A$5:$F$178,2,0)</f>
        <v>280853616</v>
      </c>
      <c r="E22" s="18" t="s">
        <v>22</v>
      </c>
      <c r="F22" s="18">
        <v>11820</v>
      </c>
      <c r="G22" s="19">
        <v>14300</v>
      </c>
      <c r="H22" s="20">
        <f t="shared" si="0"/>
        <v>169026000</v>
      </c>
      <c r="I22" s="24"/>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row>
    <row r="23" spans="1:60" s="23" customFormat="1" ht="20.25" customHeight="1">
      <c r="A23" s="15">
        <v>42685</v>
      </c>
      <c r="B23" s="16" t="s">
        <v>23</v>
      </c>
      <c r="C23" s="17" t="str">
        <f>VLOOKUP(B23,[24]Vine!$A$5:$F$178,3,0)</f>
        <v>Đức Linh - Bình Thuận</v>
      </c>
      <c r="D23" s="17">
        <f>VLOOKUP(B23,[24]Vine!$A$5:$F$178,2,0)</f>
        <v>250746332</v>
      </c>
      <c r="E23" s="18" t="s">
        <v>22</v>
      </c>
      <c r="F23" s="18">
        <v>11256</v>
      </c>
      <c r="G23" s="19">
        <v>14300</v>
      </c>
      <c r="H23" s="20">
        <f t="shared" si="0"/>
        <v>160960800</v>
      </c>
      <c r="I23" s="24"/>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row>
    <row r="24" spans="1:60" s="23" customFormat="1" ht="20.25" customHeight="1">
      <c r="A24" s="15">
        <v>42685</v>
      </c>
      <c r="B24" s="16" t="s">
        <v>25</v>
      </c>
      <c r="C24" s="17" t="str">
        <f>VLOOKUP(B24,[24]Vine!$A$5:$F$178,3,0)</f>
        <v>Phan Thiết - Bình Thuận</v>
      </c>
      <c r="D24" s="17">
        <f>VLOOKUP(B24,[24]Vine!$A$5:$F$178,2,0)</f>
        <v>260850613</v>
      </c>
      <c r="E24" s="18" t="s">
        <v>22</v>
      </c>
      <c r="F24" s="18">
        <v>11230</v>
      </c>
      <c r="G24" s="19">
        <v>14300</v>
      </c>
      <c r="H24" s="20">
        <f t="shared" si="0"/>
        <v>160589000</v>
      </c>
      <c r="I24" s="24"/>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row>
    <row r="25" spans="1:60" s="23" customFormat="1" ht="20.25" customHeight="1">
      <c r="A25" s="15">
        <v>42685</v>
      </c>
      <c r="B25" s="16" t="s">
        <v>26</v>
      </c>
      <c r="C25" s="17" t="str">
        <f>VLOOKUP(B25,[24]Vine!$A$5:$F$178,3,0)</f>
        <v>Hàm Tân - Bình Thuận</v>
      </c>
      <c r="D25" s="17">
        <f>VLOOKUP(B25,[24]Vine!$A$5:$F$178,2,0)</f>
        <v>260690910</v>
      </c>
      <c r="E25" s="18" t="s">
        <v>22</v>
      </c>
      <c r="F25" s="18">
        <v>11049</v>
      </c>
      <c r="G25" s="19">
        <v>14300</v>
      </c>
      <c r="H25" s="20">
        <f t="shared" si="0"/>
        <v>158000700</v>
      </c>
      <c r="I25" s="24"/>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row>
    <row r="26" spans="1:60" s="23" customFormat="1" ht="20.25" customHeight="1">
      <c r="A26" s="15">
        <v>42689</v>
      </c>
      <c r="B26" s="16" t="s">
        <v>25</v>
      </c>
      <c r="C26" s="17" t="str">
        <f>VLOOKUP(B26,[24]Vine!$A$5:$F$178,3,0)</f>
        <v>Phan Thiết - Bình Thuận</v>
      </c>
      <c r="D26" s="17">
        <f>VLOOKUP(B26,[24]Vine!$A$5:$F$178,2,0)</f>
        <v>260850613</v>
      </c>
      <c r="E26" s="18" t="s">
        <v>22</v>
      </c>
      <c r="F26" s="18">
        <v>11025</v>
      </c>
      <c r="G26" s="19">
        <v>14300</v>
      </c>
      <c r="H26" s="20">
        <f t="shared" si="0"/>
        <v>157657500</v>
      </c>
      <c r="I26" s="24"/>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row>
    <row r="27" spans="1:60" s="23" customFormat="1" ht="20.25" customHeight="1">
      <c r="A27" s="15">
        <v>42689</v>
      </c>
      <c r="B27" s="16" t="s">
        <v>21</v>
      </c>
      <c r="C27" s="17" t="str">
        <f>VLOOKUP(B27,[24]Vine!$A$5:$F$178,3,0)</f>
        <v>Phan Thiết - Bình Thuận</v>
      </c>
      <c r="D27" s="17">
        <f>VLOOKUP(B27,[24]Vine!$A$5:$F$178,2,0)</f>
        <v>280853616</v>
      </c>
      <c r="E27" s="18" t="s">
        <v>22</v>
      </c>
      <c r="F27" s="18">
        <v>11230</v>
      </c>
      <c r="G27" s="19">
        <v>14300</v>
      </c>
      <c r="H27" s="20">
        <f t="shared" si="0"/>
        <v>160589000</v>
      </c>
      <c r="I27" s="24"/>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row>
    <row r="28" spans="1:60" s="23" customFormat="1" ht="20.25" customHeight="1">
      <c r="A28" s="15">
        <v>42689</v>
      </c>
      <c r="B28" s="16" t="s">
        <v>26</v>
      </c>
      <c r="C28" s="17" t="str">
        <f>VLOOKUP(B28,[24]Vine!$A$5:$F$178,3,0)</f>
        <v>Hàm Tân - Bình Thuận</v>
      </c>
      <c r="D28" s="17">
        <f>VLOOKUP(B28,[24]Vine!$A$5:$F$178,2,0)</f>
        <v>260690910</v>
      </c>
      <c r="E28" s="18" t="s">
        <v>22</v>
      </c>
      <c r="F28" s="18">
        <v>11046</v>
      </c>
      <c r="G28" s="19">
        <v>14300</v>
      </c>
      <c r="H28" s="20">
        <f t="shared" si="0"/>
        <v>157957800</v>
      </c>
      <c r="I28" s="24"/>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row>
    <row r="29" spans="1:60" s="23" customFormat="1" ht="20.25" customHeight="1">
      <c r="A29" s="15">
        <v>42689</v>
      </c>
      <c r="B29" s="16" t="s">
        <v>24</v>
      </c>
      <c r="C29" s="17" t="str">
        <f>VLOOKUP(B29,[24]Vine!$A$5:$F$178,3,0)</f>
        <v>Phan Thiết - Bình Thuận</v>
      </c>
      <c r="D29" s="17">
        <f>VLOOKUP(B29,[24]Vine!$A$5:$F$178,2,0)</f>
        <v>260178873</v>
      </c>
      <c r="E29" s="18" t="s">
        <v>22</v>
      </c>
      <c r="F29" s="18">
        <v>11450</v>
      </c>
      <c r="G29" s="19">
        <v>14300</v>
      </c>
      <c r="H29" s="20">
        <f t="shared" si="0"/>
        <v>163735000</v>
      </c>
      <c r="I29" s="24"/>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row>
    <row r="30" spans="1:60" s="23" customFormat="1" ht="20.25" customHeight="1">
      <c r="A30" s="15">
        <v>42694</v>
      </c>
      <c r="B30" s="16" t="s">
        <v>25</v>
      </c>
      <c r="C30" s="17" t="str">
        <f>VLOOKUP(B30,[24]Vine!$A$5:$F$178,3,0)</f>
        <v>Phan Thiết - Bình Thuận</v>
      </c>
      <c r="D30" s="17">
        <f>VLOOKUP(B30,[24]Vine!$A$5:$F$178,2,0)</f>
        <v>260850613</v>
      </c>
      <c r="E30" s="18" t="s">
        <v>22</v>
      </c>
      <c r="F30" s="18">
        <v>11982</v>
      </c>
      <c r="G30" s="19">
        <v>14300</v>
      </c>
      <c r="H30" s="20">
        <f t="shared" si="0"/>
        <v>171342600</v>
      </c>
      <c r="I30" s="24"/>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row>
    <row r="31" spans="1:60" s="23" customFormat="1" ht="20.25" customHeight="1">
      <c r="A31" s="15">
        <v>42694</v>
      </c>
      <c r="B31" s="16" t="s">
        <v>26</v>
      </c>
      <c r="C31" s="17" t="str">
        <f>VLOOKUP(B31,[24]Vine!$A$5:$F$178,3,0)</f>
        <v>Hàm Tân - Bình Thuận</v>
      </c>
      <c r="D31" s="17">
        <f>VLOOKUP(B31,[24]Vine!$A$5:$F$178,2,0)</f>
        <v>260690910</v>
      </c>
      <c r="E31" s="18" t="s">
        <v>22</v>
      </c>
      <c r="F31" s="25">
        <v>11302</v>
      </c>
      <c r="G31" s="19">
        <v>14300</v>
      </c>
      <c r="H31" s="20">
        <f t="shared" si="0"/>
        <v>161618600</v>
      </c>
      <c r="I31" s="24"/>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row>
    <row r="32" spans="1:60" s="23" customFormat="1" ht="20.25" customHeight="1">
      <c r="A32" s="15">
        <v>42694</v>
      </c>
      <c r="B32" s="16" t="s">
        <v>27</v>
      </c>
      <c r="C32" s="17" t="str">
        <f>VLOOKUP(B32,[24]Vine!$A$5:$F$178,3,0)</f>
        <v>Long Hương - Bình Thuận</v>
      </c>
      <c r="D32" s="17" t="str">
        <f>VLOOKUP(B32,[24]Vine!$A$5:$F$178,2,0)</f>
        <v>020714486</v>
      </c>
      <c r="E32" s="18" t="s">
        <v>22</v>
      </c>
      <c r="F32" s="18">
        <v>11078</v>
      </c>
      <c r="G32" s="19">
        <v>14300</v>
      </c>
      <c r="H32" s="20">
        <f t="shared" si="0"/>
        <v>158415400</v>
      </c>
      <c r="I32" s="24"/>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row>
    <row r="33" spans="1:60" s="23" customFormat="1" ht="20.25" customHeight="1">
      <c r="A33" s="15">
        <v>42694</v>
      </c>
      <c r="B33" s="16" t="s">
        <v>21</v>
      </c>
      <c r="C33" s="17" t="str">
        <f>VLOOKUP(B33,[24]Vine!$A$5:$F$178,3,0)</f>
        <v>Phan Thiết - Bình Thuận</v>
      </c>
      <c r="D33" s="17">
        <f>VLOOKUP(B33,[24]Vine!$A$5:$F$178,2,0)</f>
        <v>280853616</v>
      </c>
      <c r="E33" s="18" t="s">
        <v>22</v>
      </c>
      <c r="F33" s="18">
        <v>11780</v>
      </c>
      <c r="G33" s="19">
        <v>14300</v>
      </c>
      <c r="H33" s="20">
        <f t="shared" si="0"/>
        <v>168454000</v>
      </c>
      <c r="I33" s="24"/>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row>
    <row r="34" spans="1:60" s="23" customFormat="1" ht="20.25" customHeight="1">
      <c r="A34" s="15">
        <v>42699</v>
      </c>
      <c r="B34" s="16" t="s">
        <v>23</v>
      </c>
      <c r="C34" s="17" t="str">
        <f>VLOOKUP(B34,[24]Vine!$A$5:$F$178,3,0)</f>
        <v>Đức Linh - Bình Thuận</v>
      </c>
      <c r="D34" s="17">
        <f>VLOOKUP(B34,[24]Vine!$A$5:$F$178,2,0)</f>
        <v>250746332</v>
      </c>
      <c r="E34" s="18" t="s">
        <v>22</v>
      </c>
      <c r="F34" s="18">
        <v>11450</v>
      </c>
      <c r="G34" s="19">
        <v>14300</v>
      </c>
      <c r="H34" s="20">
        <f t="shared" si="0"/>
        <v>163735000</v>
      </c>
      <c r="I34" s="24"/>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row>
    <row r="35" spans="1:60" s="23" customFormat="1" ht="20.25" customHeight="1">
      <c r="A35" s="15">
        <v>42699</v>
      </c>
      <c r="B35" s="16" t="s">
        <v>26</v>
      </c>
      <c r="C35" s="17" t="str">
        <f>VLOOKUP(B35,[24]Vine!$A$5:$F$178,3,0)</f>
        <v>Hàm Tân - Bình Thuận</v>
      </c>
      <c r="D35" s="17">
        <f>VLOOKUP(B35,[24]Vine!$A$5:$F$178,2,0)</f>
        <v>260690910</v>
      </c>
      <c r="E35" s="18" t="s">
        <v>22</v>
      </c>
      <c r="F35" s="18">
        <v>11560</v>
      </c>
      <c r="G35" s="19">
        <v>14300</v>
      </c>
      <c r="H35" s="20">
        <f t="shared" si="0"/>
        <v>165308000</v>
      </c>
      <c r="I35" s="24"/>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row>
    <row r="36" spans="1:60" s="23" customFormat="1" ht="20.25" customHeight="1">
      <c r="A36" s="15">
        <v>42699</v>
      </c>
      <c r="B36" s="16" t="s">
        <v>25</v>
      </c>
      <c r="C36" s="17" t="str">
        <f>VLOOKUP(B36,[24]Vine!$A$5:$F$178,3,0)</f>
        <v>Phan Thiết - Bình Thuận</v>
      </c>
      <c r="D36" s="17">
        <f>VLOOKUP(B36,[24]Vine!$A$5:$F$178,2,0)</f>
        <v>260850613</v>
      </c>
      <c r="E36" s="18" t="s">
        <v>22</v>
      </c>
      <c r="F36" s="18">
        <v>11420</v>
      </c>
      <c r="G36" s="19">
        <v>14300</v>
      </c>
      <c r="H36" s="20">
        <f t="shared" si="0"/>
        <v>163306000</v>
      </c>
      <c r="I36" s="24"/>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row>
    <row r="37" spans="1:60" s="23" customFormat="1" ht="20.25" customHeight="1">
      <c r="A37" s="15">
        <v>42699</v>
      </c>
      <c r="B37" s="16" t="s">
        <v>21</v>
      </c>
      <c r="C37" s="17" t="str">
        <f>VLOOKUP(B37,[24]Vine!$A$5:$F$178,3,0)</f>
        <v>Phan Thiết - Bình Thuận</v>
      </c>
      <c r="D37" s="17">
        <f>VLOOKUP(B37,[24]Vine!$A$5:$F$178,2,0)</f>
        <v>280853616</v>
      </c>
      <c r="E37" s="18" t="s">
        <v>22</v>
      </c>
      <c r="F37" s="18">
        <f>273000-SUM(F14:F36)</f>
        <v>11299</v>
      </c>
      <c r="G37" s="19">
        <v>14300</v>
      </c>
      <c r="H37" s="20">
        <f t="shared" si="0"/>
        <v>161575700</v>
      </c>
      <c r="I37" s="24"/>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row>
    <row r="38" spans="1:60" s="23" customFormat="1" ht="20.25" customHeight="1">
      <c r="A38" s="15">
        <v>42701</v>
      </c>
      <c r="B38" s="16" t="s">
        <v>23</v>
      </c>
      <c r="C38" s="17" t="str">
        <f>VLOOKUP(B38,[24]Vine!$A$5:$F$178,3,0)</f>
        <v>Đức Linh - Bình Thuận</v>
      </c>
      <c r="D38" s="17">
        <f>VLOOKUP(B38,[24]Vine!$A$5:$F$178,2,0)</f>
        <v>250746332</v>
      </c>
      <c r="E38" s="18" t="s">
        <v>22</v>
      </c>
      <c r="F38" s="18">
        <v>11256</v>
      </c>
      <c r="G38" s="19">
        <v>14000</v>
      </c>
      <c r="H38" s="20">
        <f t="shared" si="0"/>
        <v>157584000</v>
      </c>
      <c r="I38" s="24"/>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row>
    <row r="39" spans="1:60" s="23" customFormat="1" ht="20.25" customHeight="1">
      <c r="A39" s="15">
        <v>42701</v>
      </c>
      <c r="B39" s="16" t="s">
        <v>25</v>
      </c>
      <c r="C39" s="17" t="str">
        <f>VLOOKUP(B39,[24]Vine!$A$5:$F$178,3,0)</f>
        <v>Phan Thiết - Bình Thuận</v>
      </c>
      <c r="D39" s="17">
        <f>VLOOKUP(B39,[24]Vine!$A$5:$F$178,2,0)</f>
        <v>260850613</v>
      </c>
      <c r="E39" s="18" t="s">
        <v>22</v>
      </c>
      <c r="F39" s="18">
        <v>11490</v>
      </c>
      <c r="G39" s="19">
        <v>14000</v>
      </c>
      <c r="H39" s="20">
        <f t="shared" si="0"/>
        <v>160860000</v>
      </c>
      <c r="I39" s="24"/>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row>
    <row r="40" spans="1:60" s="23" customFormat="1" ht="20.25" customHeight="1">
      <c r="A40" s="15">
        <v>42701</v>
      </c>
      <c r="B40" s="16" t="s">
        <v>26</v>
      </c>
      <c r="C40" s="17" t="str">
        <f>VLOOKUP(B40,[24]Vine!$A$5:$F$178,3,0)</f>
        <v>Hàm Tân - Bình Thuận</v>
      </c>
      <c r="D40" s="17">
        <f>VLOOKUP(B40,[24]Vine!$A$5:$F$178,2,0)</f>
        <v>260690910</v>
      </c>
      <c r="E40" s="18" t="s">
        <v>22</v>
      </c>
      <c r="F40" s="18">
        <v>11025</v>
      </c>
      <c r="G40" s="19">
        <v>14000</v>
      </c>
      <c r="H40" s="20">
        <f t="shared" si="0"/>
        <v>154350000</v>
      </c>
      <c r="I40" s="24"/>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row>
    <row r="41" spans="1:60" s="23" customFormat="1" ht="20.25" customHeight="1">
      <c r="A41" s="15">
        <v>42701</v>
      </c>
      <c r="B41" s="16" t="s">
        <v>21</v>
      </c>
      <c r="C41" s="17" t="str">
        <f>VLOOKUP(B41,[24]Vine!$A$5:$F$178,3,0)</f>
        <v>Phan Thiết - Bình Thuận</v>
      </c>
      <c r="D41" s="17">
        <f>VLOOKUP(B41,[24]Vine!$A$5:$F$178,2,0)</f>
        <v>280853616</v>
      </c>
      <c r="E41" s="18" t="s">
        <v>22</v>
      </c>
      <c r="F41" s="18">
        <v>11248</v>
      </c>
      <c r="G41" s="19">
        <v>14000</v>
      </c>
      <c r="H41" s="20">
        <f t="shared" si="0"/>
        <v>157472000</v>
      </c>
      <c r="I41" s="24"/>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row>
    <row r="42" spans="1:60" s="23" customFormat="1" ht="20.25" customHeight="1">
      <c r="A42" s="15">
        <v>42703</v>
      </c>
      <c r="B42" s="16" t="s">
        <v>21</v>
      </c>
      <c r="C42" s="17" t="str">
        <f>VLOOKUP(B42,[24]Vine!$A$5:$F$178,3,0)</f>
        <v>Phan Thiết - Bình Thuận</v>
      </c>
      <c r="D42" s="17">
        <f>VLOOKUP(B42,[24]Vine!$A$5:$F$178,2,0)</f>
        <v>280853616</v>
      </c>
      <c r="E42" s="18" t="s">
        <v>22</v>
      </c>
      <c r="F42" s="18">
        <v>11253</v>
      </c>
      <c r="G42" s="19">
        <v>14000</v>
      </c>
      <c r="H42" s="20">
        <f t="shared" si="0"/>
        <v>157542000</v>
      </c>
      <c r="I42" s="24"/>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row>
    <row r="43" spans="1:60" s="23" customFormat="1" ht="20.25" customHeight="1">
      <c r="A43" s="15">
        <v>42703</v>
      </c>
      <c r="B43" s="16" t="s">
        <v>26</v>
      </c>
      <c r="C43" s="17" t="str">
        <f>VLOOKUP(B43,[24]Vine!$A$5:$F$178,3,0)</f>
        <v>Hàm Tân - Bình Thuận</v>
      </c>
      <c r="D43" s="17">
        <f>VLOOKUP(B43,[24]Vine!$A$5:$F$178,2,0)</f>
        <v>260690910</v>
      </c>
      <c r="E43" s="18" t="s">
        <v>22</v>
      </c>
      <c r="F43" s="18">
        <v>11350</v>
      </c>
      <c r="G43" s="19">
        <v>14000</v>
      </c>
      <c r="H43" s="20">
        <f t="shared" ref="H43" si="1">F43*G43</f>
        <v>158900000</v>
      </c>
      <c r="I43" s="24"/>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row>
    <row r="44" spans="1:60" s="23" customFormat="1" ht="20.25" customHeight="1">
      <c r="A44" s="15">
        <v>42703</v>
      </c>
      <c r="B44" s="16" t="s">
        <v>25</v>
      </c>
      <c r="C44" s="17" t="str">
        <f>VLOOKUP(B44,[24]Vine!$A$5:$F$178,3,0)</f>
        <v>Phan Thiết - Bình Thuận</v>
      </c>
      <c r="D44" s="17">
        <f>VLOOKUP(B44,[24]Vine!$A$5:$F$178,2,0)</f>
        <v>260850613</v>
      </c>
      <c r="E44" s="18" t="s">
        <v>22</v>
      </c>
      <c r="F44" s="18">
        <v>11980</v>
      </c>
      <c r="G44" s="19">
        <v>14000</v>
      </c>
      <c r="H44" s="20">
        <f t="shared" si="0"/>
        <v>167720000</v>
      </c>
      <c r="I44" s="24"/>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row>
    <row r="45" spans="1:60" s="23" customFormat="1" ht="20.25" customHeight="1">
      <c r="A45" s="15">
        <v>42703</v>
      </c>
      <c r="B45" s="16" t="s">
        <v>27</v>
      </c>
      <c r="C45" s="17" t="str">
        <f>VLOOKUP(B45,[24]Vine!$A$5:$F$178,3,0)</f>
        <v>Long Hương - Bình Thuận</v>
      </c>
      <c r="D45" s="17" t="str">
        <f>VLOOKUP(B45,[24]Vine!$A$5:$F$178,2,0)</f>
        <v>020714486</v>
      </c>
      <c r="E45" s="18" t="s">
        <v>22</v>
      </c>
      <c r="F45" s="18">
        <f>91000-SUM(F38:F44)</f>
        <v>11398</v>
      </c>
      <c r="G45" s="19">
        <v>14000</v>
      </c>
      <c r="H45" s="20">
        <f t="shared" si="0"/>
        <v>159572000</v>
      </c>
      <c r="I45" s="24"/>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row>
    <row r="46" spans="1:60" s="23" customFormat="1" ht="20.25" customHeight="1">
      <c r="A46" s="15"/>
      <c r="B46" s="26"/>
      <c r="C46" s="17"/>
      <c r="D46" s="17"/>
      <c r="E46" s="18"/>
      <c r="F46" s="18"/>
      <c r="G46" s="19"/>
      <c r="H46" s="20"/>
      <c r="I46" s="20"/>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row>
    <row r="47" spans="1:60" ht="18.75" customHeight="1">
      <c r="A47" s="3" t="s">
        <v>28</v>
      </c>
      <c r="C47" s="27">
        <f>SUM(H14:H46)</f>
        <v>5177900000</v>
      </c>
      <c r="D47" s="27"/>
    </row>
    <row r="48" spans="1:60" ht="12.75" customHeight="1">
      <c r="C48" s="28"/>
      <c r="D48" s="5"/>
      <c r="G48" s="29" t="s">
        <v>37</v>
      </c>
      <c r="H48" s="30"/>
      <c r="I48" s="30"/>
    </row>
    <row r="49" spans="1:16114">
      <c r="B49" s="31" t="s">
        <v>29</v>
      </c>
      <c r="G49" s="32" t="s">
        <v>30</v>
      </c>
    </row>
    <row r="50" spans="1:16114">
      <c r="B50" s="33" t="s">
        <v>31</v>
      </c>
      <c r="D50" s="34"/>
      <c r="G50" s="35" t="s">
        <v>32</v>
      </c>
    </row>
    <row r="51" spans="1:16114">
      <c r="B51" s="33"/>
      <c r="D51" s="34"/>
      <c r="G51" s="35"/>
    </row>
    <row r="52" spans="1:16114">
      <c r="B52" s="33"/>
      <c r="D52" s="34"/>
      <c r="G52" s="35"/>
    </row>
    <row r="53" spans="1:16114">
      <c r="B53" s="33"/>
      <c r="D53" s="34"/>
      <c r="G53" s="35"/>
    </row>
    <row r="54" spans="1:16114">
      <c r="B54" s="33"/>
      <c r="D54" s="34"/>
      <c r="G54" s="35"/>
    </row>
    <row r="55" spans="1:16114" s="1" customFormat="1">
      <c r="A55" s="3"/>
      <c r="B55" s="33"/>
      <c r="C55" s="2"/>
      <c r="D55" s="34"/>
      <c r="E55" s="2"/>
      <c r="F55" s="5"/>
      <c r="G55" s="35"/>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ht="17.25" customHeight="1">
      <c r="A56" s="3"/>
      <c r="B56" s="36" t="s">
        <v>33</v>
      </c>
      <c r="C56" s="36"/>
      <c r="D56" s="2"/>
      <c r="E56" s="2"/>
      <c r="F56" s="49"/>
      <c r="G56" s="49"/>
      <c r="H56" s="49"/>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customHeight="1">
      <c r="A57" s="3"/>
      <c r="B57" s="36"/>
      <c r="C57" s="36"/>
      <c r="D57" s="2"/>
      <c r="E57" s="2"/>
      <c r="F57" s="38"/>
      <c r="G57" s="38"/>
      <c r="H57" s="38"/>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customHeight="1">
      <c r="A58" s="3"/>
      <c r="B58" s="36"/>
      <c r="C58" s="36"/>
      <c r="D58" s="2"/>
      <c r="E58" s="2"/>
      <c r="F58" s="38"/>
      <c r="G58" s="38"/>
      <c r="H58" s="38"/>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customHeight="1">
      <c r="A59" s="3"/>
      <c r="B59" s="36"/>
      <c r="C59" s="36"/>
      <c r="D59" s="2"/>
      <c r="E59" s="2"/>
      <c r="F59" s="38"/>
      <c r="G59" s="38"/>
      <c r="H59" s="38"/>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customHeight="1">
      <c r="A60" s="3"/>
      <c r="B60" s="36"/>
      <c r="C60" s="36"/>
      <c r="D60" s="2"/>
      <c r="E60" s="2"/>
      <c r="F60" s="38"/>
      <c r="G60" s="38"/>
      <c r="H60" s="38"/>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2" spans="1:16114" s="1" customFormat="1">
      <c r="A62" s="37" t="s">
        <v>34</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50" t="s">
        <v>35</v>
      </c>
      <c r="B63" s="51"/>
      <c r="C63" s="51"/>
      <c r="D63" s="51"/>
      <c r="E63" s="51"/>
      <c r="F63" s="51"/>
      <c r="G63" s="51"/>
      <c r="H63" s="51"/>
      <c r="I63" s="51"/>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50" t="s">
        <v>36</v>
      </c>
      <c r="B64" s="50"/>
      <c r="C64" s="50"/>
      <c r="D64" s="50"/>
      <c r="E64" s="50"/>
      <c r="F64" s="50"/>
      <c r="G64" s="50"/>
      <c r="H64" s="50"/>
      <c r="I64" s="50"/>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33" zoomScaleSheetLayoutView="100" workbookViewId="0">
      <selection activeCell="F14" sqref="F14:G45"/>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52" t="s">
        <v>0</v>
      </c>
      <c r="B1" s="52"/>
      <c r="C1" s="52"/>
      <c r="D1" s="52"/>
      <c r="E1" s="52"/>
      <c r="F1" s="52"/>
      <c r="G1" s="53"/>
      <c r="H1" s="54" t="s">
        <v>1</v>
      </c>
      <c r="I1" s="55"/>
    </row>
    <row r="2" spans="1:60" ht="12" customHeight="1">
      <c r="A2" s="52"/>
      <c r="B2" s="52"/>
      <c r="C2" s="52"/>
      <c r="D2" s="52"/>
      <c r="E2" s="52"/>
      <c r="F2" s="52"/>
      <c r="G2" s="53"/>
      <c r="H2" s="56"/>
      <c r="I2" s="57"/>
    </row>
    <row r="3" spans="1:60" ht="12" customHeight="1">
      <c r="A3" s="52"/>
      <c r="B3" s="52"/>
      <c r="C3" s="52"/>
      <c r="D3" s="52"/>
      <c r="E3" s="52"/>
      <c r="F3" s="52"/>
      <c r="G3" s="53"/>
      <c r="H3" s="56"/>
      <c r="I3" s="57"/>
    </row>
    <row r="4" spans="1:60" ht="13.5" customHeight="1">
      <c r="A4" s="60" t="s">
        <v>38</v>
      </c>
      <c r="B4" s="60"/>
      <c r="C4" s="60"/>
      <c r="D4" s="60"/>
      <c r="E4" s="60"/>
      <c r="F4" s="60"/>
      <c r="G4" s="61"/>
      <c r="H4" s="58"/>
      <c r="I4" s="59"/>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7" customFormat="1" ht="21.75" customHeight="1">
      <c r="A11" s="62" t="s">
        <v>7</v>
      </c>
      <c r="B11" s="64" t="s">
        <v>8</v>
      </c>
      <c r="C11" s="65"/>
      <c r="D11" s="66"/>
      <c r="E11" s="67" t="s">
        <v>9</v>
      </c>
      <c r="F11" s="67"/>
      <c r="G11" s="67"/>
      <c r="H11" s="67"/>
      <c r="I11" s="41"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38.25" customHeight="1">
      <c r="A12" s="63"/>
      <c r="B12" s="41" t="s">
        <v>11</v>
      </c>
      <c r="C12" s="41" t="s">
        <v>12</v>
      </c>
      <c r="D12" s="41" t="s">
        <v>13</v>
      </c>
      <c r="E12" s="41" t="s">
        <v>14</v>
      </c>
      <c r="F12" s="8" t="s">
        <v>15</v>
      </c>
      <c r="G12" s="8" t="s">
        <v>16</v>
      </c>
      <c r="H12" s="9" t="s">
        <v>17</v>
      </c>
      <c r="I12" s="41"/>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0.5" customHeight="1">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23" customFormat="1" ht="20.25" customHeight="1">
      <c r="A14" s="15">
        <v>42677</v>
      </c>
      <c r="B14" s="16" t="s">
        <v>24</v>
      </c>
      <c r="C14" s="17" t="str">
        <f>VLOOKUP(B14,[24]Vine!$A$5:$F$178,3,0)</f>
        <v>Phan Thiết - Bình Thuận</v>
      </c>
      <c r="D14" s="17">
        <f>VLOOKUP(B14,[24]Vine!$A$5:$F$178,2,0)</f>
        <v>260178873</v>
      </c>
      <c r="E14" s="18" t="s">
        <v>22</v>
      </c>
      <c r="F14" s="18">
        <v>11953</v>
      </c>
      <c r="G14" s="19">
        <v>14000</v>
      </c>
      <c r="H14" s="20">
        <f t="shared" ref="H14:H45" si="0">F14*G14</f>
        <v>167342000</v>
      </c>
      <c r="I14" s="21"/>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row>
    <row r="15" spans="1:60" s="23" customFormat="1" ht="20.25" customHeight="1">
      <c r="A15" s="15">
        <v>42677</v>
      </c>
      <c r="B15" s="16" t="s">
        <v>25</v>
      </c>
      <c r="C15" s="17" t="str">
        <f>VLOOKUP(B15,[24]Vine!$A$5:$F$178,3,0)</f>
        <v>Phan Thiết - Bình Thuận</v>
      </c>
      <c r="D15" s="17">
        <f>VLOOKUP(B15,[24]Vine!$A$5:$F$178,2,0)</f>
        <v>260850613</v>
      </c>
      <c r="E15" s="18" t="s">
        <v>22</v>
      </c>
      <c r="F15" s="18">
        <v>11250</v>
      </c>
      <c r="G15" s="19">
        <v>14000</v>
      </c>
      <c r="H15" s="20">
        <f t="shared" si="0"/>
        <v>157500000</v>
      </c>
      <c r="I15" s="24"/>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row>
    <row r="16" spans="1:60" s="23" customFormat="1" ht="20.25" customHeight="1">
      <c r="A16" s="15">
        <v>42677</v>
      </c>
      <c r="B16" s="16" t="s">
        <v>26</v>
      </c>
      <c r="C16" s="17" t="str">
        <f>VLOOKUP(B16,[24]Vine!$A$5:$F$178,3,0)</f>
        <v>Hàm Tân - Bình Thuận</v>
      </c>
      <c r="D16" s="17">
        <f>VLOOKUP(B16,[24]Vine!$A$5:$F$178,2,0)</f>
        <v>260690910</v>
      </c>
      <c r="E16" s="18" t="s">
        <v>22</v>
      </c>
      <c r="F16" s="25">
        <v>11302</v>
      </c>
      <c r="G16" s="19">
        <v>14000</v>
      </c>
      <c r="H16" s="20">
        <f t="shared" si="0"/>
        <v>158228000</v>
      </c>
      <c r="I16" s="24"/>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row>
    <row r="17" spans="1:60" s="23" customFormat="1" ht="20.25" customHeight="1">
      <c r="A17" s="15">
        <v>42677</v>
      </c>
      <c r="B17" s="16" t="s">
        <v>27</v>
      </c>
      <c r="C17" s="17" t="str">
        <f>VLOOKUP(B17,[24]Vine!$A$5:$F$178,3,0)</f>
        <v>Long Hương - Bình Thuận</v>
      </c>
      <c r="D17" s="17" t="str">
        <f>VLOOKUP(B17,[24]Vine!$A$5:$F$178,2,0)</f>
        <v>020714486</v>
      </c>
      <c r="E17" s="18" t="s">
        <v>22</v>
      </c>
      <c r="F17" s="18">
        <v>11078</v>
      </c>
      <c r="G17" s="19">
        <v>14000</v>
      </c>
      <c r="H17" s="20">
        <f t="shared" si="0"/>
        <v>155092000</v>
      </c>
      <c r="I17" s="24"/>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row>
    <row r="18" spans="1:60" s="23" customFormat="1" ht="20.25" customHeight="1">
      <c r="A18" s="15">
        <v>42680</v>
      </c>
      <c r="B18" s="16" t="s">
        <v>21</v>
      </c>
      <c r="C18" s="17" t="str">
        <f>VLOOKUP(B18,[24]Vine!$A$5:$F$178,3,0)</f>
        <v>Phan Thiết - Bình Thuận</v>
      </c>
      <c r="D18" s="17">
        <f>VLOOKUP(B18,[24]Vine!$A$5:$F$178,2,0)</f>
        <v>280853616</v>
      </c>
      <c r="E18" s="18" t="s">
        <v>22</v>
      </c>
      <c r="F18" s="18">
        <v>11520</v>
      </c>
      <c r="G18" s="19">
        <v>14000</v>
      </c>
      <c r="H18" s="20">
        <f t="shared" si="0"/>
        <v>161280000</v>
      </c>
      <c r="I18" s="24"/>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row>
    <row r="19" spans="1:60" s="23" customFormat="1" ht="20.25" customHeight="1">
      <c r="A19" s="15">
        <v>42680</v>
      </c>
      <c r="B19" s="16" t="s">
        <v>23</v>
      </c>
      <c r="C19" s="17" t="str">
        <f>VLOOKUP(B19,[24]Vine!$A$5:$F$178,3,0)</f>
        <v>Đức Linh - Bình Thuận</v>
      </c>
      <c r="D19" s="17">
        <f>VLOOKUP(B19,[24]Vine!$A$5:$F$178,2,0)</f>
        <v>250746332</v>
      </c>
      <c r="E19" s="18" t="s">
        <v>22</v>
      </c>
      <c r="F19" s="18">
        <v>11460</v>
      </c>
      <c r="G19" s="19">
        <v>14000</v>
      </c>
      <c r="H19" s="20">
        <f t="shared" si="0"/>
        <v>160440000</v>
      </c>
      <c r="I19" s="24"/>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row>
    <row r="20" spans="1:60" s="23" customFormat="1" ht="20.25" customHeight="1">
      <c r="A20" s="15">
        <v>42680</v>
      </c>
      <c r="B20" s="16" t="s">
        <v>26</v>
      </c>
      <c r="C20" s="17" t="str">
        <f>VLOOKUP(B20,[24]Vine!$A$5:$F$178,3,0)</f>
        <v>Hàm Tân - Bình Thuận</v>
      </c>
      <c r="D20" s="17">
        <f>VLOOKUP(B20,[24]Vine!$A$5:$F$178,2,0)</f>
        <v>260690910</v>
      </c>
      <c r="E20" s="18" t="s">
        <v>22</v>
      </c>
      <c r="F20" s="18">
        <v>11040</v>
      </c>
      <c r="G20" s="19">
        <v>14000</v>
      </c>
      <c r="H20" s="20">
        <f t="shared" si="0"/>
        <v>154560000</v>
      </c>
      <c r="I20" s="24"/>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row>
    <row r="21" spans="1:60" s="23" customFormat="1" ht="20.25" customHeight="1">
      <c r="A21" s="15">
        <v>42680</v>
      </c>
      <c r="B21" s="16" t="s">
        <v>25</v>
      </c>
      <c r="C21" s="17" t="str">
        <f>VLOOKUP(B21,[24]Vine!$A$5:$F$178,3,0)</f>
        <v>Phan Thiết - Bình Thuận</v>
      </c>
      <c r="D21" s="17">
        <f>VLOOKUP(B21,[24]Vine!$A$5:$F$178,2,0)</f>
        <v>260850613</v>
      </c>
      <c r="E21" s="18" t="s">
        <v>22</v>
      </c>
      <c r="F21" s="18">
        <v>11420</v>
      </c>
      <c r="G21" s="19">
        <v>14000</v>
      </c>
      <c r="H21" s="20">
        <f t="shared" si="0"/>
        <v>159880000</v>
      </c>
      <c r="I21" s="24"/>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row>
    <row r="22" spans="1:60" s="23" customFormat="1" ht="20.25" customHeight="1">
      <c r="A22" s="15">
        <v>42685</v>
      </c>
      <c r="B22" s="16" t="s">
        <v>21</v>
      </c>
      <c r="C22" s="17" t="str">
        <f>VLOOKUP(B22,[24]Vine!$A$5:$F$178,3,0)</f>
        <v>Phan Thiết - Bình Thuận</v>
      </c>
      <c r="D22" s="17">
        <f>VLOOKUP(B22,[24]Vine!$A$5:$F$178,2,0)</f>
        <v>280853616</v>
      </c>
      <c r="E22" s="18" t="s">
        <v>22</v>
      </c>
      <c r="F22" s="18">
        <v>11820</v>
      </c>
      <c r="G22" s="19">
        <v>14000</v>
      </c>
      <c r="H22" s="20">
        <f t="shared" si="0"/>
        <v>165480000</v>
      </c>
      <c r="I22" s="24"/>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row>
    <row r="23" spans="1:60" s="23" customFormat="1" ht="20.25" customHeight="1">
      <c r="A23" s="15">
        <v>42685</v>
      </c>
      <c r="B23" s="16" t="s">
        <v>23</v>
      </c>
      <c r="C23" s="17" t="str">
        <f>VLOOKUP(B23,[24]Vine!$A$5:$F$178,3,0)</f>
        <v>Đức Linh - Bình Thuận</v>
      </c>
      <c r="D23" s="17">
        <f>VLOOKUP(B23,[24]Vine!$A$5:$F$178,2,0)</f>
        <v>250746332</v>
      </c>
      <c r="E23" s="18" t="s">
        <v>22</v>
      </c>
      <c r="F23" s="18">
        <v>11256</v>
      </c>
      <c r="G23" s="19">
        <v>14000</v>
      </c>
      <c r="H23" s="20">
        <f t="shared" si="0"/>
        <v>157584000</v>
      </c>
      <c r="I23" s="24"/>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row>
    <row r="24" spans="1:60" s="23" customFormat="1" ht="20.25" customHeight="1">
      <c r="A24" s="15">
        <v>42685</v>
      </c>
      <c r="B24" s="16" t="s">
        <v>25</v>
      </c>
      <c r="C24" s="17" t="str">
        <f>VLOOKUP(B24,[24]Vine!$A$5:$F$178,3,0)</f>
        <v>Phan Thiết - Bình Thuận</v>
      </c>
      <c r="D24" s="17">
        <f>VLOOKUP(B24,[24]Vine!$A$5:$F$178,2,0)</f>
        <v>260850613</v>
      </c>
      <c r="E24" s="18" t="s">
        <v>22</v>
      </c>
      <c r="F24" s="18">
        <v>11230</v>
      </c>
      <c r="G24" s="19">
        <v>14000</v>
      </c>
      <c r="H24" s="20">
        <f t="shared" si="0"/>
        <v>157220000</v>
      </c>
      <c r="I24" s="24"/>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row>
    <row r="25" spans="1:60" s="23" customFormat="1" ht="20.25" customHeight="1">
      <c r="A25" s="15">
        <v>42685</v>
      </c>
      <c r="B25" s="16" t="s">
        <v>26</v>
      </c>
      <c r="C25" s="17" t="str">
        <f>VLOOKUP(B25,[24]Vine!$A$5:$F$178,3,0)</f>
        <v>Hàm Tân - Bình Thuận</v>
      </c>
      <c r="D25" s="17">
        <f>VLOOKUP(B25,[24]Vine!$A$5:$F$178,2,0)</f>
        <v>260690910</v>
      </c>
      <c r="E25" s="18" t="s">
        <v>22</v>
      </c>
      <c r="F25" s="18">
        <v>11049</v>
      </c>
      <c r="G25" s="19">
        <v>14000</v>
      </c>
      <c r="H25" s="20">
        <f t="shared" si="0"/>
        <v>154686000</v>
      </c>
      <c r="I25" s="24"/>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row>
    <row r="26" spans="1:60" s="23" customFormat="1" ht="20.25" customHeight="1">
      <c r="A26" s="15">
        <v>42689</v>
      </c>
      <c r="B26" s="16" t="s">
        <v>25</v>
      </c>
      <c r="C26" s="17" t="str">
        <f>VLOOKUP(B26,[24]Vine!$A$5:$F$178,3,0)</f>
        <v>Phan Thiết - Bình Thuận</v>
      </c>
      <c r="D26" s="17">
        <f>VLOOKUP(B26,[24]Vine!$A$5:$F$178,2,0)</f>
        <v>260850613</v>
      </c>
      <c r="E26" s="18" t="s">
        <v>22</v>
      </c>
      <c r="F26" s="18">
        <v>11025</v>
      </c>
      <c r="G26" s="19">
        <v>14000</v>
      </c>
      <c r="H26" s="20">
        <f t="shared" si="0"/>
        <v>154350000</v>
      </c>
      <c r="I26" s="24"/>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row>
    <row r="27" spans="1:60" s="23" customFormat="1" ht="20.25" customHeight="1">
      <c r="A27" s="15">
        <v>42689</v>
      </c>
      <c r="B27" s="16" t="s">
        <v>21</v>
      </c>
      <c r="C27" s="17" t="str">
        <f>VLOOKUP(B27,[24]Vine!$A$5:$F$178,3,0)</f>
        <v>Phan Thiết - Bình Thuận</v>
      </c>
      <c r="D27" s="17">
        <f>VLOOKUP(B27,[24]Vine!$A$5:$F$178,2,0)</f>
        <v>280853616</v>
      </c>
      <c r="E27" s="18" t="s">
        <v>22</v>
      </c>
      <c r="F27" s="18">
        <v>11230</v>
      </c>
      <c r="G27" s="19">
        <v>14000</v>
      </c>
      <c r="H27" s="20">
        <f t="shared" si="0"/>
        <v>157220000</v>
      </c>
      <c r="I27" s="24"/>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row>
    <row r="28" spans="1:60" s="23" customFormat="1" ht="20.25" customHeight="1">
      <c r="A28" s="15">
        <v>42689</v>
      </c>
      <c r="B28" s="16" t="s">
        <v>26</v>
      </c>
      <c r="C28" s="17" t="str">
        <f>VLOOKUP(B28,[24]Vine!$A$5:$F$178,3,0)</f>
        <v>Hàm Tân - Bình Thuận</v>
      </c>
      <c r="D28" s="17">
        <f>VLOOKUP(B28,[24]Vine!$A$5:$F$178,2,0)</f>
        <v>260690910</v>
      </c>
      <c r="E28" s="18" t="s">
        <v>22</v>
      </c>
      <c r="F28" s="18">
        <v>11046</v>
      </c>
      <c r="G28" s="19">
        <v>14000</v>
      </c>
      <c r="H28" s="20">
        <f t="shared" si="0"/>
        <v>154644000</v>
      </c>
      <c r="I28" s="24"/>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row>
    <row r="29" spans="1:60" s="23" customFormat="1" ht="20.25" customHeight="1">
      <c r="A29" s="15">
        <v>42689</v>
      </c>
      <c r="B29" s="16" t="s">
        <v>24</v>
      </c>
      <c r="C29" s="17" t="str">
        <f>VLOOKUP(B29,[24]Vine!$A$5:$F$178,3,0)</f>
        <v>Phan Thiết - Bình Thuận</v>
      </c>
      <c r="D29" s="17">
        <f>VLOOKUP(B29,[24]Vine!$A$5:$F$178,2,0)</f>
        <v>260178873</v>
      </c>
      <c r="E29" s="18" t="s">
        <v>22</v>
      </c>
      <c r="F29" s="18">
        <v>11450</v>
      </c>
      <c r="G29" s="19">
        <v>14000</v>
      </c>
      <c r="H29" s="20">
        <f t="shared" si="0"/>
        <v>160300000</v>
      </c>
      <c r="I29" s="24"/>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row>
    <row r="30" spans="1:60" s="23" customFormat="1" ht="20.25" customHeight="1">
      <c r="A30" s="15">
        <v>42694</v>
      </c>
      <c r="B30" s="16" t="s">
        <v>25</v>
      </c>
      <c r="C30" s="17" t="str">
        <f>VLOOKUP(B30,[24]Vine!$A$5:$F$178,3,0)</f>
        <v>Phan Thiết - Bình Thuận</v>
      </c>
      <c r="D30" s="17">
        <f>VLOOKUP(B30,[24]Vine!$A$5:$F$178,2,0)</f>
        <v>260850613</v>
      </c>
      <c r="E30" s="18" t="s">
        <v>22</v>
      </c>
      <c r="F30" s="18">
        <v>11982</v>
      </c>
      <c r="G30" s="19">
        <v>14000</v>
      </c>
      <c r="H30" s="20">
        <f t="shared" si="0"/>
        <v>167748000</v>
      </c>
      <c r="I30" s="24"/>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row>
    <row r="31" spans="1:60" s="23" customFormat="1" ht="20.25" customHeight="1">
      <c r="A31" s="15">
        <v>42694</v>
      </c>
      <c r="B31" s="16" t="s">
        <v>26</v>
      </c>
      <c r="C31" s="17" t="str">
        <f>VLOOKUP(B31,[24]Vine!$A$5:$F$178,3,0)</f>
        <v>Hàm Tân - Bình Thuận</v>
      </c>
      <c r="D31" s="17">
        <f>VLOOKUP(B31,[24]Vine!$A$5:$F$178,2,0)</f>
        <v>260690910</v>
      </c>
      <c r="E31" s="18" t="s">
        <v>22</v>
      </c>
      <c r="F31" s="25">
        <v>11302</v>
      </c>
      <c r="G31" s="19">
        <v>14000</v>
      </c>
      <c r="H31" s="20">
        <f t="shared" si="0"/>
        <v>158228000</v>
      </c>
      <c r="I31" s="24"/>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row>
    <row r="32" spans="1:60" s="23" customFormat="1" ht="20.25" customHeight="1">
      <c r="A32" s="15">
        <v>42694</v>
      </c>
      <c r="B32" s="16" t="s">
        <v>27</v>
      </c>
      <c r="C32" s="17" t="str">
        <f>VLOOKUP(B32,[24]Vine!$A$5:$F$178,3,0)</f>
        <v>Long Hương - Bình Thuận</v>
      </c>
      <c r="D32" s="17" t="str">
        <f>VLOOKUP(B32,[24]Vine!$A$5:$F$178,2,0)</f>
        <v>020714486</v>
      </c>
      <c r="E32" s="18" t="s">
        <v>22</v>
      </c>
      <c r="F32" s="18">
        <v>11078</v>
      </c>
      <c r="G32" s="19">
        <v>14000</v>
      </c>
      <c r="H32" s="20">
        <f t="shared" si="0"/>
        <v>155092000</v>
      </c>
      <c r="I32" s="24"/>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row>
    <row r="33" spans="1:60" s="23" customFormat="1" ht="20.25" customHeight="1">
      <c r="A33" s="15">
        <v>42694</v>
      </c>
      <c r="B33" s="16" t="s">
        <v>21</v>
      </c>
      <c r="C33" s="17" t="str">
        <f>VLOOKUP(B33,[24]Vine!$A$5:$F$178,3,0)</f>
        <v>Phan Thiết - Bình Thuận</v>
      </c>
      <c r="D33" s="17">
        <f>VLOOKUP(B33,[24]Vine!$A$5:$F$178,2,0)</f>
        <v>280853616</v>
      </c>
      <c r="E33" s="18" t="s">
        <v>22</v>
      </c>
      <c r="F33" s="18">
        <v>11780</v>
      </c>
      <c r="G33" s="19">
        <v>14000</v>
      </c>
      <c r="H33" s="20">
        <f t="shared" si="0"/>
        <v>164920000</v>
      </c>
      <c r="I33" s="24"/>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row>
    <row r="34" spans="1:60" s="23" customFormat="1" ht="20.25" customHeight="1">
      <c r="A34" s="15">
        <v>42699</v>
      </c>
      <c r="B34" s="16" t="s">
        <v>23</v>
      </c>
      <c r="C34" s="17" t="str">
        <f>VLOOKUP(B34,[24]Vine!$A$5:$F$178,3,0)</f>
        <v>Đức Linh - Bình Thuận</v>
      </c>
      <c r="D34" s="17">
        <f>VLOOKUP(B34,[24]Vine!$A$5:$F$178,2,0)</f>
        <v>250746332</v>
      </c>
      <c r="E34" s="18" t="s">
        <v>22</v>
      </c>
      <c r="F34" s="18">
        <v>11450</v>
      </c>
      <c r="G34" s="19">
        <v>14000</v>
      </c>
      <c r="H34" s="20">
        <f t="shared" si="0"/>
        <v>160300000</v>
      </c>
      <c r="I34" s="24"/>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row>
    <row r="35" spans="1:60" s="23" customFormat="1" ht="20.25" customHeight="1">
      <c r="A35" s="15">
        <v>42699</v>
      </c>
      <c r="B35" s="16" t="s">
        <v>26</v>
      </c>
      <c r="C35" s="17" t="str">
        <f>VLOOKUP(B35,[24]Vine!$A$5:$F$178,3,0)</f>
        <v>Hàm Tân - Bình Thuận</v>
      </c>
      <c r="D35" s="17">
        <f>VLOOKUP(B35,[24]Vine!$A$5:$F$178,2,0)</f>
        <v>260690910</v>
      </c>
      <c r="E35" s="18" t="s">
        <v>22</v>
      </c>
      <c r="F35" s="18">
        <v>11560</v>
      </c>
      <c r="G35" s="19">
        <v>14000</v>
      </c>
      <c r="H35" s="20">
        <f t="shared" si="0"/>
        <v>161840000</v>
      </c>
      <c r="I35" s="24"/>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row>
    <row r="36" spans="1:60" s="23" customFormat="1" ht="20.25" customHeight="1">
      <c r="A36" s="15">
        <v>42699</v>
      </c>
      <c r="B36" s="16" t="s">
        <v>25</v>
      </c>
      <c r="C36" s="17" t="str">
        <f>VLOOKUP(B36,[24]Vine!$A$5:$F$178,3,0)</f>
        <v>Phan Thiết - Bình Thuận</v>
      </c>
      <c r="D36" s="17">
        <f>VLOOKUP(B36,[24]Vine!$A$5:$F$178,2,0)</f>
        <v>260850613</v>
      </c>
      <c r="E36" s="18" t="s">
        <v>22</v>
      </c>
      <c r="F36" s="18">
        <v>11420</v>
      </c>
      <c r="G36" s="19">
        <v>14000</v>
      </c>
      <c r="H36" s="20">
        <f t="shared" si="0"/>
        <v>159880000</v>
      </c>
      <c r="I36" s="24"/>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row>
    <row r="37" spans="1:60" s="23" customFormat="1" ht="20.25" customHeight="1">
      <c r="A37" s="15">
        <v>42699</v>
      </c>
      <c r="B37" s="16" t="s">
        <v>21</v>
      </c>
      <c r="C37" s="17" t="str">
        <f>VLOOKUP(B37,[24]Vine!$A$5:$F$178,3,0)</f>
        <v>Phan Thiết - Bình Thuận</v>
      </c>
      <c r="D37" s="17">
        <f>VLOOKUP(B37,[24]Vine!$A$5:$F$178,2,0)</f>
        <v>280853616</v>
      </c>
      <c r="E37" s="18" t="s">
        <v>22</v>
      </c>
      <c r="F37" s="18">
        <f>273000-SUM(F14:F36)</f>
        <v>11299</v>
      </c>
      <c r="G37" s="19">
        <v>14000</v>
      </c>
      <c r="H37" s="20">
        <f t="shared" si="0"/>
        <v>158186000</v>
      </c>
      <c r="I37" s="24"/>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row>
    <row r="38" spans="1:60" s="23" customFormat="1" ht="20.25" customHeight="1">
      <c r="A38" s="15">
        <v>42701</v>
      </c>
      <c r="B38" s="16" t="s">
        <v>23</v>
      </c>
      <c r="C38" s="17" t="str">
        <f>VLOOKUP(B38,[24]Vine!$A$5:$F$178,3,0)</f>
        <v>Đức Linh - Bình Thuận</v>
      </c>
      <c r="D38" s="17">
        <f>VLOOKUP(B38,[24]Vine!$A$5:$F$178,2,0)</f>
        <v>250746332</v>
      </c>
      <c r="E38" s="18" t="s">
        <v>22</v>
      </c>
      <c r="F38" s="18">
        <v>11256</v>
      </c>
      <c r="G38" s="19">
        <v>14000</v>
      </c>
      <c r="H38" s="20">
        <f t="shared" si="0"/>
        <v>157584000</v>
      </c>
      <c r="I38" s="24"/>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row>
    <row r="39" spans="1:60" s="23" customFormat="1" ht="20.25" customHeight="1">
      <c r="A39" s="15">
        <v>42701</v>
      </c>
      <c r="B39" s="16" t="s">
        <v>25</v>
      </c>
      <c r="C39" s="17" t="str">
        <f>VLOOKUP(B39,[24]Vine!$A$5:$F$178,3,0)</f>
        <v>Phan Thiết - Bình Thuận</v>
      </c>
      <c r="D39" s="17">
        <f>VLOOKUP(B39,[24]Vine!$A$5:$F$178,2,0)</f>
        <v>260850613</v>
      </c>
      <c r="E39" s="18" t="s">
        <v>22</v>
      </c>
      <c r="F39" s="18">
        <v>11490</v>
      </c>
      <c r="G39" s="19">
        <v>14000</v>
      </c>
      <c r="H39" s="20">
        <f t="shared" si="0"/>
        <v>160860000</v>
      </c>
      <c r="I39" s="24"/>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row>
    <row r="40" spans="1:60" s="23" customFormat="1" ht="20.25" customHeight="1">
      <c r="A40" s="15">
        <v>42701</v>
      </c>
      <c r="B40" s="16" t="s">
        <v>26</v>
      </c>
      <c r="C40" s="17" t="str">
        <f>VLOOKUP(B40,[24]Vine!$A$5:$F$178,3,0)</f>
        <v>Hàm Tân - Bình Thuận</v>
      </c>
      <c r="D40" s="17">
        <f>VLOOKUP(B40,[24]Vine!$A$5:$F$178,2,0)</f>
        <v>260690910</v>
      </c>
      <c r="E40" s="18" t="s">
        <v>22</v>
      </c>
      <c r="F40" s="18">
        <v>11025</v>
      </c>
      <c r="G40" s="19">
        <v>14000</v>
      </c>
      <c r="H40" s="20">
        <f t="shared" si="0"/>
        <v>154350000</v>
      </c>
      <c r="I40" s="24"/>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row>
    <row r="41" spans="1:60" s="23" customFormat="1" ht="20.25" customHeight="1">
      <c r="A41" s="15">
        <v>42701</v>
      </c>
      <c r="B41" s="16" t="s">
        <v>21</v>
      </c>
      <c r="C41" s="17" t="str">
        <f>VLOOKUP(B41,[24]Vine!$A$5:$F$178,3,0)</f>
        <v>Phan Thiết - Bình Thuận</v>
      </c>
      <c r="D41" s="17">
        <f>VLOOKUP(B41,[24]Vine!$A$5:$F$178,2,0)</f>
        <v>280853616</v>
      </c>
      <c r="E41" s="18" t="s">
        <v>22</v>
      </c>
      <c r="F41" s="18">
        <v>11248</v>
      </c>
      <c r="G41" s="19">
        <v>14000</v>
      </c>
      <c r="H41" s="20">
        <f t="shared" si="0"/>
        <v>157472000</v>
      </c>
      <c r="I41" s="24"/>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row>
    <row r="42" spans="1:60" s="23" customFormat="1" ht="20.25" customHeight="1">
      <c r="A42" s="15">
        <v>42703</v>
      </c>
      <c r="B42" s="16" t="s">
        <v>21</v>
      </c>
      <c r="C42" s="17" t="str">
        <f>VLOOKUP(B42,[24]Vine!$A$5:$F$178,3,0)</f>
        <v>Phan Thiết - Bình Thuận</v>
      </c>
      <c r="D42" s="17">
        <f>VLOOKUP(B42,[24]Vine!$A$5:$F$178,2,0)</f>
        <v>280853616</v>
      </c>
      <c r="E42" s="18" t="s">
        <v>22</v>
      </c>
      <c r="F42" s="18">
        <v>11253</v>
      </c>
      <c r="G42" s="19">
        <v>14000</v>
      </c>
      <c r="H42" s="20">
        <f t="shared" si="0"/>
        <v>157542000</v>
      </c>
      <c r="I42" s="24"/>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row>
    <row r="43" spans="1:60" s="23" customFormat="1" ht="20.25" customHeight="1">
      <c r="A43" s="15">
        <v>42703</v>
      </c>
      <c r="B43" s="16" t="s">
        <v>26</v>
      </c>
      <c r="C43" s="17" t="str">
        <f>VLOOKUP(B43,[24]Vine!$A$5:$F$178,3,0)</f>
        <v>Hàm Tân - Bình Thuận</v>
      </c>
      <c r="D43" s="17">
        <f>VLOOKUP(B43,[24]Vine!$A$5:$F$178,2,0)</f>
        <v>260690910</v>
      </c>
      <c r="E43" s="18" t="s">
        <v>22</v>
      </c>
      <c r="F43" s="18">
        <v>11350</v>
      </c>
      <c r="G43" s="19">
        <v>14000</v>
      </c>
      <c r="H43" s="20">
        <f t="shared" si="0"/>
        <v>158900000</v>
      </c>
      <c r="I43" s="24"/>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row>
    <row r="44" spans="1:60" s="23" customFormat="1" ht="20.25" customHeight="1">
      <c r="A44" s="15">
        <v>42703</v>
      </c>
      <c r="B44" s="16" t="s">
        <v>25</v>
      </c>
      <c r="C44" s="17" t="str">
        <f>VLOOKUP(B44,[24]Vine!$A$5:$F$178,3,0)</f>
        <v>Phan Thiết - Bình Thuận</v>
      </c>
      <c r="D44" s="17">
        <f>VLOOKUP(B44,[24]Vine!$A$5:$F$178,2,0)</f>
        <v>260850613</v>
      </c>
      <c r="E44" s="18" t="s">
        <v>22</v>
      </c>
      <c r="F44" s="18">
        <v>11980</v>
      </c>
      <c r="G44" s="19">
        <v>14000</v>
      </c>
      <c r="H44" s="20">
        <f t="shared" si="0"/>
        <v>167720000</v>
      </c>
      <c r="I44" s="24"/>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row>
    <row r="45" spans="1:60" s="23" customFormat="1" ht="20.25" customHeight="1">
      <c r="A45" s="15">
        <v>42703</v>
      </c>
      <c r="B45" s="16" t="s">
        <v>27</v>
      </c>
      <c r="C45" s="17" t="str">
        <f>VLOOKUP(B45,[24]Vine!$A$5:$F$178,3,0)</f>
        <v>Long Hương - Bình Thuận</v>
      </c>
      <c r="D45" s="17" t="str">
        <f>VLOOKUP(B45,[24]Vine!$A$5:$F$178,2,0)</f>
        <v>020714486</v>
      </c>
      <c r="E45" s="18" t="s">
        <v>22</v>
      </c>
      <c r="F45" s="18">
        <f>91000-SUM(F38:F44)</f>
        <v>11398</v>
      </c>
      <c r="G45" s="19">
        <v>14000</v>
      </c>
      <c r="H45" s="20">
        <f t="shared" si="0"/>
        <v>159572000</v>
      </c>
      <c r="I45" s="24"/>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row>
    <row r="46" spans="1:60" s="23" customFormat="1" ht="20.25" customHeight="1">
      <c r="A46" s="15"/>
      <c r="B46" s="26"/>
      <c r="C46" s="17"/>
      <c r="D46" s="17"/>
      <c r="E46" s="18"/>
      <c r="F46" s="18"/>
      <c r="G46" s="19"/>
      <c r="H46" s="20"/>
      <c r="I46" s="20"/>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row>
    <row r="47" spans="1:60" ht="18.75" customHeight="1">
      <c r="A47" s="3" t="s">
        <v>28</v>
      </c>
      <c r="C47" s="27">
        <f>SUM(H14:H46)</f>
        <v>5096000000</v>
      </c>
      <c r="D47" s="27"/>
    </row>
    <row r="48" spans="1:60" ht="12.75" customHeight="1">
      <c r="C48" s="28"/>
      <c r="D48" s="5"/>
      <c r="G48" s="29" t="s">
        <v>37</v>
      </c>
      <c r="H48" s="30"/>
      <c r="I48" s="30"/>
    </row>
    <row r="49" spans="1:16114">
      <c r="B49" s="31" t="s">
        <v>29</v>
      </c>
      <c r="G49" s="32" t="s">
        <v>30</v>
      </c>
    </row>
    <row r="50" spans="1:16114">
      <c r="B50" s="33" t="s">
        <v>31</v>
      </c>
      <c r="D50" s="34"/>
      <c r="G50" s="35" t="s">
        <v>32</v>
      </c>
    </row>
    <row r="51" spans="1:16114">
      <c r="B51" s="33"/>
      <c r="D51" s="34"/>
      <c r="G51" s="35"/>
    </row>
    <row r="52" spans="1:16114">
      <c r="B52" s="33"/>
      <c r="D52" s="34"/>
      <c r="G52" s="35"/>
    </row>
    <row r="53" spans="1:16114">
      <c r="B53" s="33"/>
      <c r="D53" s="34"/>
      <c r="G53" s="35"/>
    </row>
    <row r="54" spans="1:16114">
      <c r="B54" s="33"/>
      <c r="D54" s="34"/>
      <c r="G54" s="35"/>
    </row>
    <row r="55" spans="1:16114" s="1" customFormat="1">
      <c r="A55" s="3"/>
      <c r="B55" s="33"/>
      <c r="C55" s="2"/>
      <c r="D55" s="34"/>
      <c r="E55" s="2"/>
      <c r="F55" s="5"/>
      <c r="G55" s="35"/>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ht="17.25" customHeight="1">
      <c r="A56" s="3"/>
      <c r="B56" s="36" t="s">
        <v>33</v>
      </c>
      <c r="C56" s="36"/>
      <c r="D56" s="2"/>
      <c r="E56" s="2"/>
      <c r="F56" s="49"/>
      <c r="G56" s="49"/>
      <c r="H56" s="49"/>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customHeight="1">
      <c r="A57" s="3"/>
      <c r="B57" s="36"/>
      <c r="C57" s="36"/>
      <c r="D57" s="2"/>
      <c r="E57" s="2"/>
      <c r="F57" s="40"/>
      <c r="G57" s="40"/>
      <c r="H57" s="40"/>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customHeight="1">
      <c r="A58" s="3"/>
      <c r="B58" s="36"/>
      <c r="C58" s="36"/>
      <c r="D58" s="2"/>
      <c r="E58" s="2"/>
      <c r="F58" s="40"/>
      <c r="G58" s="40"/>
      <c r="H58" s="40"/>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customHeight="1">
      <c r="A59" s="3"/>
      <c r="B59" s="36"/>
      <c r="C59" s="36"/>
      <c r="D59" s="2"/>
      <c r="E59" s="2"/>
      <c r="F59" s="40"/>
      <c r="G59" s="40"/>
      <c r="H59" s="40"/>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customHeight="1">
      <c r="A60" s="3"/>
      <c r="B60" s="36"/>
      <c r="C60" s="36"/>
      <c r="D60" s="2"/>
      <c r="E60" s="2"/>
      <c r="F60" s="40"/>
      <c r="G60" s="40"/>
      <c r="H60" s="40"/>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2" spans="1:16114" s="1" customFormat="1">
      <c r="A62" s="37" t="s">
        <v>34</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50" t="s">
        <v>35</v>
      </c>
      <c r="B63" s="51"/>
      <c r="C63" s="51"/>
      <c r="D63" s="51"/>
      <c r="E63" s="51"/>
      <c r="F63" s="51"/>
      <c r="G63" s="51"/>
      <c r="H63" s="51"/>
      <c r="I63" s="51"/>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50" t="s">
        <v>36</v>
      </c>
      <c r="B64" s="50"/>
      <c r="C64" s="50"/>
      <c r="D64" s="50"/>
      <c r="E64" s="50"/>
      <c r="F64" s="50"/>
      <c r="G64" s="50"/>
      <c r="H64" s="50"/>
      <c r="I64" s="50"/>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
  <sheetViews>
    <sheetView zoomScaleSheetLayoutView="100" workbookViewId="0">
      <selection activeCell="C52" sqref="C52"/>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ht="12" customHeight="1">
      <c r="A1" s="52" t="s">
        <v>0</v>
      </c>
      <c r="B1" s="52"/>
      <c r="C1" s="52"/>
      <c r="D1" s="52"/>
      <c r="E1" s="52"/>
      <c r="F1" s="52"/>
      <c r="G1" s="53"/>
      <c r="H1" s="54" t="s">
        <v>1</v>
      </c>
      <c r="I1" s="55"/>
    </row>
    <row r="2" spans="1:9" ht="12" customHeight="1">
      <c r="A2" s="52"/>
      <c r="B2" s="52"/>
      <c r="C2" s="52"/>
      <c r="D2" s="52"/>
      <c r="E2" s="52"/>
      <c r="F2" s="52"/>
      <c r="G2" s="53"/>
      <c r="H2" s="56"/>
      <c r="I2" s="57"/>
    </row>
    <row r="3" spans="1:9" ht="12" customHeight="1">
      <c r="A3" s="52"/>
      <c r="B3" s="52"/>
      <c r="C3" s="52"/>
      <c r="D3" s="52"/>
      <c r="E3" s="52"/>
      <c r="F3" s="52"/>
      <c r="G3" s="53"/>
      <c r="H3" s="56"/>
      <c r="I3" s="57"/>
    </row>
    <row r="4" spans="1:9" ht="13.5" customHeight="1">
      <c r="A4" s="60" t="s">
        <v>39</v>
      </c>
      <c r="B4" s="60"/>
      <c r="C4" s="60"/>
      <c r="D4" s="60"/>
      <c r="E4" s="60"/>
      <c r="F4" s="60"/>
      <c r="G4" s="61"/>
      <c r="H4" s="58"/>
      <c r="I4" s="59"/>
    </row>
    <row r="5" spans="1:9" ht="8.25" customHeight="1">
      <c r="C5" s="4"/>
      <c r="D5" s="4"/>
    </row>
    <row r="6" spans="1:9" ht="14.25" customHeight="1">
      <c r="A6" s="3" t="s">
        <v>2</v>
      </c>
      <c r="E6" s="2" t="s">
        <v>3</v>
      </c>
    </row>
    <row r="7" spans="1:9" ht="14.25" customHeight="1">
      <c r="A7" s="3" t="s">
        <v>4</v>
      </c>
    </row>
    <row r="8" spans="1:9" ht="14.25" customHeight="1">
      <c r="A8" s="3" t="s">
        <v>5</v>
      </c>
    </row>
    <row r="9" spans="1:9" ht="14.25" customHeight="1">
      <c r="A9" s="3" t="s">
        <v>6</v>
      </c>
    </row>
    <row r="10" spans="1:9" ht="6.75" customHeight="1"/>
    <row r="11" spans="1:9" ht="22.5" customHeight="1">
      <c r="A11" s="62" t="s">
        <v>7</v>
      </c>
      <c r="B11" s="64" t="s">
        <v>8</v>
      </c>
      <c r="C11" s="65"/>
      <c r="D11" s="66"/>
      <c r="E11" s="67" t="s">
        <v>9</v>
      </c>
      <c r="F11" s="67"/>
      <c r="G11" s="67"/>
      <c r="H11" s="67"/>
      <c r="I11" s="43" t="s">
        <v>10</v>
      </c>
    </row>
    <row r="12" spans="1:9" ht="39" customHeight="1">
      <c r="A12" s="63"/>
      <c r="B12" s="43" t="s">
        <v>11</v>
      </c>
      <c r="C12" s="43" t="s">
        <v>12</v>
      </c>
      <c r="D12" s="43" t="s">
        <v>13</v>
      </c>
      <c r="E12" s="43" t="s">
        <v>14</v>
      </c>
      <c r="F12" s="8" t="s">
        <v>15</v>
      </c>
      <c r="G12" s="8" t="s">
        <v>16</v>
      </c>
      <c r="H12" s="9" t="s">
        <v>17</v>
      </c>
      <c r="I12" s="43"/>
    </row>
    <row r="13" spans="1:9" ht="10.5" customHeight="1">
      <c r="A13" s="10" t="s">
        <v>18</v>
      </c>
      <c r="B13" s="11">
        <v>2</v>
      </c>
      <c r="C13" s="11">
        <v>3</v>
      </c>
      <c r="D13" s="11">
        <v>4</v>
      </c>
      <c r="E13" s="11">
        <v>5</v>
      </c>
      <c r="F13" s="12" t="s">
        <v>19</v>
      </c>
      <c r="G13" s="12" t="s">
        <v>20</v>
      </c>
      <c r="H13" s="11">
        <v>8</v>
      </c>
      <c r="I13" s="11">
        <v>9</v>
      </c>
    </row>
    <row r="14" spans="1:9" ht="20.25" customHeight="1">
      <c r="A14" s="15">
        <v>42689</v>
      </c>
      <c r="B14" s="16" t="s">
        <v>21</v>
      </c>
      <c r="C14" s="17" t="str">
        <f>VLOOKUP(B14,[24]Vine!$A$5:$F$178,3,0)</f>
        <v>Phan Thiết - Bình Thuận</v>
      </c>
      <c r="D14" s="17">
        <f>VLOOKUP(B14,[24]Vine!$A$5:$F$178,2,0)</f>
        <v>280853616</v>
      </c>
      <c r="E14" s="18" t="s">
        <v>22</v>
      </c>
      <c r="F14" s="18">
        <v>11450</v>
      </c>
      <c r="G14" s="19">
        <v>14500</v>
      </c>
      <c r="H14" s="20">
        <f t="shared" ref="H14:H45" si="0">F14*G14</f>
        <v>166025000</v>
      </c>
      <c r="I14" s="21"/>
    </row>
    <row r="15" spans="1:9" ht="20.25" customHeight="1">
      <c r="A15" s="15">
        <v>42689</v>
      </c>
      <c r="B15" s="16" t="s">
        <v>23</v>
      </c>
      <c r="C15" s="17" t="str">
        <f>VLOOKUP(B15,[24]Vine!$A$5:$F$178,3,0)</f>
        <v>Đức Linh - Bình Thuận</v>
      </c>
      <c r="D15" s="17">
        <f>VLOOKUP(B15,[24]Vine!$A$5:$F$178,2,0)</f>
        <v>250746332</v>
      </c>
      <c r="E15" s="18" t="s">
        <v>22</v>
      </c>
      <c r="F15" s="18">
        <v>11396</v>
      </c>
      <c r="G15" s="19">
        <v>14500</v>
      </c>
      <c r="H15" s="20">
        <f t="shared" si="0"/>
        <v>165242000</v>
      </c>
      <c r="I15" s="24"/>
    </row>
    <row r="16" spans="1:9" ht="20.25" customHeight="1">
      <c r="A16" s="15">
        <v>42689</v>
      </c>
      <c r="B16" s="16" t="s">
        <v>24</v>
      </c>
      <c r="C16" s="17" t="str">
        <f>VLOOKUP(B16,[24]Vine!$A$5:$F$178,3,0)</f>
        <v>Phan Thiết - Bình Thuận</v>
      </c>
      <c r="D16" s="17">
        <f>VLOOKUP(B16,[24]Vine!$A$5:$F$178,2,0)</f>
        <v>260178873</v>
      </c>
      <c r="E16" s="18" t="s">
        <v>22</v>
      </c>
      <c r="F16" s="25">
        <v>10459</v>
      </c>
      <c r="G16" s="19">
        <v>14500</v>
      </c>
      <c r="H16" s="20">
        <f t="shared" si="0"/>
        <v>151655500</v>
      </c>
      <c r="I16" s="24"/>
    </row>
    <row r="17" spans="1:9" ht="20.25" customHeight="1">
      <c r="A17" s="15">
        <v>42689</v>
      </c>
      <c r="B17" s="16" t="s">
        <v>25</v>
      </c>
      <c r="C17" s="17" t="str">
        <f>VLOOKUP(B17,[24]Vine!$A$5:$F$178,3,0)</f>
        <v>Phan Thiết - Bình Thuận</v>
      </c>
      <c r="D17" s="17">
        <f>VLOOKUP(B17,[24]Vine!$A$5:$F$178,2,0)</f>
        <v>260850613</v>
      </c>
      <c r="E17" s="18" t="s">
        <v>22</v>
      </c>
      <c r="F17" s="18">
        <v>11498</v>
      </c>
      <c r="G17" s="19">
        <v>14500</v>
      </c>
      <c r="H17" s="20">
        <f t="shared" si="0"/>
        <v>166721000</v>
      </c>
      <c r="I17" s="24"/>
    </row>
    <row r="18" spans="1:9" ht="20.25" customHeight="1">
      <c r="A18" s="15">
        <v>42692</v>
      </c>
      <c r="B18" s="16" t="s">
        <v>26</v>
      </c>
      <c r="C18" s="17" t="str">
        <f>VLOOKUP(B18,[24]Vine!$A$5:$F$178,3,0)</f>
        <v>Hàm Tân - Bình Thuận</v>
      </c>
      <c r="D18" s="17">
        <f>VLOOKUP(B18,[24]Vine!$A$5:$F$178,2,0)</f>
        <v>260690910</v>
      </c>
      <c r="E18" s="18" t="s">
        <v>22</v>
      </c>
      <c r="F18" s="18">
        <v>11790</v>
      </c>
      <c r="G18" s="19">
        <v>14500</v>
      </c>
      <c r="H18" s="20">
        <f t="shared" si="0"/>
        <v>170955000</v>
      </c>
      <c r="I18" s="24"/>
    </row>
    <row r="19" spans="1:9" ht="20.25" customHeight="1">
      <c r="A19" s="15">
        <v>42692</v>
      </c>
      <c r="B19" s="16" t="s">
        <v>27</v>
      </c>
      <c r="C19" s="17" t="str">
        <f>VLOOKUP(B19,[24]Vine!$A$5:$F$178,3,0)</f>
        <v>Long Hương - Bình Thuận</v>
      </c>
      <c r="D19" s="17" t="str">
        <f>VLOOKUP(B19,[24]Vine!$A$5:$F$178,2,0)</f>
        <v>020714486</v>
      </c>
      <c r="E19" s="18" t="s">
        <v>22</v>
      </c>
      <c r="F19" s="18">
        <v>11471</v>
      </c>
      <c r="G19" s="19">
        <v>14500</v>
      </c>
      <c r="H19" s="20">
        <f t="shared" si="0"/>
        <v>166329500</v>
      </c>
      <c r="I19" s="24"/>
    </row>
    <row r="20" spans="1:9" ht="20.25" customHeight="1">
      <c r="A20" s="15">
        <v>42692</v>
      </c>
      <c r="B20" s="16" t="s">
        <v>24</v>
      </c>
      <c r="C20" s="17" t="str">
        <f>VLOOKUP(B20,[24]Vine!$A$5:$F$178,3,0)</f>
        <v>Phan Thiết - Bình Thuận</v>
      </c>
      <c r="D20" s="17">
        <f>VLOOKUP(B20,[24]Vine!$A$5:$F$178,2,0)</f>
        <v>260178873</v>
      </c>
      <c r="E20" s="18" t="s">
        <v>22</v>
      </c>
      <c r="F20" s="18">
        <v>11026</v>
      </c>
      <c r="G20" s="19">
        <v>14500</v>
      </c>
      <c r="H20" s="20">
        <f t="shared" si="0"/>
        <v>159877000</v>
      </c>
      <c r="I20" s="24"/>
    </row>
    <row r="21" spans="1:9" ht="20.25" customHeight="1">
      <c r="A21" s="15">
        <v>42692</v>
      </c>
      <c r="B21" s="16" t="s">
        <v>25</v>
      </c>
      <c r="C21" s="17" t="str">
        <f>VLOOKUP(B21,[24]Vine!$A$5:$F$178,3,0)</f>
        <v>Phan Thiết - Bình Thuận</v>
      </c>
      <c r="D21" s="17">
        <f>VLOOKUP(B21,[24]Vine!$A$5:$F$178,2,0)</f>
        <v>260850613</v>
      </c>
      <c r="E21" s="18" t="s">
        <v>22</v>
      </c>
      <c r="F21" s="18">
        <v>11546</v>
      </c>
      <c r="G21" s="19">
        <v>14500</v>
      </c>
      <c r="H21" s="20">
        <f t="shared" si="0"/>
        <v>167417000</v>
      </c>
      <c r="I21" s="24"/>
    </row>
    <row r="22" spans="1:9" ht="20.25" customHeight="1">
      <c r="A22" s="15">
        <v>42693</v>
      </c>
      <c r="B22" s="16" t="s">
        <v>24</v>
      </c>
      <c r="C22" s="17" t="str">
        <f>VLOOKUP(B22,[24]Vine!$A$5:$F$178,3,0)</f>
        <v>Phan Thiết - Bình Thuận</v>
      </c>
      <c r="D22" s="17">
        <f>VLOOKUP(B22,[24]Vine!$A$5:$F$178,2,0)</f>
        <v>260178873</v>
      </c>
      <c r="E22" s="18" t="s">
        <v>22</v>
      </c>
      <c r="F22" s="18">
        <v>11460</v>
      </c>
      <c r="G22" s="19">
        <v>14500</v>
      </c>
      <c r="H22" s="20">
        <f t="shared" si="0"/>
        <v>166170000</v>
      </c>
      <c r="I22" s="24"/>
    </row>
    <row r="23" spans="1:9" ht="20.25" customHeight="1">
      <c r="A23" s="15">
        <v>42693</v>
      </c>
      <c r="B23" s="16" t="s">
        <v>25</v>
      </c>
      <c r="C23" s="17" t="str">
        <f>VLOOKUP(B23,[24]Vine!$A$5:$F$178,3,0)</f>
        <v>Phan Thiết - Bình Thuận</v>
      </c>
      <c r="D23" s="17">
        <f>VLOOKUP(B23,[24]Vine!$A$5:$F$178,2,0)</f>
        <v>260850613</v>
      </c>
      <c r="E23" s="18" t="s">
        <v>22</v>
      </c>
      <c r="F23" s="18">
        <v>11850</v>
      </c>
      <c r="G23" s="19">
        <v>14500</v>
      </c>
      <c r="H23" s="20">
        <f t="shared" si="0"/>
        <v>171825000</v>
      </c>
      <c r="I23" s="24"/>
    </row>
    <row r="24" spans="1:9" ht="20.25" customHeight="1">
      <c r="A24" s="15">
        <v>42693</v>
      </c>
      <c r="B24" s="16" t="s">
        <v>26</v>
      </c>
      <c r="C24" s="17" t="str">
        <f>VLOOKUP(B24,[24]Vine!$A$5:$F$178,3,0)</f>
        <v>Hàm Tân - Bình Thuận</v>
      </c>
      <c r="D24" s="17">
        <f>VLOOKUP(B24,[24]Vine!$A$5:$F$178,2,0)</f>
        <v>260690910</v>
      </c>
      <c r="E24" s="18" t="s">
        <v>22</v>
      </c>
      <c r="F24" s="18">
        <v>11560</v>
      </c>
      <c r="G24" s="19">
        <v>14500</v>
      </c>
      <c r="H24" s="20">
        <f t="shared" si="0"/>
        <v>167620000</v>
      </c>
      <c r="I24" s="24"/>
    </row>
    <row r="25" spans="1:9" ht="20.25" customHeight="1">
      <c r="A25" s="15">
        <v>42693</v>
      </c>
      <c r="B25" s="16" t="s">
        <v>27</v>
      </c>
      <c r="C25" s="17" t="str">
        <f>VLOOKUP(B25,[24]Vine!$A$5:$F$178,3,0)</f>
        <v>Long Hương - Bình Thuận</v>
      </c>
      <c r="D25" s="17" t="str">
        <f>VLOOKUP(B25,[24]Vine!$A$5:$F$178,2,0)</f>
        <v>020714486</v>
      </c>
      <c r="E25" s="18" t="s">
        <v>22</v>
      </c>
      <c r="F25" s="18">
        <v>11980</v>
      </c>
      <c r="G25" s="19">
        <v>14500</v>
      </c>
      <c r="H25" s="20">
        <f t="shared" si="0"/>
        <v>173710000</v>
      </c>
      <c r="I25" s="24"/>
    </row>
    <row r="26" spans="1:9" ht="20.25" customHeight="1">
      <c r="A26" s="15">
        <v>42695</v>
      </c>
      <c r="B26" s="16" t="s">
        <v>21</v>
      </c>
      <c r="C26" s="17" t="str">
        <f>VLOOKUP(B26,[24]Vine!$A$5:$F$178,3,0)</f>
        <v>Phan Thiết - Bình Thuận</v>
      </c>
      <c r="D26" s="17">
        <f>VLOOKUP(B26,[24]Vine!$A$5:$F$178,2,0)</f>
        <v>280853616</v>
      </c>
      <c r="E26" s="18" t="s">
        <v>22</v>
      </c>
      <c r="F26" s="18">
        <v>11790</v>
      </c>
      <c r="G26" s="19">
        <v>14500</v>
      </c>
      <c r="H26" s="20">
        <f t="shared" si="0"/>
        <v>170955000</v>
      </c>
      <c r="I26" s="24"/>
    </row>
    <row r="27" spans="1:9" ht="20.25" customHeight="1">
      <c r="A27" s="15">
        <v>42695</v>
      </c>
      <c r="B27" s="16" t="s">
        <v>23</v>
      </c>
      <c r="C27" s="17" t="str">
        <f>VLOOKUP(B27,[24]Vine!$A$5:$F$178,3,0)</f>
        <v>Đức Linh - Bình Thuận</v>
      </c>
      <c r="D27" s="17">
        <f>VLOOKUP(B27,[24]Vine!$A$5:$F$178,2,0)</f>
        <v>250746332</v>
      </c>
      <c r="E27" s="18" t="s">
        <v>22</v>
      </c>
      <c r="F27" s="18">
        <v>11860</v>
      </c>
      <c r="G27" s="19">
        <v>14500</v>
      </c>
      <c r="H27" s="20">
        <f t="shared" si="0"/>
        <v>171970000</v>
      </c>
      <c r="I27" s="24"/>
    </row>
    <row r="28" spans="1:9" ht="20.25" customHeight="1">
      <c r="A28" s="15">
        <v>42695</v>
      </c>
      <c r="B28" s="16" t="s">
        <v>26</v>
      </c>
      <c r="C28" s="17" t="str">
        <f>VLOOKUP(B28,[24]Vine!$A$5:$F$178,3,0)</f>
        <v>Hàm Tân - Bình Thuận</v>
      </c>
      <c r="D28" s="17">
        <f>VLOOKUP(B28,[24]Vine!$A$5:$F$178,2,0)</f>
        <v>260690910</v>
      </c>
      <c r="E28" s="18" t="s">
        <v>22</v>
      </c>
      <c r="F28" s="18">
        <v>11280</v>
      </c>
      <c r="G28" s="19">
        <v>14500</v>
      </c>
      <c r="H28" s="20">
        <f t="shared" si="0"/>
        <v>163560000</v>
      </c>
      <c r="I28" s="24"/>
    </row>
    <row r="29" spans="1:9" ht="20.25" customHeight="1">
      <c r="A29" s="15">
        <v>42695</v>
      </c>
      <c r="B29" s="16" t="s">
        <v>21</v>
      </c>
      <c r="C29" s="17" t="str">
        <f>VLOOKUP(B29,[24]Vine!$A$5:$F$178,3,0)</f>
        <v>Phan Thiết - Bình Thuận</v>
      </c>
      <c r="D29" s="17">
        <f>VLOOKUP(B29,[24]Vine!$A$5:$F$178,2,0)</f>
        <v>280853616</v>
      </c>
      <c r="E29" s="18" t="s">
        <v>22</v>
      </c>
      <c r="F29" s="18">
        <v>11530</v>
      </c>
      <c r="G29" s="19">
        <v>14500</v>
      </c>
      <c r="H29" s="20">
        <f t="shared" si="0"/>
        <v>167185000</v>
      </c>
      <c r="I29" s="24"/>
    </row>
    <row r="30" spans="1:9" ht="20.25" customHeight="1">
      <c r="A30" s="15">
        <v>42699</v>
      </c>
      <c r="B30" s="16" t="s">
        <v>23</v>
      </c>
      <c r="C30" s="17" t="str">
        <f>VLOOKUP(B30,[24]Vine!$A$5:$F$178,3,0)</f>
        <v>Đức Linh - Bình Thuận</v>
      </c>
      <c r="D30" s="17">
        <f>VLOOKUP(B30,[24]Vine!$A$5:$F$178,2,0)</f>
        <v>250746332</v>
      </c>
      <c r="E30" s="18" t="s">
        <v>22</v>
      </c>
      <c r="F30" s="18">
        <v>11480</v>
      </c>
      <c r="G30" s="19">
        <v>14500</v>
      </c>
      <c r="H30" s="20">
        <f t="shared" si="0"/>
        <v>166460000</v>
      </c>
      <c r="I30" s="24"/>
    </row>
    <row r="31" spans="1:9" ht="20.25" customHeight="1">
      <c r="A31" s="15">
        <v>42699</v>
      </c>
      <c r="B31" s="16" t="s">
        <v>24</v>
      </c>
      <c r="C31" s="17" t="str">
        <f>VLOOKUP(B31,[24]Vine!$A$5:$F$178,3,0)</f>
        <v>Phan Thiết - Bình Thuận</v>
      </c>
      <c r="D31" s="17">
        <f>VLOOKUP(B31,[24]Vine!$A$5:$F$178,2,0)</f>
        <v>260178873</v>
      </c>
      <c r="E31" s="18" t="s">
        <v>22</v>
      </c>
      <c r="F31" s="18">
        <v>11450</v>
      </c>
      <c r="G31" s="19">
        <v>14500</v>
      </c>
      <c r="H31" s="20">
        <f t="shared" si="0"/>
        <v>166025000</v>
      </c>
      <c r="I31" s="24"/>
    </row>
    <row r="32" spans="1:9" ht="20.25" customHeight="1">
      <c r="A32" s="15">
        <v>42699</v>
      </c>
      <c r="B32" s="16" t="s">
        <v>25</v>
      </c>
      <c r="C32" s="17" t="str">
        <f>VLOOKUP(B32,[24]Vine!$A$5:$F$178,3,0)</f>
        <v>Phan Thiết - Bình Thuận</v>
      </c>
      <c r="D32" s="17">
        <f>VLOOKUP(B32,[24]Vine!$A$5:$F$178,2,0)</f>
        <v>260850613</v>
      </c>
      <c r="E32" s="18" t="s">
        <v>22</v>
      </c>
      <c r="F32" s="18">
        <v>11268</v>
      </c>
      <c r="G32" s="19">
        <v>14500</v>
      </c>
      <c r="H32" s="20">
        <f t="shared" si="0"/>
        <v>163386000</v>
      </c>
      <c r="I32" s="24"/>
    </row>
    <row r="33" spans="1:9" ht="20.25" customHeight="1">
      <c r="A33" s="15">
        <v>42699</v>
      </c>
      <c r="B33" s="16" t="s">
        <v>23</v>
      </c>
      <c r="C33" s="17" t="str">
        <f>VLOOKUP(B33,[24]Vine!$A$5:$F$178,3,0)</f>
        <v>Đức Linh - Bình Thuận</v>
      </c>
      <c r="D33" s="17">
        <f>VLOOKUP(B33,[24]Vine!$A$5:$F$178,2,0)</f>
        <v>250746332</v>
      </c>
      <c r="E33" s="18" t="s">
        <v>22</v>
      </c>
      <c r="F33" s="18">
        <v>11235</v>
      </c>
      <c r="G33" s="19">
        <v>14500</v>
      </c>
      <c r="H33" s="20">
        <f t="shared" si="0"/>
        <v>162907500</v>
      </c>
      <c r="I33" s="24"/>
    </row>
    <row r="34" spans="1:9" ht="20.25" customHeight="1">
      <c r="A34" s="15">
        <v>42701</v>
      </c>
      <c r="B34" s="16" t="s">
        <v>26</v>
      </c>
      <c r="C34" s="17" t="str">
        <f>VLOOKUP(B34,[24]Vine!$A$5:$F$178,3,0)</f>
        <v>Hàm Tân - Bình Thuận</v>
      </c>
      <c r="D34" s="17">
        <f>VLOOKUP(B34,[24]Vine!$A$5:$F$178,2,0)</f>
        <v>260690910</v>
      </c>
      <c r="E34" s="18" t="s">
        <v>22</v>
      </c>
      <c r="F34" s="18">
        <v>11480</v>
      </c>
      <c r="G34" s="19">
        <v>14500</v>
      </c>
      <c r="H34" s="20">
        <f t="shared" si="0"/>
        <v>166460000</v>
      </c>
      <c r="I34" s="24"/>
    </row>
    <row r="35" spans="1:9" ht="20.25" customHeight="1">
      <c r="A35" s="15">
        <v>42701</v>
      </c>
      <c r="B35" s="16" t="s">
        <v>21</v>
      </c>
      <c r="C35" s="17" t="str">
        <f>VLOOKUP(B35,[24]Vine!$A$5:$F$178,3,0)</f>
        <v>Phan Thiết - Bình Thuận</v>
      </c>
      <c r="D35" s="17">
        <f>VLOOKUP(B35,[24]Vine!$A$5:$F$178,2,0)</f>
        <v>280853616</v>
      </c>
      <c r="E35" s="18" t="s">
        <v>22</v>
      </c>
      <c r="F35" s="18">
        <v>11790</v>
      </c>
      <c r="G35" s="19">
        <v>14500</v>
      </c>
      <c r="H35" s="20">
        <f t="shared" si="0"/>
        <v>170955000</v>
      </c>
      <c r="I35" s="24"/>
    </row>
    <row r="36" spans="1:9" ht="20.25" customHeight="1">
      <c r="A36" s="15">
        <v>42703</v>
      </c>
      <c r="B36" s="16" t="s">
        <v>23</v>
      </c>
      <c r="C36" s="17" t="str">
        <f>VLOOKUP(B36,[24]Vine!$A$5:$F$178,3,0)</f>
        <v>Đức Linh - Bình Thuận</v>
      </c>
      <c r="D36" s="17">
        <f>VLOOKUP(B36,[24]Vine!$A$5:$F$178,2,0)</f>
        <v>250746332</v>
      </c>
      <c r="E36" s="18" t="s">
        <v>22</v>
      </c>
      <c r="F36" s="18">
        <v>11471</v>
      </c>
      <c r="G36" s="19">
        <v>14500</v>
      </c>
      <c r="H36" s="20">
        <f t="shared" si="0"/>
        <v>166329500</v>
      </c>
      <c r="I36" s="24"/>
    </row>
    <row r="37" spans="1:9" ht="20.25" customHeight="1">
      <c r="A37" s="15">
        <v>42703</v>
      </c>
      <c r="B37" s="16" t="s">
        <v>27</v>
      </c>
      <c r="C37" s="17" t="str">
        <f>VLOOKUP(B37,[24]Vine!$A$5:$F$178,3,0)</f>
        <v>Long Hương - Bình Thuận</v>
      </c>
      <c r="D37" s="17" t="str">
        <f>VLOOKUP(B37,[24]Vine!$A$5:$F$178,2,0)</f>
        <v>020714486</v>
      </c>
      <c r="E37" s="18" t="s">
        <v>22</v>
      </c>
      <c r="F37" s="18">
        <v>11026</v>
      </c>
      <c r="G37" s="19">
        <v>14500</v>
      </c>
      <c r="H37" s="20">
        <f t="shared" si="0"/>
        <v>159877000</v>
      </c>
      <c r="I37" s="24"/>
    </row>
    <row r="38" spans="1:9" ht="20.25" customHeight="1">
      <c r="A38" s="15">
        <v>42703</v>
      </c>
      <c r="B38" s="16" t="s">
        <v>24</v>
      </c>
      <c r="C38" s="17" t="str">
        <f>VLOOKUP(B38,[24]Vine!$A$5:$F$178,3,0)</f>
        <v>Phan Thiết - Bình Thuận</v>
      </c>
      <c r="D38" s="17">
        <f>VLOOKUP(B38,[24]Vine!$A$5:$F$178,2,0)</f>
        <v>260178873</v>
      </c>
      <c r="E38" s="18" t="s">
        <v>22</v>
      </c>
      <c r="F38" s="18">
        <v>11405</v>
      </c>
      <c r="G38" s="19">
        <v>14500</v>
      </c>
      <c r="H38" s="20">
        <f t="shared" si="0"/>
        <v>165372500</v>
      </c>
      <c r="I38" s="24"/>
    </row>
    <row r="39" spans="1:9" ht="20.25" customHeight="1">
      <c r="A39" s="15">
        <v>42703</v>
      </c>
      <c r="B39" s="16" t="s">
        <v>25</v>
      </c>
      <c r="C39" s="17" t="str">
        <f>VLOOKUP(B39,[24]Vine!$A$5:$F$178,3,0)</f>
        <v>Phan Thiết - Bình Thuận</v>
      </c>
      <c r="D39" s="17">
        <f>VLOOKUP(B39,[24]Vine!$A$5:$F$178,2,0)</f>
        <v>260850613</v>
      </c>
      <c r="E39" s="18" t="s">
        <v>22</v>
      </c>
      <c r="F39" s="18">
        <v>11460</v>
      </c>
      <c r="G39" s="19">
        <v>14500</v>
      </c>
      <c r="H39" s="20">
        <f t="shared" si="0"/>
        <v>166170000</v>
      </c>
      <c r="I39" s="24"/>
    </row>
    <row r="40" spans="1:9" ht="20.25" customHeight="1">
      <c r="A40" s="15">
        <v>42704</v>
      </c>
      <c r="B40" s="16" t="s">
        <v>23</v>
      </c>
      <c r="C40" s="17" t="str">
        <f>VLOOKUP(B40,[24]Vine!$A$5:$F$178,3,0)</f>
        <v>Đức Linh - Bình Thuận</v>
      </c>
      <c r="D40" s="17">
        <f>VLOOKUP(B40,[24]Vine!$A$5:$F$178,2,0)</f>
        <v>250746332</v>
      </c>
      <c r="E40" s="18" t="s">
        <v>22</v>
      </c>
      <c r="F40" s="18">
        <v>11980</v>
      </c>
      <c r="G40" s="19">
        <v>14500</v>
      </c>
      <c r="H40" s="20">
        <f t="shared" si="0"/>
        <v>173710000</v>
      </c>
      <c r="I40" s="24"/>
    </row>
    <row r="41" spans="1:9" ht="20.25" customHeight="1">
      <c r="A41" s="15">
        <v>42704</v>
      </c>
      <c r="B41" s="16" t="s">
        <v>26</v>
      </c>
      <c r="C41" s="17" t="str">
        <f>VLOOKUP(B41,[24]Vine!$A$5:$F$178,3,0)</f>
        <v>Hàm Tân - Bình Thuận</v>
      </c>
      <c r="D41" s="17">
        <f>VLOOKUP(B41,[24]Vine!$A$5:$F$178,2,0)</f>
        <v>260690910</v>
      </c>
      <c r="E41" s="18" t="s">
        <v>22</v>
      </c>
      <c r="F41" s="18">
        <v>11970</v>
      </c>
      <c r="G41" s="19">
        <v>14500</v>
      </c>
      <c r="H41" s="20">
        <f t="shared" si="0"/>
        <v>173565000</v>
      </c>
      <c r="I41" s="24"/>
    </row>
    <row r="42" spans="1:9" ht="20.25" customHeight="1">
      <c r="A42" s="15">
        <v>42704</v>
      </c>
      <c r="B42" s="16" t="s">
        <v>24</v>
      </c>
      <c r="C42" s="17" t="str">
        <f>VLOOKUP(B42,[24]Vine!$A$5:$F$178,3,0)</f>
        <v>Phan Thiết - Bình Thuận</v>
      </c>
      <c r="D42" s="17">
        <f>VLOOKUP(B42,[24]Vine!$A$5:$F$178,2,0)</f>
        <v>260178873</v>
      </c>
      <c r="E42" s="18" t="s">
        <v>22</v>
      </c>
      <c r="F42" s="18">
        <v>11580</v>
      </c>
      <c r="G42" s="19">
        <v>14500</v>
      </c>
      <c r="H42" s="20">
        <f t="shared" si="0"/>
        <v>167910000</v>
      </c>
      <c r="I42" s="24"/>
    </row>
    <row r="43" spans="1:9" ht="20.25" customHeight="1">
      <c r="A43" s="15">
        <v>42704</v>
      </c>
      <c r="B43" s="16" t="s">
        <v>21</v>
      </c>
      <c r="C43" s="17" t="str">
        <f>VLOOKUP(B43,[24]Vine!$A$5:$F$178,3,0)</f>
        <v>Phan Thiết - Bình Thuận</v>
      </c>
      <c r="D43" s="17">
        <f>VLOOKUP(B43,[24]Vine!$A$5:$F$178,2,0)</f>
        <v>280853616</v>
      </c>
      <c r="E43" s="18" t="s">
        <v>22</v>
      </c>
      <c r="F43" s="18">
        <v>11960</v>
      </c>
      <c r="G43" s="19">
        <v>14500</v>
      </c>
      <c r="H43" s="20">
        <f t="shared" si="0"/>
        <v>173420000</v>
      </c>
      <c r="I43" s="24"/>
    </row>
    <row r="44" spans="1:9" ht="20.25" customHeight="1">
      <c r="A44" s="15">
        <v>42706</v>
      </c>
      <c r="B44" s="16" t="s">
        <v>23</v>
      </c>
      <c r="C44" s="17" t="str">
        <f>VLOOKUP(B44,[24]Vine!$A$5:$F$178,3,0)</f>
        <v>Đức Linh - Bình Thuận</v>
      </c>
      <c r="D44" s="17">
        <f>VLOOKUP(B44,[24]Vine!$A$5:$F$178,2,0)</f>
        <v>250746332</v>
      </c>
      <c r="E44" s="18" t="s">
        <v>22</v>
      </c>
      <c r="F44" s="18">
        <v>11603</v>
      </c>
      <c r="G44" s="19">
        <v>14500</v>
      </c>
      <c r="H44" s="20">
        <f t="shared" si="0"/>
        <v>168243500</v>
      </c>
      <c r="I44" s="24"/>
    </row>
    <row r="45" spans="1:9" ht="20.25" customHeight="1">
      <c r="A45" s="15">
        <v>42706</v>
      </c>
      <c r="B45" s="16" t="s">
        <v>27</v>
      </c>
      <c r="C45" s="17" t="str">
        <f>VLOOKUP(B45,[24]Vine!$A$5:$F$178,3,0)</f>
        <v>Long Hương - Bình Thuận</v>
      </c>
      <c r="D45" s="17" t="str">
        <f>VLOOKUP(B45,[24]Vine!$A$5:$F$178,2,0)</f>
        <v>020714486</v>
      </c>
      <c r="E45" s="18" t="s">
        <v>22</v>
      </c>
      <c r="F45" s="18">
        <f>368914-SUM(F14:F44)</f>
        <v>11810</v>
      </c>
      <c r="G45" s="19">
        <v>14500</v>
      </c>
      <c r="H45" s="20">
        <f t="shared" si="0"/>
        <v>171245000</v>
      </c>
      <c r="I45" s="24"/>
    </row>
    <row r="46" spans="1:9" ht="20.25" customHeight="1">
      <c r="A46" s="15"/>
      <c r="B46" s="16"/>
      <c r="C46" s="17"/>
      <c r="D46" s="17"/>
      <c r="E46" s="18"/>
      <c r="F46" s="18"/>
      <c r="G46" s="19"/>
      <c r="H46" s="20"/>
      <c r="I46" s="20"/>
    </row>
    <row r="47" spans="1:9" ht="18.75" customHeight="1">
      <c r="A47" s="3" t="s">
        <v>28</v>
      </c>
      <c r="C47" s="27">
        <f>SUM(H14:H46)</f>
        <v>5349253000</v>
      </c>
      <c r="D47" s="27"/>
    </row>
    <row r="48" spans="1:9" ht="12.75" customHeight="1">
      <c r="C48" s="28"/>
      <c r="D48" s="5"/>
      <c r="G48" s="29" t="s">
        <v>40</v>
      </c>
      <c r="H48" s="30"/>
      <c r="I48" s="30"/>
    </row>
    <row r="49" spans="1:9">
      <c r="B49" s="31" t="s">
        <v>29</v>
      </c>
      <c r="G49" s="32" t="s">
        <v>30</v>
      </c>
    </row>
    <row r="50" spans="1:9">
      <c r="B50" s="33" t="s">
        <v>31</v>
      </c>
      <c r="D50" s="34"/>
      <c r="G50" s="35" t="s">
        <v>32</v>
      </c>
    </row>
    <row r="51" spans="1:9">
      <c r="B51" s="33"/>
      <c r="D51" s="34"/>
      <c r="G51" s="35"/>
    </row>
    <row r="52" spans="1:9">
      <c r="B52" s="33"/>
      <c r="D52" s="34"/>
      <c r="G52" s="35"/>
    </row>
    <row r="53" spans="1:9">
      <c r="B53" s="33"/>
      <c r="D53" s="34"/>
      <c r="G53" s="35"/>
    </row>
    <row r="54" spans="1:9">
      <c r="B54" s="33"/>
      <c r="D54" s="34"/>
      <c r="G54" s="35"/>
    </row>
    <row r="55" spans="1:9">
      <c r="B55" s="33"/>
      <c r="D55" s="34"/>
      <c r="G55" s="35"/>
    </row>
    <row r="56" spans="1:9" ht="17.25" customHeight="1">
      <c r="B56" s="36" t="s">
        <v>33</v>
      </c>
      <c r="C56" s="36"/>
      <c r="F56" s="49"/>
      <c r="G56" s="49"/>
      <c r="H56" s="49"/>
    </row>
    <row r="57" spans="1:9" ht="17.25" customHeight="1">
      <c r="B57" s="36"/>
      <c r="C57" s="36"/>
      <c r="F57" s="42"/>
      <c r="G57" s="42"/>
      <c r="H57" s="42"/>
    </row>
    <row r="58" spans="1:9" ht="17.25" customHeight="1">
      <c r="B58" s="36"/>
      <c r="C58" s="36"/>
      <c r="F58" s="42"/>
      <c r="G58" s="42"/>
      <c r="H58" s="42"/>
    </row>
    <row r="59" spans="1:9" ht="17.25" customHeight="1">
      <c r="B59" s="36"/>
      <c r="C59" s="36"/>
      <c r="F59" s="42"/>
      <c r="G59" s="42"/>
      <c r="H59" s="42"/>
    </row>
    <row r="60" spans="1:9" ht="17.25" customHeight="1">
      <c r="B60" s="36"/>
      <c r="C60" s="36"/>
      <c r="F60" s="42"/>
      <c r="G60" s="42"/>
      <c r="H60" s="42"/>
    </row>
    <row r="62" spans="1:9">
      <c r="A62" s="37" t="s">
        <v>34</v>
      </c>
    </row>
    <row r="63" spans="1:9" ht="33.75" customHeight="1">
      <c r="A63" s="50" t="s">
        <v>35</v>
      </c>
      <c r="B63" s="51"/>
      <c r="C63" s="51"/>
      <c r="D63" s="51"/>
      <c r="E63" s="51"/>
      <c r="F63" s="51"/>
      <c r="G63" s="51"/>
      <c r="H63" s="51"/>
      <c r="I63" s="51"/>
    </row>
    <row r="64" spans="1:9" ht="33.75" customHeight="1">
      <c r="A64" s="50" t="s">
        <v>36</v>
      </c>
      <c r="B64" s="50"/>
      <c r="C64" s="50"/>
      <c r="D64" s="50"/>
      <c r="E64" s="50"/>
      <c r="F64" s="50"/>
      <c r="G64" s="50"/>
      <c r="H64" s="50"/>
      <c r="I64" s="50"/>
    </row>
  </sheetData>
  <mergeCells count="9">
    <mergeCell ref="F56:H56"/>
    <mergeCell ref="A63:I63"/>
    <mergeCell ref="A64:I64"/>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
  <sheetViews>
    <sheetView topLeftCell="A40" zoomScaleSheetLayoutView="100" workbookViewId="0">
      <selection activeCell="D57" sqref="D57"/>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ht="12" customHeight="1">
      <c r="A1" s="52" t="s">
        <v>0</v>
      </c>
      <c r="B1" s="52"/>
      <c r="C1" s="52"/>
      <c r="D1" s="52"/>
      <c r="E1" s="52"/>
      <c r="F1" s="52"/>
      <c r="G1" s="53"/>
      <c r="H1" s="54" t="s">
        <v>1</v>
      </c>
      <c r="I1" s="55"/>
    </row>
    <row r="2" spans="1:9" ht="12" customHeight="1">
      <c r="A2" s="52"/>
      <c r="B2" s="52"/>
      <c r="C2" s="52"/>
      <c r="D2" s="52"/>
      <c r="E2" s="52"/>
      <c r="F2" s="52"/>
      <c r="G2" s="53"/>
      <c r="H2" s="56"/>
      <c r="I2" s="57"/>
    </row>
    <row r="3" spans="1:9" ht="12" customHeight="1">
      <c r="A3" s="52"/>
      <c r="B3" s="52"/>
      <c r="C3" s="52"/>
      <c r="D3" s="52"/>
      <c r="E3" s="52"/>
      <c r="F3" s="52"/>
      <c r="G3" s="53"/>
      <c r="H3" s="56"/>
      <c r="I3" s="57"/>
    </row>
    <row r="4" spans="1:9" ht="13.5" customHeight="1">
      <c r="A4" s="60" t="s">
        <v>41</v>
      </c>
      <c r="B4" s="60"/>
      <c r="C4" s="60"/>
      <c r="D4" s="60"/>
      <c r="E4" s="60"/>
      <c r="F4" s="60"/>
      <c r="G4" s="61"/>
      <c r="H4" s="58"/>
      <c r="I4" s="59"/>
    </row>
    <row r="5" spans="1:9" ht="8.25" customHeight="1">
      <c r="C5" s="4"/>
      <c r="D5" s="4"/>
    </row>
    <row r="6" spans="1:9" ht="14.25" customHeight="1">
      <c r="A6" s="3" t="s">
        <v>2</v>
      </c>
      <c r="E6" s="2" t="s">
        <v>3</v>
      </c>
    </row>
    <row r="7" spans="1:9" ht="14.25" customHeight="1">
      <c r="A7" s="3" t="s">
        <v>4</v>
      </c>
    </row>
    <row r="8" spans="1:9" ht="14.25" customHeight="1">
      <c r="A8" s="3" t="s">
        <v>5</v>
      </c>
    </row>
    <row r="9" spans="1:9" ht="14.25" customHeight="1">
      <c r="A9" s="3" t="s">
        <v>6</v>
      </c>
    </row>
    <row r="10" spans="1:9" ht="6.75" customHeight="1"/>
    <row r="11" spans="1:9" ht="27" customHeight="1">
      <c r="A11" s="62" t="s">
        <v>7</v>
      </c>
      <c r="B11" s="64" t="s">
        <v>8</v>
      </c>
      <c r="C11" s="65"/>
      <c r="D11" s="66"/>
      <c r="E11" s="67" t="s">
        <v>9</v>
      </c>
      <c r="F11" s="67"/>
      <c r="G11" s="67"/>
      <c r="H11" s="67"/>
      <c r="I11" s="43" t="s">
        <v>10</v>
      </c>
    </row>
    <row r="12" spans="1:9" ht="44.25" customHeight="1">
      <c r="A12" s="63"/>
      <c r="B12" s="43" t="s">
        <v>11</v>
      </c>
      <c r="C12" s="43" t="s">
        <v>12</v>
      </c>
      <c r="D12" s="43" t="s">
        <v>13</v>
      </c>
      <c r="E12" s="43" t="s">
        <v>14</v>
      </c>
      <c r="F12" s="8" t="s">
        <v>15</v>
      </c>
      <c r="G12" s="8" t="s">
        <v>16</v>
      </c>
      <c r="H12" s="9" t="s">
        <v>17</v>
      </c>
      <c r="I12" s="43"/>
    </row>
    <row r="13" spans="1:9" ht="10.5" customHeight="1">
      <c r="A13" s="10" t="s">
        <v>18</v>
      </c>
      <c r="B13" s="11">
        <v>2</v>
      </c>
      <c r="C13" s="11">
        <v>3</v>
      </c>
      <c r="D13" s="11">
        <v>4</v>
      </c>
      <c r="E13" s="11">
        <v>5</v>
      </c>
      <c r="F13" s="12" t="s">
        <v>19</v>
      </c>
      <c r="G13" s="12" t="s">
        <v>20</v>
      </c>
      <c r="H13" s="11">
        <v>8</v>
      </c>
      <c r="I13" s="11">
        <v>9</v>
      </c>
    </row>
    <row r="14" spans="1:9" ht="20.25" customHeight="1">
      <c r="A14" s="15">
        <v>42675</v>
      </c>
      <c r="B14" s="16" t="s">
        <v>25</v>
      </c>
      <c r="C14" s="17" t="str">
        <f>VLOOKUP(B14,[24]Vine!$A$5:$F$178,3,0)</f>
        <v>Phan Thiết - Bình Thuận</v>
      </c>
      <c r="D14" s="17">
        <f>VLOOKUP(B14,[24]Vine!$A$5:$F$178,2,0)</f>
        <v>260850613</v>
      </c>
      <c r="E14" s="18" t="s">
        <v>22</v>
      </c>
      <c r="F14" s="18">
        <v>12056</v>
      </c>
      <c r="G14" s="19">
        <v>14500</v>
      </c>
      <c r="H14" s="20">
        <f t="shared" ref="H14:H56" si="0">F14*G14</f>
        <v>174812000</v>
      </c>
      <c r="I14" s="21"/>
    </row>
    <row r="15" spans="1:9" ht="20.25" customHeight="1">
      <c r="A15" s="15">
        <v>42675</v>
      </c>
      <c r="B15" s="16" t="s">
        <v>23</v>
      </c>
      <c r="C15" s="17" t="str">
        <f>VLOOKUP(B15,[24]Vine!$A$5:$F$178,3,0)</f>
        <v>Đức Linh - Bình Thuận</v>
      </c>
      <c r="D15" s="17">
        <f>VLOOKUP(B15,[24]Vine!$A$5:$F$178,2,0)</f>
        <v>250746332</v>
      </c>
      <c r="E15" s="18" t="s">
        <v>22</v>
      </c>
      <c r="F15" s="18">
        <v>12458</v>
      </c>
      <c r="G15" s="19">
        <v>14500</v>
      </c>
      <c r="H15" s="20">
        <f t="shared" si="0"/>
        <v>180641000</v>
      </c>
      <c r="I15" s="24"/>
    </row>
    <row r="16" spans="1:9" ht="20.25" customHeight="1">
      <c r="A16" s="15">
        <v>42675</v>
      </c>
      <c r="B16" s="16" t="s">
        <v>26</v>
      </c>
      <c r="C16" s="17" t="str">
        <f>VLOOKUP(B16,[24]Vine!$A$5:$F$178,3,0)</f>
        <v>Hàm Tân - Bình Thuận</v>
      </c>
      <c r="D16" s="17">
        <f>VLOOKUP(B16,[24]Vine!$A$5:$F$178,2,0)</f>
        <v>260690910</v>
      </c>
      <c r="E16" s="18" t="s">
        <v>22</v>
      </c>
      <c r="F16" s="25">
        <v>12530</v>
      </c>
      <c r="G16" s="19">
        <v>14500</v>
      </c>
      <c r="H16" s="20">
        <f t="shared" si="0"/>
        <v>181685000</v>
      </c>
      <c r="I16" s="24"/>
    </row>
    <row r="17" spans="1:9" ht="20.25" customHeight="1">
      <c r="A17" s="15">
        <v>42675</v>
      </c>
      <c r="B17" s="16" t="s">
        <v>21</v>
      </c>
      <c r="C17" s="17" t="str">
        <f>VLOOKUP(B17,[24]Vine!$A$5:$F$178,3,0)</f>
        <v>Phan Thiết - Bình Thuận</v>
      </c>
      <c r="D17" s="17">
        <f>VLOOKUP(B17,[24]Vine!$A$5:$F$178,2,0)</f>
        <v>280853616</v>
      </c>
      <c r="E17" s="18" t="s">
        <v>22</v>
      </c>
      <c r="F17" s="18">
        <v>12480</v>
      </c>
      <c r="G17" s="19">
        <v>14500</v>
      </c>
      <c r="H17" s="20">
        <f t="shared" si="0"/>
        <v>180960000</v>
      </c>
      <c r="I17" s="24"/>
    </row>
    <row r="18" spans="1:9" ht="20.25" customHeight="1">
      <c r="A18" s="15">
        <v>42681</v>
      </c>
      <c r="B18" s="16" t="s">
        <v>26</v>
      </c>
      <c r="C18" s="17" t="str">
        <f>VLOOKUP(B18,[24]Vine!$A$5:$F$178,3,0)</f>
        <v>Hàm Tân - Bình Thuận</v>
      </c>
      <c r="D18" s="17">
        <f>VLOOKUP(B18,[24]Vine!$A$5:$F$178,2,0)</f>
        <v>260690910</v>
      </c>
      <c r="E18" s="18" t="s">
        <v>22</v>
      </c>
      <c r="F18" s="18">
        <v>12520</v>
      </c>
      <c r="G18" s="19">
        <v>14500</v>
      </c>
      <c r="H18" s="20">
        <f t="shared" si="0"/>
        <v>181540000</v>
      </c>
      <c r="I18" s="24"/>
    </row>
    <row r="19" spans="1:9" ht="20.25" customHeight="1">
      <c r="A19" s="15">
        <v>42681</v>
      </c>
      <c r="B19" s="16" t="s">
        <v>27</v>
      </c>
      <c r="C19" s="17" t="str">
        <f>VLOOKUP(B19,[24]Vine!$A$5:$F$178,3,0)</f>
        <v>Long Hương - Bình Thuận</v>
      </c>
      <c r="D19" s="17" t="str">
        <f>VLOOKUP(B19,[24]Vine!$A$5:$F$178,2,0)</f>
        <v>020714486</v>
      </c>
      <c r="E19" s="18" t="s">
        <v>22</v>
      </c>
      <c r="F19" s="18">
        <v>12360</v>
      </c>
      <c r="G19" s="19">
        <v>14500</v>
      </c>
      <c r="H19" s="20">
        <f t="shared" si="0"/>
        <v>179220000</v>
      </c>
      <c r="I19" s="24"/>
    </row>
    <row r="20" spans="1:9" ht="20.25" customHeight="1">
      <c r="A20" s="15">
        <v>42681</v>
      </c>
      <c r="B20" s="16" t="s">
        <v>24</v>
      </c>
      <c r="C20" s="17" t="str">
        <f>VLOOKUP(B20,[24]Vine!$A$5:$F$178,3,0)</f>
        <v>Phan Thiết - Bình Thuận</v>
      </c>
      <c r="D20" s="17">
        <f>VLOOKUP(B20,[24]Vine!$A$5:$F$178,2,0)</f>
        <v>260178873</v>
      </c>
      <c r="E20" s="18" t="s">
        <v>22</v>
      </c>
      <c r="F20" s="18">
        <v>12850</v>
      </c>
      <c r="G20" s="19">
        <v>14500</v>
      </c>
      <c r="H20" s="20">
        <f t="shared" si="0"/>
        <v>186325000</v>
      </c>
      <c r="I20" s="24"/>
    </row>
    <row r="21" spans="1:9" ht="20.25" customHeight="1">
      <c r="A21" s="15">
        <v>42681</v>
      </c>
      <c r="B21" s="16" t="s">
        <v>25</v>
      </c>
      <c r="C21" s="17" t="str">
        <f>VLOOKUP(B21,[24]Vine!$A$5:$F$178,3,0)</f>
        <v>Phan Thiết - Bình Thuận</v>
      </c>
      <c r="D21" s="17">
        <f>VLOOKUP(B21,[24]Vine!$A$5:$F$178,2,0)</f>
        <v>260850613</v>
      </c>
      <c r="E21" s="18" t="s">
        <v>22</v>
      </c>
      <c r="F21" s="18">
        <v>12450</v>
      </c>
      <c r="G21" s="19">
        <v>14500</v>
      </c>
      <c r="H21" s="20">
        <f t="shared" si="0"/>
        <v>180525000</v>
      </c>
      <c r="I21" s="24"/>
    </row>
    <row r="22" spans="1:9" ht="20.25" customHeight="1">
      <c r="A22" s="15">
        <v>42683</v>
      </c>
      <c r="B22" s="16" t="s">
        <v>24</v>
      </c>
      <c r="C22" s="17" t="str">
        <f>VLOOKUP(B22,[24]Vine!$A$5:$F$178,3,0)</f>
        <v>Phan Thiết - Bình Thuận</v>
      </c>
      <c r="D22" s="17">
        <f>VLOOKUP(B22,[24]Vine!$A$5:$F$178,2,0)</f>
        <v>260178873</v>
      </c>
      <c r="E22" s="18" t="s">
        <v>22</v>
      </c>
      <c r="F22" s="18">
        <v>12630</v>
      </c>
      <c r="G22" s="19">
        <v>14500</v>
      </c>
      <c r="H22" s="20">
        <f t="shared" si="0"/>
        <v>183135000</v>
      </c>
      <c r="I22" s="24"/>
    </row>
    <row r="23" spans="1:9" ht="20.25" customHeight="1">
      <c r="A23" s="15">
        <v>42683</v>
      </c>
      <c r="B23" s="16" t="s">
        <v>25</v>
      </c>
      <c r="C23" s="17" t="str">
        <f>VLOOKUP(B23,[24]Vine!$A$5:$F$178,3,0)</f>
        <v>Phan Thiết - Bình Thuận</v>
      </c>
      <c r="D23" s="17">
        <f>VLOOKUP(B23,[24]Vine!$A$5:$F$178,2,0)</f>
        <v>260850613</v>
      </c>
      <c r="E23" s="18" t="s">
        <v>22</v>
      </c>
      <c r="F23" s="18">
        <v>12800</v>
      </c>
      <c r="G23" s="19">
        <v>14500</v>
      </c>
      <c r="H23" s="20">
        <f t="shared" si="0"/>
        <v>185600000</v>
      </c>
      <c r="I23" s="24"/>
    </row>
    <row r="24" spans="1:9" ht="20.25" customHeight="1">
      <c r="A24" s="15">
        <v>42683</v>
      </c>
      <c r="B24" s="16" t="s">
        <v>26</v>
      </c>
      <c r="C24" s="17" t="str">
        <f>VLOOKUP(B24,[24]Vine!$A$5:$F$178,3,0)</f>
        <v>Hàm Tân - Bình Thuận</v>
      </c>
      <c r="D24" s="17">
        <f>VLOOKUP(B24,[24]Vine!$A$5:$F$178,2,0)</f>
        <v>260690910</v>
      </c>
      <c r="E24" s="18" t="s">
        <v>22</v>
      </c>
      <c r="F24" s="18">
        <v>12630</v>
      </c>
      <c r="G24" s="19">
        <v>14500</v>
      </c>
      <c r="H24" s="20">
        <f t="shared" si="0"/>
        <v>183135000</v>
      </c>
      <c r="I24" s="24"/>
    </row>
    <row r="25" spans="1:9" ht="20.25" customHeight="1">
      <c r="A25" s="15">
        <v>42683</v>
      </c>
      <c r="B25" s="16" t="s">
        <v>27</v>
      </c>
      <c r="C25" s="17" t="str">
        <f>VLOOKUP(B25,[24]Vine!$A$5:$F$178,3,0)</f>
        <v>Long Hương - Bình Thuận</v>
      </c>
      <c r="D25" s="17" t="str">
        <f>VLOOKUP(B25,[24]Vine!$A$5:$F$178,2,0)</f>
        <v>020714486</v>
      </c>
      <c r="E25" s="18" t="s">
        <v>22</v>
      </c>
      <c r="F25" s="18">
        <v>12580</v>
      </c>
      <c r="G25" s="19">
        <v>14500</v>
      </c>
      <c r="H25" s="20">
        <f t="shared" si="0"/>
        <v>182410000</v>
      </c>
      <c r="I25" s="24"/>
    </row>
    <row r="26" spans="1:9" ht="20.25" customHeight="1">
      <c r="A26" s="15">
        <v>42689</v>
      </c>
      <c r="B26" s="16" t="s">
        <v>21</v>
      </c>
      <c r="C26" s="17" t="str">
        <f>VLOOKUP(B26,[24]Vine!$A$5:$F$178,3,0)</f>
        <v>Phan Thiết - Bình Thuận</v>
      </c>
      <c r="D26" s="17">
        <f>VLOOKUP(B26,[24]Vine!$A$5:$F$178,2,0)</f>
        <v>280853616</v>
      </c>
      <c r="E26" s="18" t="s">
        <v>22</v>
      </c>
      <c r="F26" s="18">
        <v>12410</v>
      </c>
      <c r="G26" s="19">
        <v>14500</v>
      </c>
      <c r="H26" s="20">
        <f t="shared" si="0"/>
        <v>179945000</v>
      </c>
      <c r="I26" s="24"/>
    </row>
    <row r="27" spans="1:9" ht="20.25" customHeight="1">
      <c r="A27" s="15">
        <v>42689</v>
      </c>
      <c r="B27" s="16" t="s">
        <v>23</v>
      </c>
      <c r="C27" s="17" t="str">
        <f>VLOOKUP(B27,[24]Vine!$A$5:$F$178,3,0)</f>
        <v>Đức Linh - Bình Thuận</v>
      </c>
      <c r="D27" s="17">
        <f>VLOOKUP(B27,[24]Vine!$A$5:$F$178,2,0)</f>
        <v>250746332</v>
      </c>
      <c r="E27" s="18" t="s">
        <v>22</v>
      </c>
      <c r="F27" s="18">
        <v>12830</v>
      </c>
      <c r="G27" s="19">
        <v>14500</v>
      </c>
      <c r="H27" s="20">
        <f t="shared" si="0"/>
        <v>186035000</v>
      </c>
      <c r="I27" s="24"/>
    </row>
    <row r="28" spans="1:9" ht="20.25" customHeight="1">
      <c r="A28" s="15">
        <v>42689</v>
      </c>
      <c r="B28" s="16" t="s">
        <v>26</v>
      </c>
      <c r="C28" s="17" t="str">
        <f>VLOOKUP(B28,[24]Vine!$A$5:$F$178,3,0)</f>
        <v>Hàm Tân - Bình Thuận</v>
      </c>
      <c r="D28" s="17">
        <f>VLOOKUP(B28,[24]Vine!$A$5:$F$178,2,0)</f>
        <v>260690910</v>
      </c>
      <c r="E28" s="18" t="s">
        <v>22</v>
      </c>
      <c r="F28" s="18">
        <v>12980</v>
      </c>
      <c r="G28" s="19">
        <v>14500</v>
      </c>
      <c r="H28" s="20">
        <f t="shared" si="0"/>
        <v>188210000</v>
      </c>
      <c r="I28" s="24"/>
    </row>
    <row r="29" spans="1:9" ht="20.25" customHeight="1">
      <c r="A29" s="15">
        <v>42691</v>
      </c>
      <c r="B29" s="16" t="s">
        <v>21</v>
      </c>
      <c r="C29" s="17" t="str">
        <f>VLOOKUP(B29,[24]Vine!$A$5:$F$178,3,0)</f>
        <v>Phan Thiết - Bình Thuận</v>
      </c>
      <c r="D29" s="17">
        <f>VLOOKUP(B29,[24]Vine!$A$5:$F$178,2,0)</f>
        <v>280853616</v>
      </c>
      <c r="E29" s="18" t="s">
        <v>22</v>
      </c>
      <c r="F29" s="18">
        <v>12970</v>
      </c>
      <c r="G29" s="19">
        <v>14500</v>
      </c>
      <c r="H29" s="20">
        <f t="shared" si="0"/>
        <v>188065000</v>
      </c>
      <c r="I29" s="24"/>
    </row>
    <row r="30" spans="1:9" ht="20.25" customHeight="1">
      <c r="A30" s="15">
        <v>42691</v>
      </c>
      <c r="B30" s="16" t="s">
        <v>23</v>
      </c>
      <c r="C30" s="17" t="str">
        <f>VLOOKUP(B30,[24]Vine!$A$5:$F$178,3,0)</f>
        <v>Đức Linh - Bình Thuận</v>
      </c>
      <c r="D30" s="17">
        <f>VLOOKUP(B30,[24]Vine!$A$5:$F$178,2,0)</f>
        <v>250746332</v>
      </c>
      <c r="E30" s="18" t="s">
        <v>22</v>
      </c>
      <c r="F30" s="18">
        <v>12840</v>
      </c>
      <c r="G30" s="19">
        <v>14500</v>
      </c>
      <c r="H30" s="20">
        <f t="shared" si="0"/>
        <v>186180000</v>
      </c>
      <c r="I30" s="24"/>
    </row>
    <row r="31" spans="1:9" ht="20.25" customHeight="1">
      <c r="A31" s="15">
        <v>42691</v>
      </c>
      <c r="B31" s="16" t="s">
        <v>24</v>
      </c>
      <c r="C31" s="17" t="str">
        <f>VLOOKUP(B31,[24]Vine!$A$5:$F$178,3,0)</f>
        <v>Phan Thiết - Bình Thuận</v>
      </c>
      <c r="D31" s="17">
        <f>VLOOKUP(B31,[24]Vine!$A$5:$F$178,2,0)</f>
        <v>260178873</v>
      </c>
      <c r="E31" s="18" t="s">
        <v>22</v>
      </c>
      <c r="F31" s="18">
        <v>12960</v>
      </c>
      <c r="G31" s="19">
        <v>14500</v>
      </c>
      <c r="H31" s="20">
        <f t="shared" si="0"/>
        <v>187920000</v>
      </c>
      <c r="I31" s="24"/>
    </row>
    <row r="32" spans="1:9" ht="20.25" customHeight="1">
      <c r="A32" s="15">
        <v>42691</v>
      </c>
      <c r="B32" s="16" t="s">
        <v>25</v>
      </c>
      <c r="C32" s="17" t="str">
        <f>VLOOKUP(B32,[24]Vine!$A$5:$F$178,3,0)</f>
        <v>Phan Thiết - Bình Thuận</v>
      </c>
      <c r="D32" s="17">
        <f>VLOOKUP(B32,[24]Vine!$A$5:$F$178,2,0)</f>
        <v>260850613</v>
      </c>
      <c r="E32" s="18" t="s">
        <v>22</v>
      </c>
      <c r="F32" s="18">
        <v>12850</v>
      </c>
      <c r="G32" s="19">
        <v>14500</v>
      </c>
      <c r="H32" s="20">
        <f t="shared" si="0"/>
        <v>186325000</v>
      </c>
      <c r="I32" s="24"/>
    </row>
    <row r="33" spans="1:9" ht="20.25" customHeight="1">
      <c r="A33" s="15">
        <v>42693</v>
      </c>
      <c r="B33" s="16" t="s">
        <v>23</v>
      </c>
      <c r="C33" s="17" t="str">
        <f>VLOOKUP(B33,[24]Vine!$A$5:$F$178,3,0)</f>
        <v>Đức Linh - Bình Thuận</v>
      </c>
      <c r="D33" s="17">
        <f>VLOOKUP(B33,[24]Vine!$A$5:$F$178,2,0)</f>
        <v>250746332</v>
      </c>
      <c r="E33" s="18" t="s">
        <v>22</v>
      </c>
      <c r="F33" s="18">
        <v>12470</v>
      </c>
      <c r="G33" s="19">
        <v>14500</v>
      </c>
      <c r="H33" s="20">
        <f t="shared" si="0"/>
        <v>180815000</v>
      </c>
      <c r="I33" s="24"/>
    </row>
    <row r="34" spans="1:9" ht="20.25" customHeight="1">
      <c r="A34" s="15">
        <v>42693</v>
      </c>
      <c r="B34" s="16" t="s">
        <v>26</v>
      </c>
      <c r="C34" s="17" t="str">
        <f>VLOOKUP(B34,[24]Vine!$A$5:$F$178,3,0)</f>
        <v>Hàm Tân - Bình Thuận</v>
      </c>
      <c r="D34" s="17">
        <f>VLOOKUP(B34,[24]Vine!$A$5:$F$178,2,0)</f>
        <v>260690910</v>
      </c>
      <c r="E34" s="18" t="s">
        <v>22</v>
      </c>
      <c r="F34" s="18">
        <v>12860</v>
      </c>
      <c r="G34" s="19">
        <v>14500</v>
      </c>
      <c r="H34" s="20">
        <f t="shared" si="0"/>
        <v>186470000</v>
      </c>
      <c r="I34" s="24"/>
    </row>
    <row r="35" spans="1:9" ht="20.25" customHeight="1">
      <c r="A35" s="15">
        <v>42693</v>
      </c>
      <c r="B35" s="16" t="s">
        <v>21</v>
      </c>
      <c r="C35" s="17" t="str">
        <f>VLOOKUP(B35,[24]Vine!$A$5:$F$178,3,0)</f>
        <v>Phan Thiết - Bình Thuận</v>
      </c>
      <c r="D35" s="17">
        <f>VLOOKUP(B35,[24]Vine!$A$5:$F$178,2,0)</f>
        <v>280853616</v>
      </c>
      <c r="E35" s="18" t="s">
        <v>22</v>
      </c>
      <c r="F35" s="18">
        <v>12890</v>
      </c>
      <c r="G35" s="19">
        <v>14500</v>
      </c>
      <c r="H35" s="20">
        <f t="shared" si="0"/>
        <v>186905000</v>
      </c>
      <c r="I35" s="24"/>
    </row>
    <row r="36" spans="1:9" ht="20.25" customHeight="1">
      <c r="A36" s="15">
        <v>42697</v>
      </c>
      <c r="B36" s="16" t="s">
        <v>23</v>
      </c>
      <c r="C36" s="17" t="str">
        <f>VLOOKUP(B36,[24]Vine!$A$5:$F$178,3,0)</f>
        <v>Đức Linh - Bình Thuận</v>
      </c>
      <c r="D36" s="17">
        <f>VLOOKUP(B36,[24]Vine!$A$5:$F$178,2,0)</f>
        <v>250746332</v>
      </c>
      <c r="E36" s="18" t="s">
        <v>22</v>
      </c>
      <c r="F36" s="18">
        <v>12547</v>
      </c>
      <c r="G36" s="19">
        <v>14500</v>
      </c>
      <c r="H36" s="20">
        <f t="shared" si="0"/>
        <v>181931500</v>
      </c>
      <c r="I36" s="24"/>
    </row>
    <row r="37" spans="1:9" ht="20.25" customHeight="1">
      <c r="A37" s="15">
        <v>42697</v>
      </c>
      <c r="B37" s="16" t="s">
        <v>27</v>
      </c>
      <c r="C37" s="17" t="str">
        <f>VLOOKUP(B37,[24]Vine!$A$5:$F$178,3,0)</f>
        <v>Long Hương - Bình Thuận</v>
      </c>
      <c r="D37" s="17" t="str">
        <f>VLOOKUP(B37,[24]Vine!$A$5:$F$178,2,0)</f>
        <v>020714486</v>
      </c>
      <c r="E37" s="18" t="s">
        <v>22</v>
      </c>
      <c r="F37" s="18">
        <v>12980</v>
      </c>
      <c r="G37" s="19">
        <v>14500</v>
      </c>
      <c r="H37" s="20">
        <f t="shared" si="0"/>
        <v>188210000</v>
      </c>
      <c r="I37" s="24"/>
    </row>
    <row r="38" spans="1:9" ht="20.25" customHeight="1">
      <c r="A38" s="15">
        <v>42697</v>
      </c>
      <c r="B38" s="16" t="s">
        <v>24</v>
      </c>
      <c r="C38" s="17" t="str">
        <f>VLOOKUP(B38,[24]Vine!$A$5:$F$178,3,0)</f>
        <v>Phan Thiết - Bình Thuận</v>
      </c>
      <c r="D38" s="17">
        <f>VLOOKUP(B38,[24]Vine!$A$5:$F$178,2,0)</f>
        <v>260178873</v>
      </c>
      <c r="E38" s="18" t="s">
        <v>22</v>
      </c>
      <c r="F38" s="18">
        <v>12970</v>
      </c>
      <c r="G38" s="19">
        <v>14500</v>
      </c>
      <c r="H38" s="20">
        <f t="shared" si="0"/>
        <v>188065000</v>
      </c>
      <c r="I38" s="24"/>
    </row>
    <row r="39" spans="1:9" ht="20.25" customHeight="1">
      <c r="A39" s="15">
        <v>42697</v>
      </c>
      <c r="B39" s="16" t="s">
        <v>25</v>
      </c>
      <c r="C39" s="17" t="str">
        <f>VLOOKUP(B39,[24]Vine!$A$5:$F$178,3,0)</f>
        <v>Phan Thiết - Bình Thuận</v>
      </c>
      <c r="D39" s="17">
        <f>VLOOKUP(B39,[24]Vine!$A$5:$F$178,2,0)</f>
        <v>260850613</v>
      </c>
      <c r="E39" s="18" t="s">
        <v>22</v>
      </c>
      <c r="F39" s="18">
        <v>12950</v>
      </c>
      <c r="G39" s="19">
        <v>14500</v>
      </c>
      <c r="H39" s="20">
        <f t="shared" si="0"/>
        <v>187775000</v>
      </c>
      <c r="I39" s="24"/>
    </row>
    <row r="40" spans="1:9" ht="20.25" customHeight="1">
      <c r="A40" s="15">
        <v>42699</v>
      </c>
      <c r="B40" s="16" t="s">
        <v>23</v>
      </c>
      <c r="C40" s="17" t="str">
        <f>VLOOKUP(B40,[24]Vine!$A$5:$F$178,3,0)</f>
        <v>Đức Linh - Bình Thuận</v>
      </c>
      <c r="D40" s="17">
        <f>VLOOKUP(B40,[24]Vine!$A$5:$F$178,2,0)</f>
        <v>250746332</v>
      </c>
      <c r="E40" s="18" t="s">
        <v>22</v>
      </c>
      <c r="F40" s="18">
        <v>12040</v>
      </c>
      <c r="G40" s="19">
        <v>14500</v>
      </c>
      <c r="H40" s="20">
        <f t="shared" ref="H40:H47" si="1">F40*G40</f>
        <v>174580000</v>
      </c>
      <c r="I40" s="24"/>
    </row>
    <row r="41" spans="1:9" ht="20.25" customHeight="1">
      <c r="A41" s="15">
        <v>42699</v>
      </c>
      <c r="B41" s="16" t="s">
        <v>26</v>
      </c>
      <c r="C41" s="17" t="str">
        <f>VLOOKUP(B41,[24]Vine!$A$5:$F$178,3,0)</f>
        <v>Hàm Tân - Bình Thuận</v>
      </c>
      <c r="D41" s="17">
        <f>VLOOKUP(B41,[24]Vine!$A$5:$F$178,2,0)</f>
        <v>260690910</v>
      </c>
      <c r="E41" s="18" t="s">
        <v>22</v>
      </c>
      <c r="F41" s="18">
        <v>12930</v>
      </c>
      <c r="G41" s="19">
        <v>14500</v>
      </c>
      <c r="H41" s="20">
        <f t="shared" si="1"/>
        <v>187485000</v>
      </c>
      <c r="I41" s="24"/>
    </row>
    <row r="42" spans="1:9" ht="20.25" customHeight="1">
      <c r="A42" s="15">
        <v>42699</v>
      </c>
      <c r="B42" s="16" t="s">
        <v>24</v>
      </c>
      <c r="C42" s="17" t="str">
        <f>VLOOKUP(B42,[24]Vine!$A$5:$F$178,3,0)</f>
        <v>Phan Thiết - Bình Thuận</v>
      </c>
      <c r="D42" s="17">
        <f>VLOOKUP(B42,[24]Vine!$A$5:$F$178,2,0)</f>
        <v>260178873</v>
      </c>
      <c r="E42" s="18" t="s">
        <v>22</v>
      </c>
      <c r="F42" s="18">
        <v>12350</v>
      </c>
      <c r="G42" s="19">
        <v>14500</v>
      </c>
      <c r="H42" s="20">
        <f t="shared" si="1"/>
        <v>179075000</v>
      </c>
      <c r="I42" s="24"/>
    </row>
    <row r="43" spans="1:9" ht="20.25" customHeight="1">
      <c r="A43" s="15">
        <v>42699</v>
      </c>
      <c r="B43" s="16" t="s">
        <v>21</v>
      </c>
      <c r="C43" s="17" t="str">
        <f>VLOOKUP(B43,[24]Vine!$A$5:$F$178,3,0)</f>
        <v>Phan Thiết - Bình Thuận</v>
      </c>
      <c r="D43" s="17">
        <f>VLOOKUP(B43,[24]Vine!$A$5:$F$178,2,0)</f>
        <v>280853616</v>
      </c>
      <c r="E43" s="18" t="s">
        <v>22</v>
      </c>
      <c r="F43" s="18">
        <v>12930</v>
      </c>
      <c r="G43" s="19">
        <v>14500</v>
      </c>
      <c r="H43" s="20">
        <f t="shared" si="1"/>
        <v>187485000</v>
      </c>
      <c r="I43" s="24"/>
    </row>
    <row r="44" spans="1:9" ht="20.25" customHeight="1">
      <c r="A44" s="15">
        <v>42700</v>
      </c>
      <c r="B44" s="16" t="s">
        <v>23</v>
      </c>
      <c r="C44" s="17" t="str">
        <f>VLOOKUP(B44,[24]Vine!$A$5:$F$178,3,0)</f>
        <v>Đức Linh - Bình Thuận</v>
      </c>
      <c r="D44" s="17">
        <f>VLOOKUP(B44,[24]Vine!$A$5:$F$178,2,0)</f>
        <v>250746332</v>
      </c>
      <c r="E44" s="18" t="s">
        <v>22</v>
      </c>
      <c r="F44" s="18">
        <v>12980</v>
      </c>
      <c r="G44" s="19">
        <v>14500</v>
      </c>
      <c r="H44" s="20">
        <f t="shared" si="1"/>
        <v>188210000</v>
      </c>
      <c r="I44" s="24"/>
    </row>
    <row r="45" spans="1:9" ht="20.25" customHeight="1">
      <c r="A45" s="15">
        <v>42700</v>
      </c>
      <c r="B45" s="16" t="s">
        <v>27</v>
      </c>
      <c r="C45" s="17" t="str">
        <f>VLOOKUP(B45,[24]Vine!$A$5:$F$178,3,0)</f>
        <v>Long Hương - Bình Thuận</v>
      </c>
      <c r="D45" s="17" t="str">
        <f>VLOOKUP(B45,[24]Vine!$A$5:$F$178,2,0)</f>
        <v>020714486</v>
      </c>
      <c r="E45" s="18" t="s">
        <v>22</v>
      </c>
      <c r="F45" s="18">
        <v>12500</v>
      </c>
      <c r="G45" s="19">
        <v>14500</v>
      </c>
      <c r="H45" s="20">
        <f t="shared" si="1"/>
        <v>181250000</v>
      </c>
      <c r="I45" s="24"/>
    </row>
    <row r="46" spans="1:9" ht="20.25" customHeight="1">
      <c r="A46" s="15">
        <v>42700</v>
      </c>
      <c r="B46" s="16" t="s">
        <v>24</v>
      </c>
      <c r="C46" s="17" t="str">
        <f>VLOOKUP(B46,[24]Vine!$A$5:$F$178,3,0)</f>
        <v>Phan Thiết - Bình Thuận</v>
      </c>
      <c r="D46" s="17">
        <f>VLOOKUP(B46,[24]Vine!$A$5:$F$178,2,0)</f>
        <v>260178873</v>
      </c>
      <c r="E46" s="18" t="s">
        <v>22</v>
      </c>
      <c r="F46" s="18">
        <v>12503</v>
      </c>
      <c r="G46" s="19">
        <v>14500</v>
      </c>
      <c r="H46" s="20">
        <f t="shared" si="1"/>
        <v>181293500</v>
      </c>
      <c r="I46" s="24"/>
    </row>
    <row r="47" spans="1:9" ht="20.25" customHeight="1">
      <c r="A47" s="15">
        <v>42701</v>
      </c>
      <c r="B47" s="16" t="s">
        <v>25</v>
      </c>
      <c r="C47" s="17" t="str">
        <f>VLOOKUP(B47,[24]Vine!$A$5:$F$178,3,0)</f>
        <v>Phan Thiết - Bình Thuận</v>
      </c>
      <c r="D47" s="17">
        <f>VLOOKUP(B47,[24]Vine!$A$5:$F$178,2,0)</f>
        <v>260850613</v>
      </c>
      <c r="E47" s="18" t="s">
        <v>22</v>
      </c>
      <c r="F47" s="18">
        <v>12950</v>
      </c>
      <c r="G47" s="19">
        <v>14500</v>
      </c>
      <c r="H47" s="20">
        <f t="shared" si="1"/>
        <v>187775000</v>
      </c>
      <c r="I47" s="24"/>
    </row>
    <row r="48" spans="1:9" ht="20.25" customHeight="1">
      <c r="A48" s="15">
        <v>42701</v>
      </c>
      <c r="B48" s="16" t="s">
        <v>27</v>
      </c>
      <c r="C48" s="17" t="str">
        <f>VLOOKUP(B48,[24]Vine!$A$5:$F$178,3,0)</f>
        <v>Long Hương - Bình Thuận</v>
      </c>
      <c r="D48" s="17" t="str">
        <f>VLOOKUP(B48,[24]Vine!$A$5:$F$178,2,0)</f>
        <v>020714486</v>
      </c>
      <c r="E48" s="18" t="s">
        <v>22</v>
      </c>
      <c r="F48" s="18">
        <v>12960</v>
      </c>
      <c r="G48" s="19">
        <v>14500</v>
      </c>
      <c r="H48" s="20">
        <f t="shared" ref="H48:H54" si="2">F48*G48</f>
        <v>187920000</v>
      </c>
      <c r="I48" s="24"/>
    </row>
    <row r="49" spans="1:9" ht="20.25" customHeight="1">
      <c r="A49" s="15">
        <v>42701</v>
      </c>
      <c r="B49" s="16" t="s">
        <v>24</v>
      </c>
      <c r="C49" s="17" t="str">
        <f>VLOOKUP(B49,[24]Vine!$A$5:$F$178,3,0)</f>
        <v>Phan Thiết - Bình Thuận</v>
      </c>
      <c r="D49" s="17">
        <f>VLOOKUP(B49,[24]Vine!$A$5:$F$178,2,0)</f>
        <v>260178873</v>
      </c>
      <c r="E49" s="18" t="s">
        <v>22</v>
      </c>
      <c r="F49" s="18">
        <v>12970</v>
      </c>
      <c r="G49" s="19">
        <v>14500</v>
      </c>
      <c r="H49" s="20">
        <f t="shared" si="2"/>
        <v>188065000</v>
      </c>
      <c r="I49" s="24"/>
    </row>
    <row r="50" spans="1:9" ht="20.25" customHeight="1">
      <c r="A50" s="15">
        <v>42701</v>
      </c>
      <c r="B50" s="16" t="s">
        <v>25</v>
      </c>
      <c r="C50" s="17" t="str">
        <f>VLOOKUP(B50,[24]Vine!$A$5:$F$178,3,0)</f>
        <v>Phan Thiết - Bình Thuận</v>
      </c>
      <c r="D50" s="17">
        <f>VLOOKUP(B50,[24]Vine!$A$5:$F$178,2,0)</f>
        <v>260850613</v>
      </c>
      <c r="E50" s="18" t="s">
        <v>22</v>
      </c>
      <c r="F50" s="18">
        <v>12950</v>
      </c>
      <c r="G50" s="19">
        <v>14500</v>
      </c>
      <c r="H50" s="20">
        <f t="shared" si="2"/>
        <v>187775000</v>
      </c>
      <c r="I50" s="24"/>
    </row>
    <row r="51" spans="1:9" ht="20.25" customHeight="1">
      <c r="A51" s="15">
        <v>42707</v>
      </c>
      <c r="B51" s="16" t="s">
        <v>23</v>
      </c>
      <c r="C51" s="17" t="str">
        <f>VLOOKUP(B51,[24]Vine!$A$5:$F$178,3,0)</f>
        <v>Đức Linh - Bình Thuận</v>
      </c>
      <c r="D51" s="17">
        <f>VLOOKUP(B51,[24]Vine!$A$5:$F$178,2,0)</f>
        <v>250746332</v>
      </c>
      <c r="E51" s="18" t="s">
        <v>22</v>
      </c>
      <c r="F51" s="18">
        <v>12930</v>
      </c>
      <c r="G51" s="19">
        <v>14500</v>
      </c>
      <c r="H51" s="20">
        <f t="shared" si="2"/>
        <v>187485000</v>
      </c>
      <c r="I51" s="24"/>
    </row>
    <row r="52" spans="1:9" ht="20.25" customHeight="1">
      <c r="A52" s="15">
        <v>42707</v>
      </c>
      <c r="B52" s="16" t="s">
        <v>26</v>
      </c>
      <c r="C52" s="17" t="str">
        <f>VLOOKUP(B52,[24]Vine!$A$5:$F$178,3,0)</f>
        <v>Hàm Tân - Bình Thuận</v>
      </c>
      <c r="D52" s="17">
        <f>VLOOKUP(B52,[24]Vine!$A$5:$F$178,2,0)</f>
        <v>260690910</v>
      </c>
      <c r="E52" s="18" t="s">
        <v>22</v>
      </c>
      <c r="F52" s="18">
        <v>12970</v>
      </c>
      <c r="G52" s="19">
        <v>14500</v>
      </c>
      <c r="H52" s="20">
        <f t="shared" si="2"/>
        <v>188065000</v>
      </c>
      <c r="I52" s="24"/>
    </row>
    <row r="53" spans="1:9" ht="20.25" customHeight="1">
      <c r="A53" s="15">
        <v>42707</v>
      </c>
      <c r="B53" s="16" t="s">
        <v>24</v>
      </c>
      <c r="C53" s="17" t="str">
        <f>VLOOKUP(B53,[24]Vine!$A$5:$F$178,3,0)</f>
        <v>Phan Thiết - Bình Thuận</v>
      </c>
      <c r="D53" s="17">
        <f>VLOOKUP(B53,[24]Vine!$A$5:$F$178,2,0)</f>
        <v>260178873</v>
      </c>
      <c r="E53" s="18" t="s">
        <v>22</v>
      </c>
      <c r="F53" s="18">
        <v>12950</v>
      </c>
      <c r="G53" s="19">
        <v>14500</v>
      </c>
      <c r="H53" s="20">
        <f t="shared" si="2"/>
        <v>187775000</v>
      </c>
      <c r="I53" s="24"/>
    </row>
    <row r="54" spans="1:9" ht="20.25" customHeight="1">
      <c r="A54" s="15">
        <v>42707</v>
      </c>
      <c r="B54" s="16" t="s">
        <v>21</v>
      </c>
      <c r="C54" s="17" t="str">
        <f>VLOOKUP(B54,[24]Vine!$A$5:$F$178,3,0)</f>
        <v>Phan Thiết - Bình Thuận</v>
      </c>
      <c r="D54" s="17">
        <f>VLOOKUP(B54,[24]Vine!$A$5:$F$178,2,0)</f>
        <v>280853616</v>
      </c>
      <c r="E54" s="18" t="s">
        <v>22</v>
      </c>
      <c r="F54" s="18">
        <v>12970</v>
      </c>
      <c r="G54" s="19">
        <v>14500</v>
      </c>
      <c r="H54" s="20">
        <f t="shared" si="2"/>
        <v>188065000</v>
      </c>
      <c r="I54" s="24"/>
    </row>
    <row r="55" spans="1:9" ht="20.25" customHeight="1">
      <c r="A55" s="15">
        <v>42709</v>
      </c>
      <c r="B55" s="16" t="s">
        <v>23</v>
      </c>
      <c r="C55" s="17" t="str">
        <f>VLOOKUP(B55,[24]Vine!$A$5:$F$178,3,0)</f>
        <v>Đức Linh - Bình Thuận</v>
      </c>
      <c r="D55" s="17">
        <f>VLOOKUP(B55,[24]Vine!$A$5:$F$178,2,0)</f>
        <v>250746332</v>
      </c>
      <c r="E55" s="18" t="s">
        <v>22</v>
      </c>
      <c r="F55" s="18">
        <v>12960</v>
      </c>
      <c r="G55" s="19">
        <v>14500</v>
      </c>
      <c r="H55" s="20">
        <f t="shared" si="0"/>
        <v>187920000</v>
      </c>
      <c r="I55" s="24"/>
    </row>
    <row r="56" spans="1:9" ht="20.25" customHeight="1">
      <c r="A56" s="15">
        <v>42709</v>
      </c>
      <c r="B56" s="16" t="s">
        <v>27</v>
      </c>
      <c r="C56" s="17" t="str">
        <f>VLOOKUP(B56,[24]Vine!$A$5:$F$178,3,0)</f>
        <v>Long Hương - Bình Thuận</v>
      </c>
      <c r="D56" s="17" t="str">
        <f>VLOOKUP(B56,[24]Vine!$A$5:$F$178,2,0)</f>
        <v>020714486</v>
      </c>
      <c r="E56" s="18" t="s">
        <v>22</v>
      </c>
      <c r="F56" s="18">
        <f>547229-SUM(F14:F55)</f>
        <v>12535</v>
      </c>
      <c r="G56" s="19">
        <v>14500</v>
      </c>
      <c r="H56" s="20">
        <f t="shared" si="0"/>
        <v>181757500</v>
      </c>
      <c r="I56" s="24"/>
    </row>
    <row r="57" spans="1:9" ht="20.25" customHeight="1">
      <c r="A57" s="15"/>
      <c r="B57" s="16"/>
      <c r="C57" s="17"/>
      <c r="D57" s="17"/>
      <c r="E57" s="18"/>
      <c r="F57" s="18"/>
      <c r="G57" s="19"/>
      <c r="H57" s="20"/>
      <c r="I57" s="20"/>
    </row>
    <row r="58" spans="1:9" ht="18.75" customHeight="1">
      <c r="A58" s="3" t="s">
        <v>28</v>
      </c>
      <c r="C58" s="27">
        <f>SUM(H14:H57)</f>
        <v>7934820500</v>
      </c>
      <c r="D58" s="27"/>
    </row>
    <row r="59" spans="1:9" ht="12.75" customHeight="1">
      <c r="C59" s="28"/>
      <c r="D59" s="5"/>
      <c r="G59" s="29" t="s">
        <v>42</v>
      </c>
      <c r="H59" s="30"/>
      <c r="I59" s="30"/>
    </row>
    <row r="60" spans="1:9">
      <c r="B60" s="31" t="s">
        <v>29</v>
      </c>
      <c r="G60" s="32" t="s">
        <v>30</v>
      </c>
    </row>
    <row r="61" spans="1:9">
      <c r="B61" s="33" t="s">
        <v>31</v>
      </c>
      <c r="D61" s="34"/>
      <c r="G61" s="35" t="s">
        <v>32</v>
      </c>
    </row>
    <row r="62" spans="1:9">
      <c r="B62" s="33"/>
      <c r="D62" s="34"/>
      <c r="G62" s="35"/>
    </row>
    <row r="63" spans="1:9">
      <c r="B63" s="33"/>
      <c r="D63" s="34"/>
      <c r="G63" s="35"/>
    </row>
    <row r="64" spans="1:9">
      <c r="B64" s="33"/>
      <c r="D64" s="34"/>
      <c r="G64" s="35"/>
    </row>
    <row r="65" spans="1:9">
      <c r="B65" s="33"/>
      <c r="D65" s="34"/>
      <c r="G65" s="35"/>
    </row>
    <row r="66" spans="1:9">
      <c r="B66" s="33"/>
      <c r="D66" s="34"/>
      <c r="G66" s="35"/>
    </row>
    <row r="67" spans="1:9" ht="17.25" customHeight="1">
      <c r="B67" s="36" t="s">
        <v>33</v>
      </c>
      <c r="C67" s="36"/>
      <c r="F67" s="49"/>
      <c r="G67" s="49"/>
      <c r="H67" s="49"/>
    </row>
    <row r="68" spans="1:9" ht="17.25" customHeight="1">
      <c r="B68" s="36"/>
      <c r="C68" s="36"/>
      <c r="F68" s="42"/>
      <c r="G68" s="42"/>
      <c r="H68" s="42"/>
    </row>
    <row r="69" spans="1:9" ht="17.25" customHeight="1">
      <c r="B69" s="36"/>
      <c r="C69" s="36"/>
      <c r="F69" s="42"/>
      <c r="G69" s="42"/>
      <c r="H69" s="42"/>
    </row>
    <row r="70" spans="1:9" ht="17.25" customHeight="1">
      <c r="B70" s="36"/>
      <c r="C70" s="36"/>
      <c r="F70" s="42"/>
      <c r="G70" s="42"/>
      <c r="H70" s="42"/>
    </row>
    <row r="71" spans="1:9" ht="17.25" customHeight="1">
      <c r="B71" s="36"/>
      <c r="C71" s="36"/>
      <c r="F71" s="42"/>
      <c r="G71" s="42"/>
      <c r="H71" s="42"/>
    </row>
    <row r="73" spans="1:9">
      <c r="A73" s="37" t="s">
        <v>34</v>
      </c>
    </row>
    <row r="74" spans="1:9" ht="33.75" customHeight="1">
      <c r="A74" s="50" t="s">
        <v>35</v>
      </c>
      <c r="B74" s="51"/>
      <c r="C74" s="51"/>
      <c r="D74" s="51"/>
      <c r="E74" s="51"/>
      <c r="F74" s="51"/>
      <c r="G74" s="51"/>
      <c r="H74" s="51"/>
      <c r="I74" s="51"/>
    </row>
    <row r="75" spans="1:9" ht="33.75" customHeight="1">
      <c r="A75" s="50" t="s">
        <v>36</v>
      </c>
      <c r="B75" s="50"/>
      <c r="C75" s="50"/>
      <c r="D75" s="50"/>
      <c r="E75" s="50"/>
      <c r="F75" s="50"/>
      <c r="G75" s="50"/>
      <c r="H75" s="50"/>
      <c r="I75" s="50"/>
    </row>
  </sheetData>
  <mergeCells count="9">
    <mergeCell ref="F67:H67"/>
    <mergeCell ref="A74:I74"/>
    <mergeCell ref="A75:I75"/>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2"/>
  <sheetViews>
    <sheetView topLeftCell="A19" zoomScaleSheetLayoutView="100" workbookViewId="0">
      <selection activeCell="C32" sqref="C32"/>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52" t="s">
        <v>0</v>
      </c>
      <c r="B1" s="52"/>
      <c r="C1" s="52"/>
      <c r="D1" s="52"/>
      <c r="E1" s="52"/>
      <c r="F1" s="52"/>
      <c r="G1" s="53"/>
      <c r="H1" s="54" t="s">
        <v>1</v>
      </c>
      <c r="I1" s="55"/>
    </row>
    <row r="2" spans="1:60" ht="12" customHeight="1">
      <c r="A2" s="52"/>
      <c r="B2" s="52"/>
      <c r="C2" s="52"/>
      <c r="D2" s="52"/>
      <c r="E2" s="52"/>
      <c r="F2" s="52"/>
      <c r="G2" s="53"/>
      <c r="H2" s="56"/>
      <c r="I2" s="57"/>
    </row>
    <row r="3" spans="1:60" ht="12" customHeight="1">
      <c r="A3" s="52"/>
      <c r="B3" s="52"/>
      <c r="C3" s="52"/>
      <c r="D3" s="52"/>
      <c r="E3" s="52"/>
      <c r="F3" s="52"/>
      <c r="G3" s="53"/>
      <c r="H3" s="56"/>
      <c r="I3" s="57"/>
    </row>
    <row r="4" spans="1:60" ht="13.5" customHeight="1">
      <c r="A4" s="60" t="s">
        <v>41</v>
      </c>
      <c r="B4" s="60"/>
      <c r="C4" s="60"/>
      <c r="D4" s="60"/>
      <c r="E4" s="60"/>
      <c r="F4" s="60"/>
      <c r="G4" s="61"/>
      <c r="H4" s="58"/>
      <c r="I4" s="59"/>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7" customFormat="1" ht="18.75" customHeight="1">
      <c r="A11" s="62" t="s">
        <v>7</v>
      </c>
      <c r="B11" s="64" t="s">
        <v>8</v>
      </c>
      <c r="C11" s="65"/>
      <c r="D11" s="66"/>
      <c r="E11" s="67" t="s">
        <v>9</v>
      </c>
      <c r="F11" s="67"/>
      <c r="G11" s="67"/>
      <c r="H11" s="67"/>
      <c r="I11" s="44"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29.25" customHeight="1">
      <c r="A12" s="63"/>
      <c r="B12" s="44" t="s">
        <v>11</v>
      </c>
      <c r="C12" s="44" t="s">
        <v>12</v>
      </c>
      <c r="D12" s="44" t="s">
        <v>13</v>
      </c>
      <c r="E12" s="44" t="s">
        <v>14</v>
      </c>
      <c r="F12" s="8" t="s">
        <v>15</v>
      </c>
      <c r="G12" s="8" t="s">
        <v>16</v>
      </c>
      <c r="H12" s="9" t="s">
        <v>17</v>
      </c>
      <c r="I12" s="44"/>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0.5" customHeight="1">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23" customFormat="1" ht="19.5" customHeight="1">
      <c r="A14" s="15">
        <v>42694</v>
      </c>
      <c r="B14" s="26" t="s">
        <v>45</v>
      </c>
      <c r="C14" s="17" t="str">
        <f>VLOOKUP(B14,[24]Vine!$A$5:$F$178,3,0)</f>
        <v>Vũng Tàu</v>
      </c>
      <c r="D14" s="17">
        <f>VLOOKUP(B14,[24]Vine!$A$5:$F$178,2,0)</f>
        <v>270176684</v>
      </c>
      <c r="E14" s="18" t="s">
        <v>44</v>
      </c>
      <c r="F14" s="18">
        <v>5042</v>
      </c>
      <c r="G14" s="19">
        <v>18500</v>
      </c>
      <c r="H14" s="20">
        <f t="shared" ref="H14:H25" si="0">F14*G14</f>
        <v>93277000</v>
      </c>
      <c r="I14" s="21"/>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row>
    <row r="15" spans="1:60" s="23" customFormat="1" ht="19.5" customHeight="1">
      <c r="A15" s="15">
        <v>42694</v>
      </c>
      <c r="B15" s="26" t="s">
        <v>46</v>
      </c>
      <c r="C15" s="17" t="str">
        <f>VLOOKUP(B15,[24]Vine!$A$5:$F$178,3,0)</f>
        <v>Vũng Tàu</v>
      </c>
      <c r="D15" s="17">
        <f>VLOOKUP(B15,[24]Vine!$A$5:$F$178,2,0)</f>
        <v>270176960</v>
      </c>
      <c r="E15" s="18" t="s">
        <v>44</v>
      </c>
      <c r="F15" s="18">
        <v>5460</v>
      </c>
      <c r="G15" s="19">
        <v>18500</v>
      </c>
      <c r="H15" s="20">
        <f t="shared" si="0"/>
        <v>101010000</v>
      </c>
      <c r="I15" s="24"/>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row>
    <row r="16" spans="1:60" s="23" customFormat="1" ht="19.5" customHeight="1">
      <c r="A16" s="15">
        <v>42694</v>
      </c>
      <c r="B16" s="26" t="s">
        <v>47</v>
      </c>
      <c r="C16" s="17" t="str">
        <f>VLOOKUP(B16,[24]Vine!$A$5:$F$178,3,0)</f>
        <v>Vũng Tàu</v>
      </c>
      <c r="D16" s="17">
        <f>VLOOKUP(B16,[24]Vine!$A$5:$F$178,2,0)</f>
        <v>270986506</v>
      </c>
      <c r="E16" s="18" t="s">
        <v>44</v>
      </c>
      <c r="F16" s="18">
        <v>6820</v>
      </c>
      <c r="G16" s="19">
        <v>18500</v>
      </c>
      <c r="H16" s="20">
        <f t="shared" si="0"/>
        <v>126170000</v>
      </c>
      <c r="I16" s="24"/>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row>
    <row r="17" spans="1:60" s="23" customFormat="1" ht="19.5" customHeight="1">
      <c r="A17" s="15">
        <v>42698</v>
      </c>
      <c r="B17" s="26" t="s">
        <v>43</v>
      </c>
      <c r="C17" s="17" t="str">
        <f>VLOOKUP(B17,[24]Vine!$A$5:$F$178,3,0)</f>
        <v>Vũng Tàu</v>
      </c>
      <c r="D17" s="17">
        <f>VLOOKUP(B17,[24]Vine!$A$5:$F$178,2,0)</f>
        <v>260456563</v>
      </c>
      <c r="E17" s="18" t="s">
        <v>44</v>
      </c>
      <c r="F17" s="18">
        <v>5045</v>
      </c>
      <c r="G17" s="19">
        <v>18500</v>
      </c>
      <c r="H17" s="20">
        <f t="shared" ref="H17:H19" si="1">F17*G17</f>
        <v>93332500</v>
      </c>
      <c r="I17" s="24"/>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row>
    <row r="18" spans="1:60" s="23" customFormat="1" ht="19.5" customHeight="1">
      <c r="A18" s="15">
        <v>42698</v>
      </c>
      <c r="B18" s="26" t="s">
        <v>45</v>
      </c>
      <c r="C18" s="17" t="str">
        <f>VLOOKUP(B18,[24]Vine!$A$5:$F$178,3,0)</f>
        <v>Vũng Tàu</v>
      </c>
      <c r="D18" s="17">
        <f>VLOOKUP(B18,[24]Vine!$A$5:$F$178,2,0)</f>
        <v>270176684</v>
      </c>
      <c r="E18" s="18" t="s">
        <v>44</v>
      </c>
      <c r="F18" s="18">
        <v>5260</v>
      </c>
      <c r="G18" s="19">
        <v>18500</v>
      </c>
      <c r="H18" s="20">
        <f t="shared" si="1"/>
        <v>97310000</v>
      </c>
      <c r="I18" s="24"/>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row>
    <row r="19" spans="1:60" s="23" customFormat="1" ht="19.5" customHeight="1">
      <c r="A19" s="15">
        <v>42698</v>
      </c>
      <c r="B19" s="26" t="s">
        <v>46</v>
      </c>
      <c r="C19" s="17" t="str">
        <f>VLOOKUP(B19,[24]Vine!$A$5:$F$178,3,0)</f>
        <v>Vũng Tàu</v>
      </c>
      <c r="D19" s="17">
        <f>VLOOKUP(B19,[24]Vine!$A$5:$F$178,2,0)</f>
        <v>270176960</v>
      </c>
      <c r="E19" s="18" t="s">
        <v>44</v>
      </c>
      <c r="F19" s="18">
        <v>5380</v>
      </c>
      <c r="G19" s="19">
        <v>18500</v>
      </c>
      <c r="H19" s="20">
        <f t="shared" si="1"/>
        <v>99530000</v>
      </c>
      <c r="I19" s="24"/>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row>
    <row r="20" spans="1:60" s="23" customFormat="1" ht="19.5" customHeight="1">
      <c r="A20" s="15">
        <v>42701</v>
      </c>
      <c r="B20" s="26" t="s">
        <v>47</v>
      </c>
      <c r="C20" s="17" t="str">
        <f>VLOOKUP(B20,[24]Vine!$A$5:$F$178,3,0)</f>
        <v>Vũng Tàu</v>
      </c>
      <c r="D20" s="17">
        <f>VLOOKUP(B20,[24]Vine!$A$5:$F$178,2,0)</f>
        <v>270986506</v>
      </c>
      <c r="E20" s="18" t="s">
        <v>44</v>
      </c>
      <c r="F20" s="18">
        <v>4980</v>
      </c>
      <c r="G20" s="19">
        <v>18500</v>
      </c>
      <c r="H20" s="20">
        <f t="shared" si="0"/>
        <v>92130000</v>
      </c>
      <c r="I20" s="24"/>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row>
    <row r="21" spans="1:60" s="23" customFormat="1" ht="19.5" customHeight="1">
      <c r="A21" s="15">
        <v>42701</v>
      </c>
      <c r="B21" s="26" t="s">
        <v>46</v>
      </c>
      <c r="C21" s="17" t="str">
        <f>VLOOKUP(B21,[24]Vine!$A$5:$F$178,3,0)</f>
        <v>Vũng Tàu</v>
      </c>
      <c r="D21" s="17">
        <f>VLOOKUP(B21,[24]Vine!$A$5:$F$178,2,0)</f>
        <v>270176960</v>
      </c>
      <c r="E21" s="18" t="s">
        <v>44</v>
      </c>
      <c r="F21" s="18">
        <v>4780</v>
      </c>
      <c r="G21" s="19">
        <v>18500</v>
      </c>
      <c r="H21" s="20">
        <f t="shared" si="0"/>
        <v>88430000</v>
      </c>
      <c r="I21" s="24"/>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row>
    <row r="22" spans="1:60" s="23" customFormat="1" ht="19.5" customHeight="1">
      <c r="A22" s="15">
        <v>42701</v>
      </c>
      <c r="B22" s="26" t="s">
        <v>47</v>
      </c>
      <c r="C22" s="17" t="str">
        <f>VLOOKUP(B22,[24]Vine!$A$5:$F$178,3,0)</f>
        <v>Vũng Tàu</v>
      </c>
      <c r="D22" s="17">
        <f>VLOOKUP(B22,[24]Vine!$A$5:$F$178,2,0)</f>
        <v>270986506</v>
      </c>
      <c r="E22" s="18" t="s">
        <v>44</v>
      </c>
      <c r="F22" s="18">
        <v>5046</v>
      </c>
      <c r="G22" s="19">
        <v>18500</v>
      </c>
      <c r="H22" s="20">
        <f t="shared" si="0"/>
        <v>93351000</v>
      </c>
      <c r="I22" s="24"/>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row>
    <row r="23" spans="1:60" s="23" customFormat="1" ht="19.5" customHeight="1">
      <c r="A23" s="15">
        <v>42704</v>
      </c>
      <c r="B23" s="26" t="s">
        <v>43</v>
      </c>
      <c r="C23" s="17" t="str">
        <f>VLOOKUP(B23,[24]Vine!$A$5:$F$178,3,0)</f>
        <v>Vũng Tàu</v>
      </c>
      <c r="D23" s="17">
        <f>VLOOKUP(B23,[24]Vine!$A$5:$F$178,2,0)</f>
        <v>260456563</v>
      </c>
      <c r="E23" s="18" t="s">
        <v>44</v>
      </c>
      <c r="F23" s="18">
        <v>5980</v>
      </c>
      <c r="G23" s="19">
        <v>18500</v>
      </c>
      <c r="H23" s="20">
        <f t="shared" ref="H23" si="2">F23*G23</f>
        <v>110630000</v>
      </c>
      <c r="I23" s="24"/>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row>
    <row r="24" spans="1:60" s="23" customFormat="1" ht="19.5" customHeight="1">
      <c r="A24" s="15">
        <v>42704</v>
      </c>
      <c r="B24" s="26" t="s">
        <v>45</v>
      </c>
      <c r="C24" s="17" t="str">
        <f>VLOOKUP(B24,[24]Vine!$A$5:$F$178,3,0)</f>
        <v>Vũng Tàu</v>
      </c>
      <c r="D24" s="17">
        <f>VLOOKUP(B24,[24]Vine!$A$5:$F$178,2,0)</f>
        <v>270176684</v>
      </c>
      <c r="E24" s="18" t="s">
        <v>44</v>
      </c>
      <c r="F24" s="18">
        <v>5360</v>
      </c>
      <c r="G24" s="19">
        <v>18500</v>
      </c>
      <c r="H24" s="20">
        <f t="shared" si="0"/>
        <v>99160000</v>
      </c>
      <c r="I24" s="24"/>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row>
    <row r="25" spans="1:60" s="23" customFormat="1" ht="19.5" customHeight="1">
      <c r="A25" s="15">
        <v>42704</v>
      </c>
      <c r="B25" s="26" t="s">
        <v>47</v>
      </c>
      <c r="C25" s="17" t="str">
        <f>VLOOKUP(B25,[24]Vine!$A$5:$F$178,3,0)</f>
        <v>Vũng Tàu</v>
      </c>
      <c r="D25" s="17">
        <f>VLOOKUP(B25,[24]Vine!$A$5:$F$178,2,0)</f>
        <v>270986506</v>
      </c>
      <c r="E25" s="18" t="s">
        <v>44</v>
      </c>
      <c r="F25" s="18">
        <f>65000-SUM(F14:F24)</f>
        <v>5847</v>
      </c>
      <c r="G25" s="19">
        <v>18500</v>
      </c>
      <c r="H25" s="20">
        <f t="shared" si="0"/>
        <v>108169500</v>
      </c>
      <c r="I25" s="24"/>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row>
    <row r="26" spans="1:60" s="23" customFormat="1" ht="11.25" customHeight="1">
      <c r="A26" s="15"/>
      <c r="B26" s="26"/>
      <c r="C26" s="17"/>
      <c r="D26" s="17"/>
      <c r="E26" s="18"/>
      <c r="F26" s="18"/>
      <c r="G26" s="19"/>
      <c r="H26" s="20"/>
      <c r="I26" s="20"/>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row>
    <row r="27" spans="1:60" ht="18.75" customHeight="1">
      <c r="A27" s="3" t="s">
        <v>28</v>
      </c>
      <c r="C27" s="27">
        <f>SUM(H14:H26)</f>
        <v>1202500000</v>
      </c>
      <c r="D27" s="27"/>
    </row>
    <row r="28" spans="1:60" ht="12.75" customHeight="1">
      <c r="C28" s="28"/>
      <c r="D28" s="5"/>
      <c r="G28" s="29" t="s">
        <v>42</v>
      </c>
      <c r="H28" s="30"/>
      <c r="I28" s="30"/>
    </row>
    <row r="29" spans="1:60">
      <c r="B29" s="31" t="s">
        <v>29</v>
      </c>
      <c r="G29" s="32" t="s">
        <v>30</v>
      </c>
    </row>
    <row r="30" spans="1:60">
      <c r="B30" s="33" t="s">
        <v>31</v>
      </c>
      <c r="D30" s="34"/>
      <c r="G30" s="35" t="s">
        <v>32</v>
      </c>
    </row>
    <row r="31" spans="1:60">
      <c r="B31" s="33"/>
      <c r="D31" s="34"/>
      <c r="G31" s="35"/>
    </row>
    <row r="32" spans="1:60">
      <c r="B32" s="33"/>
      <c r="D32" s="34"/>
      <c r="G32" s="35"/>
    </row>
    <row r="33" spans="1:16114">
      <c r="B33" s="33"/>
      <c r="D33" s="34"/>
      <c r="G33" s="35"/>
    </row>
    <row r="34" spans="1:16114">
      <c r="B34" s="33"/>
      <c r="D34" s="34"/>
      <c r="G34" s="35"/>
    </row>
    <row r="35" spans="1:16114">
      <c r="B35" s="33"/>
      <c r="D35" s="34"/>
      <c r="G35" s="35"/>
    </row>
    <row r="36" spans="1:16114" s="1" customFormat="1" ht="6.75" customHeight="1">
      <c r="A36" s="3"/>
      <c r="B36" s="33"/>
      <c r="C36" s="2"/>
      <c r="D36" s="34"/>
      <c r="E36" s="2"/>
      <c r="F36" s="5"/>
      <c r="G36" s="35"/>
      <c r="H36" s="2"/>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17.25" customHeight="1">
      <c r="A37" s="3"/>
      <c r="B37" s="36" t="s">
        <v>33</v>
      </c>
      <c r="C37" s="36"/>
      <c r="D37" s="2"/>
      <c r="E37" s="2"/>
      <c r="F37" s="49"/>
      <c r="G37" s="49"/>
      <c r="H37" s="49"/>
      <c r="I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40" spans="1:16114" s="1" customFormat="1">
      <c r="A40" s="37" t="s">
        <v>34</v>
      </c>
      <c r="B40" s="2"/>
      <c r="C40" s="2"/>
      <c r="D40" s="2"/>
      <c r="E40" s="2"/>
      <c r="F40" s="5"/>
      <c r="G40" s="5"/>
      <c r="H40" s="2"/>
      <c r="I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row r="41" spans="1:16114" s="1" customFormat="1" ht="33.75" customHeight="1">
      <c r="A41" s="50" t="s">
        <v>35</v>
      </c>
      <c r="B41" s="51"/>
      <c r="C41" s="51"/>
      <c r="D41" s="51"/>
      <c r="E41" s="51"/>
      <c r="F41" s="51"/>
      <c r="G41" s="51"/>
      <c r="H41" s="51"/>
      <c r="I41" s="51"/>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row>
    <row r="42" spans="1:16114" s="1" customFormat="1" ht="33.75" customHeight="1">
      <c r="A42" s="50" t="s">
        <v>36</v>
      </c>
      <c r="B42" s="50"/>
      <c r="C42" s="50"/>
      <c r="D42" s="50"/>
      <c r="E42" s="50"/>
      <c r="F42" s="50"/>
      <c r="G42" s="50"/>
      <c r="H42" s="50"/>
      <c r="I42" s="50"/>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row>
  </sheetData>
  <mergeCells count="9">
    <mergeCell ref="F37:H37"/>
    <mergeCell ref="A41:I41"/>
    <mergeCell ref="A42:I42"/>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75" right="0.75" top="0.65500000000000003" bottom="0.16" header="0.2" footer="0.16"/>
  <pageSetup scale="9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37" zoomScaleSheetLayoutView="100" workbookViewId="0">
      <selection activeCell="E46" sqref="E46"/>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52" t="s">
        <v>0</v>
      </c>
      <c r="B1" s="52"/>
      <c r="C1" s="52"/>
      <c r="D1" s="52"/>
      <c r="E1" s="52"/>
      <c r="F1" s="52"/>
      <c r="G1" s="53"/>
      <c r="H1" s="54" t="s">
        <v>1</v>
      </c>
      <c r="I1" s="55"/>
    </row>
    <row r="2" spans="1:60" ht="12" customHeight="1">
      <c r="A2" s="52"/>
      <c r="B2" s="52"/>
      <c r="C2" s="52"/>
      <c r="D2" s="52"/>
      <c r="E2" s="52"/>
      <c r="F2" s="52"/>
      <c r="G2" s="53"/>
      <c r="H2" s="56"/>
      <c r="I2" s="57"/>
    </row>
    <row r="3" spans="1:60" ht="12" customHeight="1">
      <c r="A3" s="52"/>
      <c r="B3" s="52"/>
      <c r="C3" s="52"/>
      <c r="D3" s="52"/>
      <c r="E3" s="52"/>
      <c r="F3" s="52"/>
      <c r="G3" s="53"/>
      <c r="H3" s="56"/>
      <c r="I3" s="57"/>
    </row>
    <row r="4" spans="1:60" ht="13.5" customHeight="1">
      <c r="A4" s="60" t="s">
        <v>49</v>
      </c>
      <c r="B4" s="60"/>
      <c r="C4" s="60"/>
      <c r="D4" s="60"/>
      <c r="E4" s="60"/>
      <c r="F4" s="60"/>
      <c r="G4" s="61"/>
      <c r="H4" s="58"/>
      <c r="I4" s="59"/>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7" customFormat="1" ht="21.75" customHeight="1">
      <c r="A11" s="62" t="s">
        <v>7</v>
      </c>
      <c r="B11" s="64" t="s">
        <v>8</v>
      </c>
      <c r="C11" s="65"/>
      <c r="D11" s="66"/>
      <c r="E11" s="67" t="s">
        <v>9</v>
      </c>
      <c r="F11" s="67"/>
      <c r="G11" s="67"/>
      <c r="H11" s="67"/>
      <c r="I11" s="46"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38.25" customHeight="1">
      <c r="A12" s="63"/>
      <c r="B12" s="46" t="s">
        <v>11</v>
      </c>
      <c r="C12" s="46" t="s">
        <v>12</v>
      </c>
      <c r="D12" s="46" t="s">
        <v>13</v>
      </c>
      <c r="E12" s="46" t="s">
        <v>14</v>
      </c>
      <c r="F12" s="8" t="s">
        <v>15</v>
      </c>
      <c r="G12" s="8" t="s">
        <v>16</v>
      </c>
      <c r="H12" s="9" t="s">
        <v>17</v>
      </c>
      <c r="I12" s="4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0.5" customHeight="1">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23" customFormat="1" ht="20.25" customHeight="1">
      <c r="A14" s="15">
        <v>42677</v>
      </c>
      <c r="B14" s="16" t="s">
        <v>24</v>
      </c>
      <c r="C14" s="17" t="str">
        <f>VLOOKUP(B14,[24]Vine!$A$5:$F$178,3,0)</f>
        <v>Phan Thiết - Bình Thuận</v>
      </c>
      <c r="D14" s="17">
        <f>VLOOKUP(B14,[24]Vine!$A$5:$F$178,2,0)</f>
        <v>260178873</v>
      </c>
      <c r="E14" s="18" t="s">
        <v>22</v>
      </c>
      <c r="F14" s="18">
        <v>11953</v>
      </c>
      <c r="G14" s="19">
        <v>14300</v>
      </c>
      <c r="H14" s="20">
        <f t="shared" ref="H14:H45" si="0">F14*G14</f>
        <v>170927900</v>
      </c>
      <c r="I14" s="21"/>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row>
    <row r="15" spans="1:60" s="23" customFormat="1" ht="20.25" customHeight="1">
      <c r="A15" s="15">
        <v>42677</v>
      </c>
      <c r="B15" s="16" t="s">
        <v>25</v>
      </c>
      <c r="C15" s="17" t="str">
        <f>VLOOKUP(B15,[24]Vine!$A$5:$F$178,3,0)</f>
        <v>Phan Thiết - Bình Thuận</v>
      </c>
      <c r="D15" s="17">
        <f>VLOOKUP(B15,[24]Vine!$A$5:$F$178,2,0)</f>
        <v>260850613</v>
      </c>
      <c r="E15" s="18" t="s">
        <v>22</v>
      </c>
      <c r="F15" s="18">
        <v>11250</v>
      </c>
      <c r="G15" s="19">
        <v>14300</v>
      </c>
      <c r="H15" s="20">
        <f t="shared" si="0"/>
        <v>160875000</v>
      </c>
      <c r="I15" s="24"/>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row>
    <row r="16" spans="1:60" s="23" customFormat="1" ht="20.25" customHeight="1">
      <c r="A16" s="15">
        <v>42677</v>
      </c>
      <c r="B16" s="16" t="s">
        <v>26</v>
      </c>
      <c r="C16" s="17" t="str">
        <f>VLOOKUP(B16,[24]Vine!$A$5:$F$178,3,0)</f>
        <v>Hàm Tân - Bình Thuận</v>
      </c>
      <c r="D16" s="17">
        <f>VLOOKUP(B16,[24]Vine!$A$5:$F$178,2,0)</f>
        <v>260690910</v>
      </c>
      <c r="E16" s="18" t="s">
        <v>22</v>
      </c>
      <c r="F16" s="25">
        <v>11302</v>
      </c>
      <c r="G16" s="19">
        <v>14300</v>
      </c>
      <c r="H16" s="20">
        <f t="shared" si="0"/>
        <v>161618600</v>
      </c>
      <c r="I16" s="24"/>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row>
    <row r="17" spans="1:60" s="23" customFormat="1" ht="20.25" customHeight="1">
      <c r="A17" s="15">
        <v>42677</v>
      </c>
      <c r="B17" s="16" t="s">
        <v>27</v>
      </c>
      <c r="C17" s="17" t="str">
        <f>VLOOKUP(B17,[24]Vine!$A$5:$F$178,3,0)</f>
        <v>Long Hương - Bình Thuận</v>
      </c>
      <c r="D17" s="17" t="str">
        <f>VLOOKUP(B17,[24]Vine!$A$5:$F$178,2,0)</f>
        <v>020714486</v>
      </c>
      <c r="E17" s="18" t="s">
        <v>22</v>
      </c>
      <c r="F17" s="18">
        <v>11078</v>
      </c>
      <c r="G17" s="19">
        <v>14300</v>
      </c>
      <c r="H17" s="20">
        <f t="shared" si="0"/>
        <v>158415400</v>
      </c>
      <c r="I17" s="24"/>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row>
    <row r="18" spans="1:60" s="23" customFormat="1" ht="20.25" customHeight="1">
      <c r="A18" s="15">
        <v>42680</v>
      </c>
      <c r="B18" s="16" t="s">
        <v>21</v>
      </c>
      <c r="C18" s="17" t="str">
        <f>VLOOKUP(B18,[24]Vine!$A$5:$F$178,3,0)</f>
        <v>Phan Thiết - Bình Thuận</v>
      </c>
      <c r="D18" s="17">
        <f>VLOOKUP(B18,[24]Vine!$A$5:$F$178,2,0)</f>
        <v>280853616</v>
      </c>
      <c r="E18" s="18" t="s">
        <v>22</v>
      </c>
      <c r="F18" s="18">
        <v>11520</v>
      </c>
      <c r="G18" s="19">
        <v>14300</v>
      </c>
      <c r="H18" s="20">
        <f t="shared" si="0"/>
        <v>164736000</v>
      </c>
      <c r="I18" s="24"/>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row>
    <row r="19" spans="1:60" s="23" customFormat="1" ht="20.25" customHeight="1">
      <c r="A19" s="15">
        <v>42680</v>
      </c>
      <c r="B19" s="16" t="s">
        <v>23</v>
      </c>
      <c r="C19" s="17" t="str">
        <f>VLOOKUP(B19,[24]Vine!$A$5:$F$178,3,0)</f>
        <v>Đức Linh - Bình Thuận</v>
      </c>
      <c r="D19" s="17">
        <f>VLOOKUP(B19,[24]Vine!$A$5:$F$178,2,0)</f>
        <v>250746332</v>
      </c>
      <c r="E19" s="18" t="s">
        <v>22</v>
      </c>
      <c r="F19" s="18">
        <v>11460</v>
      </c>
      <c r="G19" s="19">
        <v>14300</v>
      </c>
      <c r="H19" s="20">
        <f t="shared" si="0"/>
        <v>163878000</v>
      </c>
      <c r="I19" s="24"/>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row>
    <row r="20" spans="1:60" s="23" customFormat="1" ht="20.25" customHeight="1">
      <c r="A20" s="15">
        <v>42680</v>
      </c>
      <c r="B20" s="16" t="s">
        <v>26</v>
      </c>
      <c r="C20" s="17" t="str">
        <f>VLOOKUP(B20,[24]Vine!$A$5:$F$178,3,0)</f>
        <v>Hàm Tân - Bình Thuận</v>
      </c>
      <c r="D20" s="17">
        <f>VLOOKUP(B20,[24]Vine!$A$5:$F$178,2,0)</f>
        <v>260690910</v>
      </c>
      <c r="E20" s="18" t="s">
        <v>22</v>
      </c>
      <c r="F20" s="18">
        <v>11040</v>
      </c>
      <c r="G20" s="19">
        <v>14300</v>
      </c>
      <c r="H20" s="20">
        <f t="shared" si="0"/>
        <v>157872000</v>
      </c>
      <c r="I20" s="24"/>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row>
    <row r="21" spans="1:60" s="23" customFormat="1" ht="20.25" customHeight="1">
      <c r="A21" s="15">
        <v>42680</v>
      </c>
      <c r="B21" s="16" t="s">
        <v>25</v>
      </c>
      <c r="C21" s="17" t="str">
        <f>VLOOKUP(B21,[24]Vine!$A$5:$F$178,3,0)</f>
        <v>Phan Thiết - Bình Thuận</v>
      </c>
      <c r="D21" s="17">
        <f>VLOOKUP(B21,[24]Vine!$A$5:$F$178,2,0)</f>
        <v>260850613</v>
      </c>
      <c r="E21" s="18" t="s">
        <v>22</v>
      </c>
      <c r="F21" s="18">
        <v>11420</v>
      </c>
      <c r="G21" s="19">
        <v>14300</v>
      </c>
      <c r="H21" s="20">
        <f t="shared" si="0"/>
        <v>163306000</v>
      </c>
      <c r="I21" s="24"/>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row>
    <row r="22" spans="1:60" s="23" customFormat="1" ht="20.25" customHeight="1">
      <c r="A22" s="15">
        <v>42685</v>
      </c>
      <c r="B22" s="16" t="s">
        <v>21</v>
      </c>
      <c r="C22" s="17" t="str">
        <f>VLOOKUP(B22,[24]Vine!$A$5:$F$178,3,0)</f>
        <v>Phan Thiết - Bình Thuận</v>
      </c>
      <c r="D22" s="17">
        <f>VLOOKUP(B22,[24]Vine!$A$5:$F$178,2,0)</f>
        <v>280853616</v>
      </c>
      <c r="E22" s="18" t="s">
        <v>22</v>
      </c>
      <c r="F22" s="18">
        <v>11820</v>
      </c>
      <c r="G22" s="19">
        <v>14300</v>
      </c>
      <c r="H22" s="20">
        <f t="shared" si="0"/>
        <v>169026000</v>
      </c>
      <c r="I22" s="24"/>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row>
    <row r="23" spans="1:60" s="23" customFormat="1" ht="20.25" customHeight="1">
      <c r="A23" s="15">
        <v>42685</v>
      </c>
      <c r="B23" s="16" t="s">
        <v>23</v>
      </c>
      <c r="C23" s="17" t="str">
        <f>VLOOKUP(B23,[24]Vine!$A$5:$F$178,3,0)</f>
        <v>Đức Linh - Bình Thuận</v>
      </c>
      <c r="D23" s="17">
        <f>VLOOKUP(B23,[24]Vine!$A$5:$F$178,2,0)</f>
        <v>250746332</v>
      </c>
      <c r="E23" s="18" t="s">
        <v>22</v>
      </c>
      <c r="F23" s="18">
        <v>11256</v>
      </c>
      <c r="G23" s="19">
        <v>14300</v>
      </c>
      <c r="H23" s="20">
        <f t="shared" si="0"/>
        <v>160960800</v>
      </c>
      <c r="I23" s="24"/>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row>
    <row r="24" spans="1:60" s="23" customFormat="1" ht="20.25" customHeight="1">
      <c r="A24" s="15">
        <v>42685</v>
      </c>
      <c r="B24" s="16" t="s">
        <v>25</v>
      </c>
      <c r="C24" s="17" t="str">
        <f>VLOOKUP(B24,[24]Vine!$A$5:$F$178,3,0)</f>
        <v>Phan Thiết - Bình Thuận</v>
      </c>
      <c r="D24" s="17">
        <f>VLOOKUP(B24,[24]Vine!$A$5:$F$178,2,0)</f>
        <v>260850613</v>
      </c>
      <c r="E24" s="18" t="s">
        <v>22</v>
      </c>
      <c r="F24" s="18">
        <v>11230</v>
      </c>
      <c r="G24" s="19">
        <v>14300</v>
      </c>
      <c r="H24" s="20">
        <f t="shared" si="0"/>
        <v>160589000</v>
      </c>
      <c r="I24" s="24"/>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row>
    <row r="25" spans="1:60" s="23" customFormat="1" ht="20.25" customHeight="1">
      <c r="A25" s="15">
        <v>42685</v>
      </c>
      <c r="B25" s="16" t="s">
        <v>26</v>
      </c>
      <c r="C25" s="17" t="str">
        <f>VLOOKUP(B25,[24]Vine!$A$5:$F$178,3,0)</f>
        <v>Hàm Tân - Bình Thuận</v>
      </c>
      <c r="D25" s="17">
        <f>VLOOKUP(B25,[24]Vine!$A$5:$F$178,2,0)</f>
        <v>260690910</v>
      </c>
      <c r="E25" s="18" t="s">
        <v>22</v>
      </c>
      <c r="F25" s="18">
        <v>11049</v>
      </c>
      <c r="G25" s="19">
        <v>14300</v>
      </c>
      <c r="H25" s="20">
        <f t="shared" si="0"/>
        <v>158000700</v>
      </c>
      <c r="I25" s="24"/>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row>
    <row r="26" spans="1:60" s="23" customFormat="1" ht="20.25" customHeight="1">
      <c r="A26" s="15">
        <v>42689</v>
      </c>
      <c r="B26" s="16" t="s">
        <v>25</v>
      </c>
      <c r="C26" s="17" t="str">
        <f>VLOOKUP(B26,[24]Vine!$A$5:$F$178,3,0)</f>
        <v>Phan Thiết - Bình Thuận</v>
      </c>
      <c r="D26" s="17">
        <f>VLOOKUP(B26,[24]Vine!$A$5:$F$178,2,0)</f>
        <v>260850613</v>
      </c>
      <c r="E26" s="18" t="s">
        <v>22</v>
      </c>
      <c r="F26" s="18">
        <v>11025</v>
      </c>
      <c r="G26" s="19">
        <v>14300</v>
      </c>
      <c r="H26" s="20">
        <f t="shared" si="0"/>
        <v>157657500</v>
      </c>
      <c r="I26" s="24"/>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row>
    <row r="27" spans="1:60" s="23" customFormat="1" ht="20.25" customHeight="1">
      <c r="A27" s="15">
        <v>42689</v>
      </c>
      <c r="B27" s="16" t="s">
        <v>21</v>
      </c>
      <c r="C27" s="17" t="str">
        <f>VLOOKUP(B27,[24]Vine!$A$5:$F$178,3,0)</f>
        <v>Phan Thiết - Bình Thuận</v>
      </c>
      <c r="D27" s="17">
        <f>VLOOKUP(B27,[24]Vine!$A$5:$F$178,2,0)</f>
        <v>280853616</v>
      </c>
      <c r="E27" s="18" t="s">
        <v>22</v>
      </c>
      <c r="F27" s="18">
        <v>11230</v>
      </c>
      <c r="G27" s="19">
        <v>14300</v>
      </c>
      <c r="H27" s="20">
        <f t="shared" si="0"/>
        <v>160589000</v>
      </c>
      <c r="I27" s="24"/>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row>
    <row r="28" spans="1:60" s="23" customFormat="1" ht="20.25" customHeight="1">
      <c r="A28" s="15">
        <v>42689</v>
      </c>
      <c r="B28" s="16" t="s">
        <v>26</v>
      </c>
      <c r="C28" s="17" t="str">
        <f>VLOOKUP(B28,[24]Vine!$A$5:$F$178,3,0)</f>
        <v>Hàm Tân - Bình Thuận</v>
      </c>
      <c r="D28" s="17">
        <f>VLOOKUP(B28,[24]Vine!$A$5:$F$178,2,0)</f>
        <v>260690910</v>
      </c>
      <c r="E28" s="18" t="s">
        <v>22</v>
      </c>
      <c r="F28" s="18">
        <v>11046</v>
      </c>
      <c r="G28" s="19">
        <v>14300</v>
      </c>
      <c r="H28" s="20">
        <f t="shared" si="0"/>
        <v>157957800</v>
      </c>
      <c r="I28" s="24"/>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row>
    <row r="29" spans="1:60" s="23" customFormat="1" ht="20.25" customHeight="1">
      <c r="A29" s="15">
        <v>42689</v>
      </c>
      <c r="B29" s="16" t="s">
        <v>24</v>
      </c>
      <c r="C29" s="17" t="str">
        <f>VLOOKUP(B29,[24]Vine!$A$5:$F$178,3,0)</f>
        <v>Phan Thiết - Bình Thuận</v>
      </c>
      <c r="D29" s="17">
        <f>VLOOKUP(B29,[24]Vine!$A$5:$F$178,2,0)</f>
        <v>260178873</v>
      </c>
      <c r="E29" s="18" t="s">
        <v>22</v>
      </c>
      <c r="F29" s="18">
        <v>11450</v>
      </c>
      <c r="G29" s="19">
        <v>14300</v>
      </c>
      <c r="H29" s="20">
        <f t="shared" si="0"/>
        <v>163735000</v>
      </c>
      <c r="I29" s="24"/>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row>
    <row r="30" spans="1:60" s="23" customFormat="1" ht="20.25" customHeight="1">
      <c r="A30" s="15">
        <v>42694</v>
      </c>
      <c r="B30" s="16" t="s">
        <v>25</v>
      </c>
      <c r="C30" s="17" t="str">
        <f>VLOOKUP(B30,[24]Vine!$A$5:$F$178,3,0)</f>
        <v>Phan Thiết - Bình Thuận</v>
      </c>
      <c r="D30" s="17">
        <f>VLOOKUP(B30,[24]Vine!$A$5:$F$178,2,0)</f>
        <v>260850613</v>
      </c>
      <c r="E30" s="18" t="s">
        <v>22</v>
      </c>
      <c r="F30" s="18">
        <v>11982</v>
      </c>
      <c r="G30" s="19">
        <v>14300</v>
      </c>
      <c r="H30" s="20">
        <f t="shared" si="0"/>
        <v>171342600</v>
      </c>
      <c r="I30" s="24"/>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row>
    <row r="31" spans="1:60" s="23" customFormat="1" ht="20.25" customHeight="1">
      <c r="A31" s="15">
        <v>42694</v>
      </c>
      <c r="B31" s="16" t="s">
        <v>26</v>
      </c>
      <c r="C31" s="17" t="str">
        <f>VLOOKUP(B31,[24]Vine!$A$5:$F$178,3,0)</f>
        <v>Hàm Tân - Bình Thuận</v>
      </c>
      <c r="D31" s="17">
        <f>VLOOKUP(B31,[24]Vine!$A$5:$F$178,2,0)</f>
        <v>260690910</v>
      </c>
      <c r="E31" s="18" t="s">
        <v>22</v>
      </c>
      <c r="F31" s="25">
        <v>11302</v>
      </c>
      <c r="G31" s="19">
        <v>14300</v>
      </c>
      <c r="H31" s="20">
        <f t="shared" si="0"/>
        <v>161618600</v>
      </c>
      <c r="I31" s="24"/>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row>
    <row r="32" spans="1:60" s="23" customFormat="1" ht="20.25" customHeight="1">
      <c r="A32" s="15">
        <v>42694</v>
      </c>
      <c r="B32" s="16" t="s">
        <v>27</v>
      </c>
      <c r="C32" s="17" t="str">
        <f>VLOOKUP(B32,[24]Vine!$A$5:$F$178,3,0)</f>
        <v>Long Hương - Bình Thuận</v>
      </c>
      <c r="D32" s="17" t="str">
        <f>VLOOKUP(B32,[24]Vine!$A$5:$F$178,2,0)</f>
        <v>020714486</v>
      </c>
      <c r="E32" s="18" t="s">
        <v>22</v>
      </c>
      <c r="F32" s="18">
        <v>11078</v>
      </c>
      <c r="G32" s="19">
        <v>14300</v>
      </c>
      <c r="H32" s="20">
        <f t="shared" si="0"/>
        <v>158415400</v>
      </c>
      <c r="I32" s="24"/>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row>
    <row r="33" spans="1:60" s="23" customFormat="1" ht="20.25" customHeight="1">
      <c r="A33" s="15">
        <v>42694</v>
      </c>
      <c r="B33" s="16" t="s">
        <v>21</v>
      </c>
      <c r="C33" s="17" t="str">
        <f>VLOOKUP(B33,[24]Vine!$A$5:$F$178,3,0)</f>
        <v>Phan Thiết - Bình Thuận</v>
      </c>
      <c r="D33" s="17">
        <f>VLOOKUP(B33,[24]Vine!$A$5:$F$178,2,0)</f>
        <v>280853616</v>
      </c>
      <c r="E33" s="18" t="s">
        <v>22</v>
      </c>
      <c r="F33" s="18">
        <v>11780</v>
      </c>
      <c r="G33" s="19">
        <v>14300</v>
      </c>
      <c r="H33" s="20">
        <f t="shared" si="0"/>
        <v>168454000</v>
      </c>
      <c r="I33" s="24"/>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row>
    <row r="34" spans="1:60" s="23" customFormat="1" ht="20.25" customHeight="1">
      <c r="A34" s="15">
        <v>42699</v>
      </c>
      <c r="B34" s="16" t="s">
        <v>23</v>
      </c>
      <c r="C34" s="17" t="str">
        <f>VLOOKUP(B34,[24]Vine!$A$5:$F$178,3,0)</f>
        <v>Đức Linh - Bình Thuận</v>
      </c>
      <c r="D34" s="17">
        <f>VLOOKUP(B34,[24]Vine!$A$5:$F$178,2,0)</f>
        <v>250746332</v>
      </c>
      <c r="E34" s="18" t="s">
        <v>22</v>
      </c>
      <c r="F34" s="18">
        <v>11450</v>
      </c>
      <c r="G34" s="19">
        <v>14300</v>
      </c>
      <c r="H34" s="20">
        <f t="shared" si="0"/>
        <v>163735000</v>
      </c>
      <c r="I34" s="24"/>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row>
    <row r="35" spans="1:60" s="23" customFormat="1" ht="20.25" customHeight="1">
      <c r="A35" s="15">
        <v>42699</v>
      </c>
      <c r="B35" s="16" t="s">
        <v>26</v>
      </c>
      <c r="C35" s="17" t="str">
        <f>VLOOKUP(B35,[24]Vine!$A$5:$F$178,3,0)</f>
        <v>Hàm Tân - Bình Thuận</v>
      </c>
      <c r="D35" s="17">
        <f>VLOOKUP(B35,[24]Vine!$A$5:$F$178,2,0)</f>
        <v>260690910</v>
      </c>
      <c r="E35" s="18" t="s">
        <v>22</v>
      </c>
      <c r="F35" s="18">
        <v>11560</v>
      </c>
      <c r="G35" s="19">
        <v>14300</v>
      </c>
      <c r="H35" s="20">
        <f t="shared" si="0"/>
        <v>165308000</v>
      </c>
      <c r="I35" s="24"/>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row>
    <row r="36" spans="1:60" s="23" customFormat="1" ht="20.25" customHeight="1">
      <c r="A36" s="15">
        <v>42699</v>
      </c>
      <c r="B36" s="16" t="s">
        <v>25</v>
      </c>
      <c r="C36" s="17" t="str">
        <f>VLOOKUP(B36,[24]Vine!$A$5:$F$178,3,0)</f>
        <v>Phan Thiết - Bình Thuận</v>
      </c>
      <c r="D36" s="17">
        <f>VLOOKUP(B36,[24]Vine!$A$5:$F$178,2,0)</f>
        <v>260850613</v>
      </c>
      <c r="E36" s="18" t="s">
        <v>22</v>
      </c>
      <c r="F36" s="18">
        <v>11420</v>
      </c>
      <c r="G36" s="19">
        <v>14300</v>
      </c>
      <c r="H36" s="20">
        <f t="shared" si="0"/>
        <v>163306000</v>
      </c>
      <c r="I36" s="24"/>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row>
    <row r="37" spans="1:60" s="23" customFormat="1" ht="20.25" customHeight="1">
      <c r="A37" s="15">
        <v>42699</v>
      </c>
      <c r="B37" s="16" t="s">
        <v>21</v>
      </c>
      <c r="C37" s="17" t="str">
        <f>VLOOKUP(B37,[24]Vine!$A$5:$F$178,3,0)</f>
        <v>Phan Thiết - Bình Thuận</v>
      </c>
      <c r="D37" s="17">
        <f>VLOOKUP(B37,[24]Vine!$A$5:$F$178,2,0)</f>
        <v>280853616</v>
      </c>
      <c r="E37" s="18" t="s">
        <v>22</v>
      </c>
      <c r="F37" s="18">
        <f>273000-SUM(F14:F36)</f>
        <v>11299</v>
      </c>
      <c r="G37" s="19">
        <v>14300</v>
      </c>
      <c r="H37" s="20">
        <f t="shared" si="0"/>
        <v>161575700</v>
      </c>
      <c r="I37" s="24"/>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row>
    <row r="38" spans="1:60" s="23" customFormat="1" ht="20.25" customHeight="1">
      <c r="A38" s="15">
        <v>42703</v>
      </c>
      <c r="B38" s="16" t="s">
        <v>23</v>
      </c>
      <c r="C38" s="17" t="str">
        <f>VLOOKUP(B38,[24]Vine!$A$5:$F$178,3,0)</f>
        <v>Đức Linh - Bình Thuận</v>
      </c>
      <c r="D38" s="17">
        <f>VLOOKUP(B38,[24]Vine!$A$5:$F$178,2,0)</f>
        <v>250746332</v>
      </c>
      <c r="E38" s="18" t="s">
        <v>22</v>
      </c>
      <c r="F38" s="18">
        <v>11256</v>
      </c>
      <c r="G38" s="19">
        <v>14300</v>
      </c>
      <c r="H38" s="20">
        <f t="shared" si="0"/>
        <v>160960800</v>
      </c>
      <c r="I38" s="24"/>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row>
    <row r="39" spans="1:60" s="23" customFormat="1" ht="20.25" customHeight="1">
      <c r="A39" s="15">
        <v>42703</v>
      </c>
      <c r="B39" s="16" t="s">
        <v>25</v>
      </c>
      <c r="C39" s="17" t="str">
        <f>VLOOKUP(B39,[24]Vine!$A$5:$F$178,3,0)</f>
        <v>Phan Thiết - Bình Thuận</v>
      </c>
      <c r="D39" s="17">
        <f>VLOOKUP(B39,[24]Vine!$A$5:$F$178,2,0)</f>
        <v>260850613</v>
      </c>
      <c r="E39" s="18" t="s">
        <v>22</v>
      </c>
      <c r="F39" s="18">
        <v>11490</v>
      </c>
      <c r="G39" s="19">
        <v>14300</v>
      </c>
      <c r="H39" s="20">
        <f t="shared" si="0"/>
        <v>164307000</v>
      </c>
      <c r="I39" s="24"/>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row>
    <row r="40" spans="1:60" s="23" customFormat="1" ht="20.25" customHeight="1">
      <c r="A40" s="15">
        <v>42703</v>
      </c>
      <c r="B40" s="16" t="s">
        <v>26</v>
      </c>
      <c r="C40" s="17" t="str">
        <f>VLOOKUP(B40,[24]Vine!$A$5:$F$178,3,0)</f>
        <v>Hàm Tân - Bình Thuận</v>
      </c>
      <c r="D40" s="17">
        <f>VLOOKUP(B40,[24]Vine!$A$5:$F$178,2,0)</f>
        <v>260690910</v>
      </c>
      <c r="E40" s="18" t="s">
        <v>22</v>
      </c>
      <c r="F40" s="18">
        <v>11025</v>
      </c>
      <c r="G40" s="19">
        <v>14300</v>
      </c>
      <c r="H40" s="20">
        <f t="shared" si="0"/>
        <v>157657500</v>
      </c>
      <c r="I40" s="24"/>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row>
    <row r="41" spans="1:60" s="23" customFormat="1" ht="20.25" customHeight="1">
      <c r="A41" s="15">
        <v>42703</v>
      </c>
      <c r="B41" s="16" t="s">
        <v>21</v>
      </c>
      <c r="C41" s="17" t="str">
        <f>VLOOKUP(B41,[24]Vine!$A$5:$F$178,3,0)</f>
        <v>Phan Thiết - Bình Thuận</v>
      </c>
      <c r="D41" s="17">
        <f>VLOOKUP(B41,[24]Vine!$A$5:$F$178,2,0)</f>
        <v>280853616</v>
      </c>
      <c r="E41" s="18" t="s">
        <v>22</v>
      </c>
      <c r="F41" s="18">
        <v>11248</v>
      </c>
      <c r="G41" s="19">
        <v>14300</v>
      </c>
      <c r="H41" s="20">
        <f t="shared" si="0"/>
        <v>160846400</v>
      </c>
      <c r="I41" s="24"/>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row>
    <row r="42" spans="1:60" s="23" customFormat="1" ht="20.25" customHeight="1">
      <c r="A42" s="15">
        <v>42709</v>
      </c>
      <c r="B42" s="16" t="s">
        <v>21</v>
      </c>
      <c r="C42" s="17" t="str">
        <f>VLOOKUP(B42,[24]Vine!$A$5:$F$178,3,0)</f>
        <v>Phan Thiết - Bình Thuận</v>
      </c>
      <c r="D42" s="17">
        <f>VLOOKUP(B42,[24]Vine!$A$5:$F$178,2,0)</f>
        <v>280853616</v>
      </c>
      <c r="E42" s="18" t="s">
        <v>22</v>
      </c>
      <c r="F42" s="18">
        <v>11253</v>
      </c>
      <c r="G42" s="19">
        <v>14300</v>
      </c>
      <c r="H42" s="20">
        <f t="shared" si="0"/>
        <v>160917900</v>
      </c>
      <c r="I42" s="24"/>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row>
    <row r="43" spans="1:60" s="23" customFormat="1" ht="20.25" customHeight="1">
      <c r="A43" s="15">
        <v>42709</v>
      </c>
      <c r="B43" s="16" t="s">
        <v>26</v>
      </c>
      <c r="C43" s="17" t="str">
        <f>VLOOKUP(B43,[24]Vine!$A$5:$F$178,3,0)</f>
        <v>Hàm Tân - Bình Thuận</v>
      </c>
      <c r="D43" s="17">
        <f>VLOOKUP(B43,[24]Vine!$A$5:$F$178,2,0)</f>
        <v>260690910</v>
      </c>
      <c r="E43" s="18" t="s">
        <v>22</v>
      </c>
      <c r="F43" s="18">
        <v>11350</v>
      </c>
      <c r="G43" s="19">
        <v>14300</v>
      </c>
      <c r="H43" s="20">
        <f t="shared" si="0"/>
        <v>162305000</v>
      </c>
      <c r="I43" s="24"/>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row>
    <row r="44" spans="1:60" s="23" customFormat="1" ht="20.25" customHeight="1">
      <c r="A44" s="15">
        <v>42709</v>
      </c>
      <c r="B44" s="16" t="s">
        <v>25</v>
      </c>
      <c r="C44" s="17" t="str">
        <f>VLOOKUP(B44,[24]Vine!$A$5:$F$178,3,0)</f>
        <v>Phan Thiết - Bình Thuận</v>
      </c>
      <c r="D44" s="17">
        <f>VLOOKUP(B44,[24]Vine!$A$5:$F$178,2,0)</f>
        <v>260850613</v>
      </c>
      <c r="E44" s="18" t="s">
        <v>22</v>
      </c>
      <c r="F44" s="18">
        <v>11980</v>
      </c>
      <c r="G44" s="19">
        <v>14300</v>
      </c>
      <c r="H44" s="20">
        <f t="shared" si="0"/>
        <v>171314000</v>
      </c>
      <c r="I44" s="24"/>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row>
    <row r="45" spans="1:60" s="23" customFormat="1" ht="20.25" customHeight="1">
      <c r="A45" s="15">
        <v>42709</v>
      </c>
      <c r="B45" s="16" t="s">
        <v>27</v>
      </c>
      <c r="C45" s="17" t="str">
        <f>VLOOKUP(B45,[24]Vine!$A$5:$F$178,3,0)</f>
        <v>Long Hương - Bình Thuận</v>
      </c>
      <c r="D45" s="17" t="str">
        <f>VLOOKUP(B45,[24]Vine!$A$5:$F$178,2,0)</f>
        <v>020714486</v>
      </c>
      <c r="E45" s="18" t="s">
        <v>22</v>
      </c>
      <c r="F45" s="18">
        <f>91000-SUM(F38:F44)</f>
        <v>11398</v>
      </c>
      <c r="G45" s="19">
        <v>14300</v>
      </c>
      <c r="H45" s="20">
        <f t="shared" si="0"/>
        <v>162991400</v>
      </c>
      <c r="I45" s="24"/>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row>
    <row r="46" spans="1:60" s="23" customFormat="1" ht="20.25" customHeight="1">
      <c r="A46" s="15"/>
      <c r="B46" s="26"/>
      <c r="C46" s="17"/>
      <c r="D46" s="17"/>
      <c r="E46" s="18"/>
      <c r="F46" s="18"/>
      <c r="G46" s="19"/>
      <c r="H46" s="20"/>
      <c r="I46" s="20"/>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row>
    <row r="47" spans="1:60" ht="18.75" customHeight="1">
      <c r="A47" s="3" t="s">
        <v>28</v>
      </c>
      <c r="C47" s="27">
        <f>SUM(H14:H46)</f>
        <v>5205200000</v>
      </c>
      <c r="D47" s="27"/>
    </row>
    <row r="48" spans="1:60" ht="12.75" customHeight="1">
      <c r="C48" s="28"/>
      <c r="D48" s="5"/>
      <c r="G48" s="29" t="s">
        <v>48</v>
      </c>
      <c r="H48" s="30"/>
      <c r="I48" s="30"/>
    </row>
    <row r="49" spans="1:16114">
      <c r="B49" s="31" t="s">
        <v>29</v>
      </c>
      <c r="G49" s="32" t="s">
        <v>30</v>
      </c>
    </row>
    <row r="50" spans="1:16114">
      <c r="B50" s="33" t="s">
        <v>31</v>
      </c>
      <c r="D50" s="34"/>
      <c r="G50" s="35" t="s">
        <v>32</v>
      </c>
    </row>
    <row r="51" spans="1:16114">
      <c r="B51" s="33"/>
      <c r="D51" s="34"/>
      <c r="G51" s="35"/>
    </row>
    <row r="52" spans="1:16114">
      <c r="B52" s="33"/>
      <c r="D52" s="34"/>
      <c r="G52" s="35"/>
    </row>
    <row r="53" spans="1:16114">
      <c r="B53" s="33"/>
      <c r="D53" s="34"/>
      <c r="G53" s="35"/>
    </row>
    <row r="54" spans="1:16114">
      <c r="B54" s="33"/>
      <c r="D54" s="34"/>
      <c r="G54" s="35"/>
    </row>
    <row r="55" spans="1:16114" s="1" customFormat="1">
      <c r="A55" s="3"/>
      <c r="B55" s="33"/>
      <c r="C55" s="2"/>
      <c r="D55" s="34"/>
      <c r="E55" s="2"/>
      <c r="F55" s="5"/>
      <c r="G55" s="35"/>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ht="17.25" customHeight="1">
      <c r="A56" s="3"/>
      <c r="B56" s="36" t="s">
        <v>33</v>
      </c>
      <c r="C56" s="36"/>
      <c r="D56" s="2"/>
      <c r="E56" s="2"/>
      <c r="F56" s="49"/>
      <c r="G56" s="49"/>
      <c r="H56" s="49"/>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customHeight="1">
      <c r="A57" s="3"/>
      <c r="B57" s="36"/>
      <c r="C57" s="36"/>
      <c r="D57" s="2"/>
      <c r="E57" s="2"/>
      <c r="F57" s="45"/>
      <c r="G57" s="45"/>
      <c r="H57" s="45"/>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customHeight="1">
      <c r="A58" s="3"/>
      <c r="B58" s="36"/>
      <c r="C58" s="36"/>
      <c r="D58" s="2"/>
      <c r="E58" s="2"/>
      <c r="F58" s="45"/>
      <c r="G58" s="45"/>
      <c r="H58" s="45"/>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customHeight="1">
      <c r="A59" s="3"/>
      <c r="B59" s="36"/>
      <c r="C59" s="36"/>
      <c r="D59" s="2"/>
      <c r="E59" s="2"/>
      <c r="F59" s="45"/>
      <c r="G59" s="45"/>
      <c r="H59" s="45"/>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customHeight="1">
      <c r="A60" s="3"/>
      <c r="B60" s="36"/>
      <c r="C60" s="36"/>
      <c r="D60" s="2"/>
      <c r="E60" s="2"/>
      <c r="F60" s="45"/>
      <c r="G60" s="45"/>
      <c r="H60" s="45"/>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2" spans="1:16114" s="1" customFormat="1">
      <c r="A62" s="37" t="s">
        <v>34</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50" t="s">
        <v>35</v>
      </c>
      <c r="B63" s="51"/>
      <c r="C63" s="51"/>
      <c r="D63" s="51"/>
      <c r="E63" s="51"/>
      <c r="F63" s="51"/>
      <c r="G63" s="51"/>
      <c r="H63" s="51"/>
      <c r="I63" s="51"/>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50" t="s">
        <v>36</v>
      </c>
      <c r="B64" s="50"/>
      <c r="C64" s="50"/>
      <c r="D64" s="50"/>
      <c r="E64" s="50"/>
      <c r="F64" s="50"/>
      <c r="G64" s="50"/>
      <c r="H64" s="50"/>
      <c r="I64" s="50"/>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5" right="0.16" top="0.23" bottom="0.16" header="0.2" footer="0.16"/>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abSelected="1" topLeftCell="A22" zoomScaleSheetLayoutView="100" workbookViewId="0">
      <selection activeCell="C28" sqref="C28"/>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ht="12" customHeight="1">
      <c r="A1" s="52" t="s">
        <v>0</v>
      </c>
      <c r="B1" s="52"/>
      <c r="C1" s="52"/>
      <c r="D1" s="52"/>
      <c r="E1" s="52"/>
      <c r="F1" s="52"/>
      <c r="G1" s="53"/>
      <c r="H1" s="54" t="s">
        <v>1</v>
      </c>
      <c r="I1" s="55"/>
    </row>
    <row r="2" spans="1:60" ht="12" customHeight="1">
      <c r="A2" s="52"/>
      <c r="B2" s="52"/>
      <c r="C2" s="52"/>
      <c r="D2" s="52"/>
      <c r="E2" s="52"/>
      <c r="F2" s="52"/>
      <c r="G2" s="53"/>
      <c r="H2" s="56"/>
      <c r="I2" s="57"/>
    </row>
    <row r="3" spans="1:60" ht="12" customHeight="1">
      <c r="A3" s="52"/>
      <c r="B3" s="52"/>
      <c r="C3" s="52"/>
      <c r="D3" s="52"/>
      <c r="E3" s="52"/>
      <c r="F3" s="52"/>
      <c r="G3" s="53"/>
      <c r="H3" s="56"/>
      <c r="I3" s="57"/>
    </row>
    <row r="4" spans="1:60" ht="13.5" customHeight="1">
      <c r="A4" s="60" t="s">
        <v>50</v>
      </c>
      <c r="B4" s="60"/>
      <c r="C4" s="60"/>
      <c r="D4" s="60"/>
      <c r="E4" s="60"/>
      <c r="F4" s="60"/>
      <c r="G4" s="61"/>
      <c r="H4" s="58"/>
      <c r="I4" s="59"/>
    </row>
    <row r="5" spans="1:60" ht="8.25" customHeight="1">
      <c r="C5" s="4"/>
      <c r="D5" s="4"/>
    </row>
    <row r="6" spans="1:60" ht="14.25" customHeight="1">
      <c r="A6" s="3" t="s">
        <v>2</v>
      </c>
      <c r="E6" s="2" t="s">
        <v>3</v>
      </c>
    </row>
    <row r="7" spans="1:60" ht="14.25" customHeight="1">
      <c r="A7" s="3" t="s">
        <v>4</v>
      </c>
    </row>
    <row r="8" spans="1:60" ht="14.25" customHeight="1">
      <c r="A8" s="3" t="s">
        <v>5</v>
      </c>
    </row>
    <row r="9" spans="1:60" ht="14.25" customHeight="1">
      <c r="A9" s="3" t="s">
        <v>6</v>
      </c>
    </row>
    <row r="10" spans="1:60" ht="6.75" customHeight="1"/>
    <row r="11" spans="1:60" s="7" customFormat="1" ht="21.75" customHeight="1">
      <c r="A11" s="62" t="s">
        <v>7</v>
      </c>
      <c r="B11" s="64" t="s">
        <v>8</v>
      </c>
      <c r="C11" s="65"/>
      <c r="D11" s="66"/>
      <c r="E11" s="67" t="s">
        <v>9</v>
      </c>
      <c r="F11" s="67"/>
      <c r="G11" s="67"/>
      <c r="H11" s="67"/>
      <c r="I11" s="48" t="s">
        <v>10</v>
      </c>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row>
    <row r="12" spans="1:60" s="7" customFormat="1" ht="38.25" customHeight="1">
      <c r="A12" s="63"/>
      <c r="B12" s="48" t="s">
        <v>11</v>
      </c>
      <c r="C12" s="48" t="s">
        <v>12</v>
      </c>
      <c r="D12" s="48" t="s">
        <v>13</v>
      </c>
      <c r="E12" s="48" t="s">
        <v>14</v>
      </c>
      <c r="F12" s="8" t="s">
        <v>15</v>
      </c>
      <c r="G12" s="8" t="s">
        <v>16</v>
      </c>
      <c r="H12" s="9" t="s">
        <v>17</v>
      </c>
      <c r="I12" s="48"/>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row>
    <row r="13" spans="1:60" s="14" customFormat="1" ht="10.5" customHeight="1">
      <c r="A13" s="10" t="s">
        <v>18</v>
      </c>
      <c r="B13" s="11">
        <v>2</v>
      </c>
      <c r="C13" s="11">
        <v>3</v>
      </c>
      <c r="D13" s="11">
        <v>4</v>
      </c>
      <c r="E13" s="11">
        <v>5</v>
      </c>
      <c r="F13" s="12" t="s">
        <v>19</v>
      </c>
      <c r="G13" s="12" t="s">
        <v>20</v>
      </c>
      <c r="H13" s="11">
        <v>8</v>
      </c>
      <c r="I13" s="11">
        <v>9</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s="23" customFormat="1" ht="20.25" customHeight="1">
      <c r="A14" s="15">
        <v>42694</v>
      </c>
      <c r="B14" s="16" t="s">
        <v>24</v>
      </c>
      <c r="C14" s="17" t="str">
        <f>VLOOKUP(B14,[24]Vine!$A$5:$F$178,3,0)</f>
        <v>Phan Thiết - Bình Thuận</v>
      </c>
      <c r="D14" s="17">
        <f>VLOOKUP(B14,[24]Vine!$A$5:$F$178,2,0)</f>
        <v>260178873</v>
      </c>
      <c r="E14" s="18" t="s">
        <v>22</v>
      </c>
      <c r="F14" s="18">
        <v>11953</v>
      </c>
      <c r="G14" s="19">
        <v>14300</v>
      </c>
      <c r="H14" s="20">
        <f t="shared" ref="H14:H45" si="0">F14*G14</f>
        <v>170927900</v>
      </c>
      <c r="I14" s="21"/>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row>
    <row r="15" spans="1:60" s="23" customFormat="1" ht="20.25" customHeight="1">
      <c r="A15" s="15">
        <v>42694</v>
      </c>
      <c r="B15" s="16" t="s">
        <v>25</v>
      </c>
      <c r="C15" s="17" t="str">
        <f>VLOOKUP(B15,[24]Vine!$A$5:$F$178,3,0)</f>
        <v>Phan Thiết - Bình Thuận</v>
      </c>
      <c r="D15" s="17">
        <f>VLOOKUP(B15,[24]Vine!$A$5:$F$178,2,0)</f>
        <v>260850613</v>
      </c>
      <c r="E15" s="18" t="s">
        <v>22</v>
      </c>
      <c r="F15" s="18">
        <v>11250</v>
      </c>
      <c r="G15" s="19">
        <v>14300</v>
      </c>
      <c r="H15" s="20">
        <f t="shared" si="0"/>
        <v>160875000</v>
      </c>
      <c r="I15" s="24"/>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row>
    <row r="16" spans="1:60" s="23" customFormat="1" ht="20.25" customHeight="1">
      <c r="A16" s="15">
        <v>42694</v>
      </c>
      <c r="B16" s="16" t="s">
        <v>26</v>
      </c>
      <c r="C16" s="17" t="str">
        <f>VLOOKUP(B16,[24]Vine!$A$5:$F$178,3,0)</f>
        <v>Hàm Tân - Bình Thuận</v>
      </c>
      <c r="D16" s="17">
        <f>VLOOKUP(B16,[24]Vine!$A$5:$F$178,2,0)</f>
        <v>260690910</v>
      </c>
      <c r="E16" s="18" t="s">
        <v>22</v>
      </c>
      <c r="F16" s="25">
        <v>11302</v>
      </c>
      <c r="G16" s="19">
        <v>14300</v>
      </c>
      <c r="H16" s="20">
        <f t="shared" si="0"/>
        <v>161618600</v>
      </c>
      <c r="I16" s="24"/>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row>
    <row r="17" spans="1:60" s="23" customFormat="1" ht="20.25" customHeight="1">
      <c r="A17" s="15">
        <v>42694</v>
      </c>
      <c r="B17" s="16" t="s">
        <v>27</v>
      </c>
      <c r="C17" s="17" t="str">
        <f>VLOOKUP(B17,[24]Vine!$A$5:$F$178,3,0)</f>
        <v>Long Hương - Bình Thuận</v>
      </c>
      <c r="D17" s="17" t="str">
        <f>VLOOKUP(B17,[24]Vine!$A$5:$F$178,2,0)</f>
        <v>020714486</v>
      </c>
      <c r="E17" s="18" t="s">
        <v>22</v>
      </c>
      <c r="F17" s="18">
        <v>11078</v>
      </c>
      <c r="G17" s="19">
        <v>14300</v>
      </c>
      <c r="H17" s="20">
        <f t="shared" si="0"/>
        <v>158415400</v>
      </c>
      <c r="I17" s="24"/>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row>
    <row r="18" spans="1:60" s="23" customFormat="1" ht="20.25" customHeight="1">
      <c r="A18" s="15">
        <v>42696</v>
      </c>
      <c r="B18" s="16" t="s">
        <v>21</v>
      </c>
      <c r="C18" s="17" t="str">
        <f>VLOOKUP(B18,[24]Vine!$A$5:$F$178,3,0)</f>
        <v>Phan Thiết - Bình Thuận</v>
      </c>
      <c r="D18" s="17">
        <f>VLOOKUP(B18,[24]Vine!$A$5:$F$178,2,0)</f>
        <v>280853616</v>
      </c>
      <c r="E18" s="18" t="s">
        <v>22</v>
      </c>
      <c r="F18" s="18">
        <v>11520</v>
      </c>
      <c r="G18" s="19">
        <v>14300</v>
      </c>
      <c r="H18" s="20">
        <f t="shared" si="0"/>
        <v>164736000</v>
      </c>
      <c r="I18" s="24"/>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row>
    <row r="19" spans="1:60" s="23" customFormat="1" ht="20.25" customHeight="1">
      <c r="A19" s="15">
        <v>42696</v>
      </c>
      <c r="B19" s="16" t="s">
        <v>23</v>
      </c>
      <c r="C19" s="17" t="str">
        <f>VLOOKUP(B19,[24]Vine!$A$5:$F$178,3,0)</f>
        <v>Đức Linh - Bình Thuận</v>
      </c>
      <c r="D19" s="17">
        <f>VLOOKUP(B19,[24]Vine!$A$5:$F$178,2,0)</f>
        <v>250746332</v>
      </c>
      <c r="E19" s="18" t="s">
        <v>22</v>
      </c>
      <c r="F19" s="18">
        <v>11460</v>
      </c>
      <c r="G19" s="19">
        <v>14300</v>
      </c>
      <c r="H19" s="20">
        <f t="shared" si="0"/>
        <v>163878000</v>
      </c>
      <c r="I19" s="24"/>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row>
    <row r="20" spans="1:60" s="23" customFormat="1" ht="20.25" customHeight="1">
      <c r="A20" s="15">
        <v>42696</v>
      </c>
      <c r="B20" s="16" t="s">
        <v>26</v>
      </c>
      <c r="C20" s="17" t="str">
        <f>VLOOKUP(B20,[24]Vine!$A$5:$F$178,3,0)</f>
        <v>Hàm Tân - Bình Thuận</v>
      </c>
      <c r="D20" s="17">
        <f>VLOOKUP(B20,[24]Vine!$A$5:$F$178,2,0)</f>
        <v>260690910</v>
      </c>
      <c r="E20" s="18" t="s">
        <v>22</v>
      </c>
      <c r="F20" s="18">
        <v>11040</v>
      </c>
      <c r="G20" s="19">
        <v>14300</v>
      </c>
      <c r="H20" s="20">
        <f t="shared" si="0"/>
        <v>157872000</v>
      </c>
      <c r="I20" s="24"/>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row>
    <row r="21" spans="1:60" s="23" customFormat="1" ht="20.25" customHeight="1">
      <c r="A21" s="15">
        <v>42696</v>
      </c>
      <c r="B21" s="16" t="s">
        <v>25</v>
      </c>
      <c r="C21" s="17" t="str">
        <f>VLOOKUP(B21,[24]Vine!$A$5:$F$178,3,0)</f>
        <v>Phan Thiết - Bình Thuận</v>
      </c>
      <c r="D21" s="17">
        <f>VLOOKUP(B21,[24]Vine!$A$5:$F$178,2,0)</f>
        <v>260850613</v>
      </c>
      <c r="E21" s="18" t="s">
        <v>22</v>
      </c>
      <c r="F21" s="18">
        <v>11420</v>
      </c>
      <c r="G21" s="19">
        <v>14300</v>
      </c>
      <c r="H21" s="20">
        <f t="shared" si="0"/>
        <v>163306000</v>
      </c>
      <c r="I21" s="24"/>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row>
    <row r="22" spans="1:60" s="23" customFormat="1" ht="20.25" customHeight="1">
      <c r="A22" s="15">
        <v>42699</v>
      </c>
      <c r="B22" s="16" t="s">
        <v>21</v>
      </c>
      <c r="C22" s="17" t="str">
        <f>VLOOKUP(B22,[24]Vine!$A$5:$F$178,3,0)</f>
        <v>Phan Thiết - Bình Thuận</v>
      </c>
      <c r="D22" s="17">
        <f>VLOOKUP(B22,[24]Vine!$A$5:$F$178,2,0)</f>
        <v>280853616</v>
      </c>
      <c r="E22" s="18" t="s">
        <v>22</v>
      </c>
      <c r="F22" s="18">
        <v>11820</v>
      </c>
      <c r="G22" s="19">
        <v>14300</v>
      </c>
      <c r="H22" s="20">
        <f t="shared" si="0"/>
        <v>169026000</v>
      </c>
      <c r="I22" s="24"/>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row>
    <row r="23" spans="1:60" s="23" customFormat="1" ht="20.25" customHeight="1">
      <c r="A23" s="15">
        <v>42699</v>
      </c>
      <c r="B23" s="16" t="s">
        <v>23</v>
      </c>
      <c r="C23" s="17" t="str">
        <f>VLOOKUP(B23,[24]Vine!$A$5:$F$178,3,0)</f>
        <v>Đức Linh - Bình Thuận</v>
      </c>
      <c r="D23" s="17">
        <f>VLOOKUP(B23,[24]Vine!$A$5:$F$178,2,0)</f>
        <v>250746332</v>
      </c>
      <c r="E23" s="18" t="s">
        <v>22</v>
      </c>
      <c r="F23" s="18">
        <v>11256</v>
      </c>
      <c r="G23" s="19">
        <v>14300</v>
      </c>
      <c r="H23" s="20">
        <f t="shared" si="0"/>
        <v>160960800</v>
      </c>
      <c r="I23" s="24"/>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row>
    <row r="24" spans="1:60" s="23" customFormat="1" ht="20.25" customHeight="1">
      <c r="A24" s="15">
        <v>42699</v>
      </c>
      <c r="B24" s="16" t="s">
        <v>25</v>
      </c>
      <c r="C24" s="17" t="str">
        <f>VLOOKUP(B24,[24]Vine!$A$5:$F$178,3,0)</f>
        <v>Phan Thiết - Bình Thuận</v>
      </c>
      <c r="D24" s="17">
        <f>VLOOKUP(B24,[24]Vine!$A$5:$F$178,2,0)</f>
        <v>260850613</v>
      </c>
      <c r="E24" s="18" t="s">
        <v>22</v>
      </c>
      <c r="F24" s="18">
        <v>11230</v>
      </c>
      <c r="G24" s="19">
        <v>14300</v>
      </c>
      <c r="H24" s="20">
        <f t="shared" si="0"/>
        <v>160589000</v>
      </c>
      <c r="I24" s="24"/>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row>
    <row r="25" spans="1:60" s="23" customFormat="1" ht="20.25" customHeight="1">
      <c r="A25" s="15">
        <v>42699</v>
      </c>
      <c r="B25" s="16" t="s">
        <v>26</v>
      </c>
      <c r="C25" s="17" t="str">
        <f>VLOOKUP(B25,[24]Vine!$A$5:$F$178,3,0)</f>
        <v>Hàm Tân - Bình Thuận</v>
      </c>
      <c r="D25" s="17">
        <f>VLOOKUP(B25,[24]Vine!$A$5:$F$178,2,0)</f>
        <v>260690910</v>
      </c>
      <c r="E25" s="18" t="s">
        <v>22</v>
      </c>
      <c r="F25" s="18">
        <v>11049</v>
      </c>
      <c r="G25" s="19">
        <v>14300</v>
      </c>
      <c r="H25" s="20">
        <f t="shared" si="0"/>
        <v>158000700</v>
      </c>
      <c r="I25" s="24"/>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row>
    <row r="26" spans="1:60" s="23" customFormat="1" ht="20.25" customHeight="1">
      <c r="A26" s="15">
        <v>42701</v>
      </c>
      <c r="B26" s="16" t="s">
        <v>25</v>
      </c>
      <c r="C26" s="17" t="str">
        <f>VLOOKUP(B26,[24]Vine!$A$5:$F$178,3,0)</f>
        <v>Phan Thiết - Bình Thuận</v>
      </c>
      <c r="D26" s="17">
        <f>VLOOKUP(B26,[24]Vine!$A$5:$F$178,2,0)</f>
        <v>260850613</v>
      </c>
      <c r="E26" s="18" t="s">
        <v>22</v>
      </c>
      <c r="F26" s="18">
        <v>11025</v>
      </c>
      <c r="G26" s="19">
        <v>14300</v>
      </c>
      <c r="H26" s="20">
        <f t="shared" si="0"/>
        <v>157657500</v>
      </c>
      <c r="I26" s="24"/>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row>
    <row r="27" spans="1:60" s="23" customFormat="1" ht="20.25" customHeight="1">
      <c r="A27" s="15">
        <v>42701</v>
      </c>
      <c r="B27" s="16" t="s">
        <v>21</v>
      </c>
      <c r="C27" s="17" t="str">
        <f>VLOOKUP(B27,[24]Vine!$A$5:$F$178,3,0)</f>
        <v>Phan Thiết - Bình Thuận</v>
      </c>
      <c r="D27" s="17">
        <f>VLOOKUP(B27,[24]Vine!$A$5:$F$178,2,0)</f>
        <v>280853616</v>
      </c>
      <c r="E27" s="18" t="s">
        <v>22</v>
      </c>
      <c r="F27" s="18">
        <v>11230</v>
      </c>
      <c r="G27" s="19">
        <v>14300</v>
      </c>
      <c r="H27" s="20">
        <f t="shared" si="0"/>
        <v>160589000</v>
      </c>
      <c r="I27" s="24"/>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row>
    <row r="28" spans="1:60" s="23" customFormat="1" ht="20.25" customHeight="1">
      <c r="A28" s="15">
        <v>42701</v>
      </c>
      <c r="B28" s="16" t="s">
        <v>26</v>
      </c>
      <c r="C28" s="17" t="str">
        <f>VLOOKUP(B28,[24]Vine!$A$5:$F$178,3,0)</f>
        <v>Hàm Tân - Bình Thuận</v>
      </c>
      <c r="D28" s="17">
        <f>VLOOKUP(B28,[24]Vine!$A$5:$F$178,2,0)</f>
        <v>260690910</v>
      </c>
      <c r="E28" s="18" t="s">
        <v>22</v>
      </c>
      <c r="F28" s="18">
        <v>11046</v>
      </c>
      <c r="G28" s="19">
        <v>14300</v>
      </c>
      <c r="H28" s="20">
        <f t="shared" si="0"/>
        <v>157957800</v>
      </c>
      <c r="I28" s="24"/>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row>
    <row r="29" spans="1:60" s="23" customFormat="1" ht="20.25" customHeight="1">
      <c r="A29" s="15">
        <v>42701</v>
      </c>
      <c r="B29" s="16" t="s">
        <v>24</v>
      </c>
      <c r="C29" s="17" t="str">
        <f>VLOOKUP(B29,[24]Vine!$A$5:$F$178,3,0)</f>
        <v>Phan Thiết - Bình Thuận</v>
      </c>
      <c r="D29" s="17">
        <f>VLOOKUP(B29,[24]Vine!$A$5:$F$178,2,0)</f>
        <v>260178873</v>
      </c>
      <c r="E29" s="18" t="s">
        <v>22</v>
      </c>
      <c r="F29" s="18">
        <v>11450</v>
      </c>
      <c r="G29" s="19">
        <v>14300</v>
      </c>
      <c r="H29" s="20">
        <f t="shared" si="0"/>
        <v>163735000</v>
      </c>
      <c r="I29" s="24"/>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row>
    <row r="30" spans="1:60" s="23" customFormat="1" ht="20.25" customHeight="1">
      <c r="A30" s="15">
        <v>42704</v>
      </c>
      <c r="B30" s="16" t="s">
        <v>25</v>
      </c>
      <c r="C30" s="17" t="str">
        <f>VLOOKUP(B30,[24]Vine!$A$5:$F$178,3,0)</f>
        <v>Phan Thiết - Bình Thuận</v>
      </c>
      <c r="D30" s="17">
        <f>VLOOKUP(B30,[24]Vine!$A$5:$F$178,2,0)</f>
        <v>260850613</v>
      </c>
      <c r="E30" s="18" t="s">
        <v>22</v>
      </c>
      <c r="F30" s="18">
        <v>11982</v>
      </c>
      <c r="G30" s="19">
        <v>14300</v>
      </c>
      <c r="H30" s="20">
        <f t="shared" si="0"/>
        <v>171342600</v>
      </c>
      <c r="I30" s="24"/>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row>
    <row r="31" spans="1:60" s="23" customFormat="1" ht="20.25" customHeight="1">
      <c r="A31" s="15">
        <v>42704</v>
      </c>
      <c r="B31" s="16" t="s">
        <v>26</v>
      </c>
      <c r="C31" s="17" t="str">
        <f>VLOOKUP(B31,[24]Vine!$A$5:$F$178,3,0)</f>
        <v>Hàm Tân - Bình Thuận</v>
      </c>
      <c r="D31" s="17">
        <f>VLOOKUP(B31,[24]Vine!$A$5:$F$178,2,0)</f>
        <v>260690910</v>
      </c>
      <c r="E31" s="18" t="s">
        <v>22</v>
      </c>
      <c r="F31" s="25">
        <v>11302</v>
      </c>
      <c r="G31" s="19">
        <v>14300</v>
      </c>
      <c r="H31" s="20">
        <f t="shared" si="0"/>
        <v>161618600</v>
      </c>
      <c r="I31" s="24"/>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row>
    <row r="32" spans="1:60" s="23" customFormat="1" ht="20.25" customHeight="1">
      <c r="A32" s="15">
        <v>42704</v>
      </c>
      <c r="B32" s="16" t="s">
        <v>27</v>
      </c>
      <c r="C32" s="17" t="str">
        <f>VLOOKUP(B32,[24]Vine!$A$5:$F$178,3,0)</f>
        <v>Long Hương - Bình Thuận</v>
      </c>
      <c r="D32" s="17" t="str">
        <f>VLOOKUP(B32,[24]Vine!$A$5:$F$178,2,0)</f>
        <v>020714486</v>
      </c>
      <c r="E32" s="18" t="s">
        <v>22</v>
      </c>
      <c r="F32" s="18">
        <v>11078</v>
      </c>
      <c r="G32" s="19">
        <v>14300</v>
      </c>
      <c r="H32" s="20">
        <f t="shared" si="0"/>
        <v>158415400</v>
      </c>
      <c r="I32" s="24"/>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row>
    <row r="33" spans="1:60" s="23" customFormat="1" ht="20.25" customHeight="1">
      <c r="A33" s="15">
        <v>42704</v>
      </c>
      <c r="B33" s="16" t="s">
        <v>21</v>
      </c>
      <c r="C33" s="17" t="str">
        <f>VLOOKUP(B33,[24]Vine!$A$5:$F$178,3,0)</f>
        <v>Phan Thiết - Bình Thuận</v>
      </c>
      <c r="D33" s="17">
        <f>VLOOKUP(B33,[24]Vine!$A$5:$F$178,2,0)</f>
        <v>280853616</v>
      </c>
      <c r="E33" s="18" t="s">
        <v>22</v>
      </c>
      <c r="F33" s="18">
        <v>11780</v>
      </c>
      <c r="G33" s="19">
        <v>14300</v>
      </c>
      <c r="H33" s="20">
        <f t="shared" si="0"/>
        <v>168454000</v>
      </c>
      <c r="I33" s="24"/>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row>
    <row r="34" spans="1:60" s="23" customFormat="1" ht="20.25" customHeight="1">
      <c r="A34" s="15">
        <v>42707</v>
      </c>
      <c r="B34" s="16" t="s">
        <v>23</v>
      </c>
      <c r="C34" s="17" t="str">
        <f>VLOOKUP(B34,[24]Vine!$A$5:$F$178,3,0)</f>
        <v>Đức Linh - Bình Thuận</v>
      </c>
      <c r="D34" s="17">
        <f>VLOOKUP(B34,[24]Vine!$A$5:$F$178,2,0)</f>
        <v>250746332</v>
      </c>
      <c r="E34" s="18" t="s">
        <v>22</v>
      </c>
      <c r="F34" s="18">
        <v>11450</v>
      </c>
      <c r="G34" s="19">
        <v>14300</v>
      </c>
      <c r="H34" s="20">
        <f t="shared" si="0"/>
        <v>163735000</v>
      </c>
      <c r="I34" s="24"/>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row>
    <row r="35" spans="1:60" s="23" customFormat="1" ht="20.25" customHeight="1">
      <c r="A35" s="15">
        <v>42707</v>
      </c>
      <c r="B35" s="16" t="s">
        <v>26</v>
      </c>
      <c r="C35" s="17" t="str">
        <f>VLOOKUP(B35,[24]Vine!$A$5:$F$178,3,0)</f>
        <v>Hàm Tân - Bình Thuận</v>
      </c>
      <c r="D35" s="17">
        <f>VLOOKUP(B35,[24]Vine!$A$5:$F$178,2,0)</f>
        <v>260690910</v>
      </c>
      <c r="E35" s="18" t="s">
        <v>22</v>
      </c>
      <c r="F35" s="18">
        <v>11560</v>
      </c>
      <c r="G35" s="19">
        <v>14300</v>
      </c>
      <c r="H35" s="20">
        <f t="shared" si="0"/>
        <v>165308000</v>
      </c>
      <c r="I35" s="24"/>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row>
    <row r="36" spans="1:60" s="23" customFormat="1" ht="20.25" customHeight="1">
      <c r="A36" s="15">
        <v>42707</v>
      </c>
      <c r="B36" s="16" t="s">
        <v>25</v>
      </c>
      <c r="C36" s="17" t="str">
        <f>VLOOKUP(B36,[24]Vine!$A$5:$F$178,3,0)</f>
        <v>Phan Thiết - Bình Thuận</v>
      </c>
      <c r="D36" s="17">
        <f>VLOOKUP(B36,[24]Vine!$A$5:$F$178,2,0)</f>
        <v>260850613</v>
      </c>
      <c r="E36" s="18" t="s">
        <v>22</v>
      </c>
      <c r="F36" s="18">
        <v>11420</v>
      </c>
      <c r="G36" s="19">
        <v>14300</v>
      </c>
      <c r="H36" s="20">
        <f t="shared" si="0"/>
        <v>163306000</v>
      </c>
      <c r="I36" s="24"/>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row>
    <row r="37" spans="1:60" s="23" customFormat="1" ht="20.25" customHeight="1">
      <c r="A37" s="15">
        <v>42707</v>
      </c>
      <c r="B37" s="16" t="s">
        <v>21</v>
      </c>
      <c r="C37" s="17" t="str">
        <f>VLOOKUP(B37,[24]Vine!$A$5:$F$178,3,0)</f>
        <v>Phan Thiết - Bình Thuận</v>
      </c>
      <c r="D37" s="17">
        <f>VLOOKUP(B37,[24]Vine!$A$5:$F$178,2,0)</f>
        <v>280853616</v>
      </c>
      <c r="E37" s="18" t="s">
        <v>22</v>
      </c>
      <c r="F37" s="18">
        <f>273000-SUM(F14:F36)</f>
        <v>11299</v>
      </c>
      <c r="G37" s="19">
        <v>14300</v>
      </c>
      <c r="H37" s="20">
        <f t="shared" si="0"/>
        <v>161575700</v>
      </c>
      <c r="I37" s="24"/>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row>
    <row r="38" spans="1:60" s="23" customFormat="1" ht="20.25" customHeight="1">
      <c r="A38" s="15">
        <v>42709</v>
      </c>
      <c r="B38" s="16" t="s">
        <v>23</v>
      </c>
      <c r="C38" s="17" t="str">
        <f>VLOOKUP(B38,[24]Vine!$A$5:$F$178,3,0)</f>
        <v>Đức Linh - Bình Thuận</v>
      </c>
      <c r="D38" s="17">
        <f>VLOOKUP(B38,[24]Vine!$A$5:$F$178,2,0)</f>
        <v>250746332</v>
      </c>
      <c r="E38" s="18" t="s">
        <v>22</v>
      </c>
      <c r="F38" s="18">
        <v>11256</v>
      </c>
      <c r="G38" s="19">
        <v>14300</v>
      </c>
      <c r="H38" s="20">
        <f t="shared" si="0"/>
        <v>160960800</v>
      </c>
      <c r="I38" s="24"/>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row>
    <row r="39" spans="1:60" s="23" customFormat="1" ht="20.25" customHeight="1">
      <c r="A39" s="15">
        <v>42709</v>
      </c>
      <c r="B39" s="16" t="s">
        <v>25</v>
      </c>
      <c r="C39" s="17" t="str">
        <f>VLOOKUP(B39,[24]Vine!$A$5:$F$178,3,0)</f>
        <v>Phan Thiết - Bình Thuận</v>
      </c>
      <c r="D39" s="17">
        <f>VLOOKUP(B39,[24]Vine!$A$5:$F$178,2,0)</f>
        <v>260850613</v>
      </c>
      <c r="E39" s="18" t="s">
        <v>22</v>
      </c>
      <c r="F39" s="18">
        <v>11490</v>
      </c>
      <c r="G39" s="19">
        <v>14300</v>
      </c>
      <c r="H39" s="20">
        <f t="shared" si="0"/>
        <v>164307000</v>
      </c>
      <c r="I39" s="24"/>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row>
    <row r="40" spans="1:60" s="23" customFormat="1" ht="20.25" customHeight="1">
      <c r="A40" s="15">
        <v>42709</v>
      </c>
      <c r="B40" s="16" t="s">
        <v>26</v>
      </c>
      <c r="C40" s="17" t="str">
        <f>VLOOKUP(B40,[24]Vine!$A$5:$F$178,3,0)</f>
        <v>Hàm Tân - Bình Thuận</v>
      </c>
      <c r="D40" s="17">
        <f>VLOOKUP(B40,[24]Vine!$A$5:$F$178,2,0)</f>
        <v>260690910</v>
      </c>
      <c r="E40" s="18" t="s">
        <v>22</v>
      </c>
      <c r="F40" s="18">
        <v>11025</v>
      </c>
      <c r="G40" s="19">
        <v>14300</v>
      </c>
      <c r="H40" s="20">
        <f t="shared" si="0"/>
        <v>157657500</v>
      </c>
      <c r="I40" s="24"/>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row>
    <row r="41" spans="1:60" s="23" customFormat="1" ht="20.25" customHeight="1">
      <c r="A41" s="15">
        <v>42709</v>
      </c>
      <c r="B41" s="16" t="s">
        <v>21</v>
      </c>
      <c r="C41" s="17" t="str">
        <f>VLOOKUP(B41,[24]Vine!$A$5:$F$178,3,0)</f>
        <v>Phan Thiết - Bình Thuận</v>
      </c>
      <c r="D41" s="17">
        <f>VLOOKUP(B41,[24]Vine!$A$5:$F$178,2,0)</f>
        <v>280853616</v>
      </c>
      <c r="E41" s="18" t="s">
        <v>22</v>
      </c>
      <c r="F41" s="18">
        <v>11248</v>
      </c>
      <c r="G41" s="19">
        <v>14300</v>
      </c>
      <c r="H41" s="20">
        <f t="shared" si="0"/>
        <v>160846400</v>
      </c>
      <c r="I41" s="24"/>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row>
    <row r="42" spans="1:60" s="23" customFormat="1" ht="20.25" customHeight="1">
      <c r="A42" s="15">
        <v>42711</v>
      </c>
      <c r="B42" s="16" t="s">
        <v>21</v>
      </c>
      <c r="C42" s="17" t="str">
        <f>VLOOKUP(B42,[24]Vine!$A$5:$F$178,3,0)</f>
        <v>Phan Thiết - Bình Thuận</v>
      </c>
      <c r="D42" s="17">
        <f>VLOOKUP(B42,[24]Vine!$A$5:$F$178,2,0)</f>
        <v>280853616</v>
      </c>
      <c r="E42" s="18" t="s">
        <v>22</v>
      </c>
      <c r="F42" s="18">
        <v>11253</v>
      </c>
      <c r="G42" s="19">
        <v>14300</v>
      </c>
      <c r="H42" s="20">
        <f t="shared" si="0"/>
        <v>160917900</v>
      </c>
      <c r="I42" s="24"/>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row>
    <row r="43" spans="1:60" s="23" customFormat="1" ht="20.25" customHeight="1">
      <c r="A43" s="15">
        <v>42711</v>
      </c>
      <c r="B43" s="16" t="s">
        <v>26</v>
      </c>
      <c r="C43" s="17" t="str">
        <f>VLOOKUP(B43,[24]Vine!$A$5:$F$178,3,0)</f>
        <v>Hàm Tân - Bình Thuận</v>
      </c>
      <c r="D43" s="17">
        <f>VLOOKUP(B43,[24]Vine!$A$5:$F$178,2,0)</f>
        <v>260690910</v>
      </c>
      <c r="E43" s="18" t="s">
        <v>22</v>
      </c>
      <c r="F43" s="18">
        <v>11350</v>
      </c>
      <c r="G43" s="19">
        <v>14300</v>
      </c>
      <c r="H43" s="20">
        <f t="shared" si="0"/>
        <v>162305000</v>
      </c>
      <c r="I43" s="24"/>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row>
    <row r="44" spans="1:60" s="23" customFormat="1" ht="20.25" customHeight="1">
      <c r="A44" s="15">
        <v>42711</v>
      </c>
      <c r="B44" s="16" t="s">
        <v>25</v>
      </c>
      <c r="C44" s="17" t="str">
        <f>VLOOKUP(B44,[24]Vine!$A$5:$F$178,3,0)</f>
        <v>Phan Thiết - Bình Thuận</v>
      </c>
      <c r="D44" s="17">
        <f>VLOOKUP(B44,[24]Vine!$A$5:$F$178,2,0)</f>
        <v>260850613</v>
      </c>
      <c r="E44" s="18" t="s">
        <v>22</v>
      </c>
      <c r="F44" s="18">
        <v>11980</v>
      </c>
      <c r="G44" s="19">
        <v>14300</v>
      </c>
      <c r="H44" s="20">
        <f t="shared" si="0"/>
        <v>171314000</v>
      </c>
      <c r="I44" s="24"/>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row>
    <row r="45" spans="1:60" s="23" customFormat="1" ht="20.25" customHeight="1">
      <c r="A45" s="15">
        <v>42711</v>
      </c>
      <c r="B45" s="16" t="s">
        <v>27</v>
      </c>
      <c r="C45" s="17" t="str">
        <f>VLOOKUP(B45,[24]Vine!$A$5:$F$178,3,0)</f>
        <v>Long Hương - Bình Thuận</v>
      </c>
      <c r="D45" s="17" t="str">
        <f>VLOOKUP(B45,[24]Vine!$A$5:$F$178,2,0)</f>
        <v>020714486</v>
      </c>
      <c r="E45" s="18" t="s">
        <v>22</v>
      </c>
      <c r="F45" s="18">
        <f>91000-SUM(F38:F44)</f>
        <v>11398</v>
      </c>
      <c r="G45" s="19">
        <v>14300</v>
      </c>
      <c r="H45" s="20">
        <f t="shared" si="0"/>
        <v>162991400</v>
      </c>
      <c r="I45" s="24"/>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row>
    <row r="46" spans="1:60" s="23" customFormat="1" ht="20.25" customHeight="1">
      <c r="A46" s="15"/>
      <c r="B46" s="26"/>
      <c r="C46" s="17"/>
      <c r="D46" s="17"/>
      <c r="E46" s="18"/>
      <c r="F46" s="18"/>
      <c r="G46" s="19"/>
      <c r="H46" s="20"/>
      <c r="I46" s="20"/>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row>
    <row r="47" spans="1:60" ht="18.75" customHeight="1">
      <c r="A47" s="3" t="s">
        <v>28</v>
      </c>
      <c r="C47" s="27">
        <f>SUM(H14:H46)</f>
        <v>5205200000</v>
      </c>
      <c r="D47" s="27"/>
    </row>
    <row r="48" spans="1:60" ht="12.75" customHeight="1">
      <c r="C48" s="28"/>
      <c r="D48" s="5"/>
      <c r="G48" s="29" t="s">
        <v>42</v>
      </c>
      <c r="H48" s="30"/>
      <c r="I48" s="30"/>
    </row>
    <row r="49" spans="1:16114">
      <c r="B49" s="31" t="s">
        <v>29</v>
      </c>
      <c r="G49" s="32" t="s">
        <v>30</v>
      </c>
    </row>
    <row r="50" spans="1:16114">
      <c r="B50" s="33" t="s">
        <v>31</v>
      </c>
      <c r="D50" s="34"/>
      <c r="G50" s="35" t="s">
        <v>32</v>
      </c>
    </row>
    <row r="51" spans="1:16114">
      <c r="B51" s="33"/>
      <c r="D51" s="34"/>
      <c r="G51" s="35"/>
    </row>
    <row r="52" spans="1:16114">
      <c r="B52" s="33"/>
      <c r="D52" s="34"/>
      <c r="G52" s="35"/>
    </row>
    <row r="53" spans="1:16114">
      <c r="B53" s="33"/>
      <c r="D53" s="34"/>
      <c r="G53" s="35"/>
    </row>
    <row r="54" spans="1:16114">
      <c r="B54" s="33"/>
      <c r="D54" s="34"/>
      <c r="G54" s="35"/>
    </row>
    <row r="55" spans="1:16114" s="1" customFormat="1">
      <c r="A55" s="3"/>
      <c r="B55" s="33"/>
      <c r="C55" s="2"/>
      <c r="D55" s="34"/>
      <c r="E55" s="2"/>
      <c r="F55" s="5"/>
      <c r="G55" s="35"/>
      <c r="H55" s="2"/>
      <c r="I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row>
    <row r="56" spans="1:16114" s="1" customFormat="1" ht="17.25" customHeight="1">
      <c r="A56" s="3"/>
      <c r="B56" s="36" t="s">
        <v>33</v>
      </c>
      <c r="C56" s="36"/>
      <c r="D56" s="2"/>
      <c r="E56" s="2"/>
      <c r="F56" s="49"/>
      <c r="G56" s="49"/>
      <c r="H56" s="49"/>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17.25" customHeight="1">
      <c r="A57" s="3"/>
      <c r="B57" s="36"/>
      <c r="C57" s="36"/>
      <c r="D57" s="2"/>
      <c r="E57" s="2"/>
      <c r="F57" s="47"/>
      <c r="G57" s="47"/>
      <c r="H57" s="47"/>
      <c r="I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17.25" customHeight="1">
      <c r="A58" s="3"/>
      <c r="B58" s="36"/>
      <c r="C58" s="36"/>
      <c r="D58" s="2"/>
      <c r="E58" s="2"/>
      <c r="F58" s="47"/>
      <c r="G58" s="47"/>
      <c r="H58" s="47"/>
      <c r="I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row r="59" spans="1:16114" s="1" customFormat="1" ht="17.25" customHeight="1">
      <c r="A59" s="3"/>
      <c r="B59" s="36"/>
      <c r="C59" s="36"/>
      <c r="D59" s="2"/>
      <c r="E59" s="2"/>
      <c r="F59" s="47"/>
      <c r="G59" s="47"/>
      <c r="H59" s="47"/>
      <c r="I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row>
    <row r="60" spans="1:16114" s="1" customFormat="1" ht="17.25" customHeight="1">
      <c r="A60" s="3"/>
      <c r="B60" s="36"/>
      <c r="C60" s="36"/>
      <c r="D60" s="2"/>
      <c r="E60" s="2"/>
      <c r="F60" s="47"/>
      <c r="G60" s="47"/>
      <c r="H60" s="47"/>
      <c r="I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row>
    <row r="62" spans="1:16114" s="1" customFormat="1">
      <c r="A62" s="37" t="s">
        <v>34</v>
      </c>
      <c r="B62" s="2"/>
      <c r="C62" s="2"/>
      <c r="D62" s="2"/>
      <c r="E62" s="2"/>
      <c r="F62" s="5"/>
      <c r="G62" s="5"/>
      <c r="H62" s="2"/>
      <c r="I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row>
    <row r="63" spans="1:16114" s="1" customFormat="1" ht="33.75" customHeight="1">
      <c r="A63" s="50" t="s">
        <v>35</v>
      </c>
      <c r="B63" s="51"/>
      <c r="C63" s="51"/>
      <c r="D63" s="51"/>
      <c r="E63" s="51"/>
      <c r="F63" s="51"/>
      <c r="G63" s="51"/>
      <c r="H63" s="51"/>
      <c r="I63" s="51"/>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row>
    <row r="64" spans="1:16114" s="1" customFormat="1" ht="33.75" customHeight="1">
      <c r="A64" s="50" t="s">
        <v>36</v>
      </c>
      <c r="B64" s="50"/>
      <c r="C64" s="50"/>
      <c r="D64" s="50"/>
      <c r="E64" s="50"/>
      <c r="F64" s="50"/>
      <c r="G64" s="50"/>
      <c r="H64" s="50"/>
      <c r="I64" s="50"/>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row>
  </sheetData>
  <mergeCells count="9">
    <mergeCell ref="F56:H56"/>
    <mergeCell ref="A63:I63"/>
    <mergeCell ref="A64:I64"/>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Zhoushan (13)</vt:lpstr>
      <vt:lpstr>Q4 95.000</vt:lpstr>
      <vt:lpstr>Zhoushan (14)</vt:lpstr>
      <vt:lpstr>Zhoushan (15)</vt:lpstr>
      <vt:lpstr>Hea Won 03</vt:lpstr>
      <vt:lpstr>Q4 71.000 &amp; PV 150.000</vt:lpstr>
      <vt:lpstr>Zhoushan (16)</vt:lpstr>
      <vt:lpstr>'Zhoushan (15)'!Print_Area</vt:lpstr>
      <vt:lpstr>'Q4 71.000 &amp; PV 150.000'!Print_Titles</vt:lpstr>
      <vt:lpstr>'Zhoushan (14)'!Print_Titles</vt:lpstr>
      <vt:lpstr>'Zhoushan (15)'!Print_Titles</vt:lpstr>
      <vt:lpstr>'Zhoushan (16)'!Print_Titles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2016-12-15T00:47:25Z</cp:lastPrinted>
  <dcterms:created xsi:type="dcterms:W3CDTF">2016-11-05T06:23:11Z</dcterms:created>
  <dcterms:modified xsi:type="dcterms:W3CDTF">2016-12-15T00:49:03Z</dcterms:modified>
</cp:coreProperties>
</file>