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activeTab="18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</sheets>
  <externalReferences>
    <externalReference r:id="rId23"/>
    <externalReference r:id="rId24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" hidden="1">#REF!</definedName>
    <definedName name="_Fill" hidden="1">#REF!</definedName>
    <definedName name="_xlnm.Print_Area" localSheetId="14">'BIA CONG 1'!$D$1:$L$3</definedName>
    <definedName name="_xlnm.Print_Area" localSheetId="9">'BN-NL'!$A$1:$A$16</definedName>
  </definedNames>
  <calcPr calcId="144525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<sst xmlns="http://schemas.openxmlformats.org/spreadsheetml/2006/main" count="2051" uniqueCount="890">
  <si>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</si>
  <si>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</si>
  <si>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</si>
  <si>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</si>
  <si>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</si>
  <si>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</si>
  <si>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</si>
  <si>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</si>
  <si>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</si>
  <si>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</si>
  <si>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</si>
  <si>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</si>
  <si>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</si>
  <si>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</si>
  <si>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</si>
  <si>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</si>
  <si>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</si>
  <si>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</si>
  <si>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</si>
  <si>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</si>
  <si>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</si>
  <si>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</si>
  <si>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</si>
  <si>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</si>
  <si>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</si>
  <si>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</si>
  <si>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</si>
  <si>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</si>
  <si>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</si>
  <si>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</si>
  <si>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</si>
  <si>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</si>
  <si>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</si>
  <si>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</si>
  <si>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</si>
  <si>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</si>
  <si>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</si>
  <si>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</si>
  <si>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</si>
  <si>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</si>
  <si>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</si>
  <si>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</si>
  <si>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</si>
  <si>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</si>
  <si>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</si>
  <si>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</si>
  <si>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</si>
  <si>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</si>
  <si>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</si>
  <si>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</si>
  <si>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</si>
  <si>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</si>
  <si>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</si>
  <si>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</si>
  <si>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</si>
  <si>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</si>
  <si>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</si>
  <si>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</si>
  <si>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</si>
  <si>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</si>
  <si>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</si>
  <si>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</si>
  <si>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</si>
  <si>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</si>
  <si>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</si>
  <si>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</si>
  <si>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</si>
  <si>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</si>
  <si>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</si>
  <si>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</si>
  <si>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</si>
  <si>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</si>
  <si>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</si>
  <si>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</si>
  <si>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</si>
  <si>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</si>
  <si>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</si>
  <si>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</si>
  <si>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</si>
  <si>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</si>
  <si>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</si>
  <si>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</si>
  <si>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</si>
  <si>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</si>
  <si>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</si>
  <si>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</si>
  <si>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</si>
  <si>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</si>
  <si>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</si>
  <si>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</si>
  <si>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</si>
  <si>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</si>
  <si>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</si>
  <si>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</si>
  <si>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</si>
  <si>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</si>
  <si>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</si>
  <si>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</si>
  <si>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</si>
  <si>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</si>
  <si>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</si>
  <si>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</si>
  <si>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</si>
  <si>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</si>
  <si>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</si>
  <si>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</si>
  <si>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</si>
  <si>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</si>
  <si>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</si>
  <si>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</si>
  <si>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</si>
  <si>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</si>
  <si>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</si>
  <si>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</si>
  <si>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</si>
  <si>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</si>
  <si>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</si>
  <si>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</si>
  <si>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</si>
  <si>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</si>
  <si>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</si>
  <si>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</si>
  <si>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</si>
  <si>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</si>
  <si>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</si>
  <si>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</si>
  <si>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</si>
  <si>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</si>
  <si>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</si>
  <si>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</si>
  <si>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</si>
  <si>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</si>
  <si>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</si>
  <si>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</si>
  <si>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</si>
  <si>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</si>
  <si>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</si>
  <si>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</si>
  <si>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</si>
  <si>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</si>
  <si>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</si>
  <si>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</si>
  <si>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</si>
  <si>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</si>
  <si>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</si>
  <si>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</si>
  <si>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</si>
  <si>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</si>
  <si>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</si>
  <si>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</si>
  <si>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</si>
  <si>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</si>
  <si>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</si>
  <si>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</si>
  <si>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</si>
  <si>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</si>
  <si>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</si>
  <si>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</si>
  <si>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</si>
  <si>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</si>
  <si>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</si>
  <si>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</si>
  <si>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</si>
  <si>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</si>
  <si>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</si>
  <si>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</si>
  <si>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</si>
  <si>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</si>
  <si>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</si>
  <si>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</si>
  <si>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</si>
  <si>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</si>
  <si>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</si>
  <si>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</si>
  <si>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</si>
  <si>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</si>
  <si>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</si>
  <si>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</si>
  <si>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</si>
  <si>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</si>
  <si>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</si>
  <si>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</si>
  <si>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</si>
  <si>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</si>
  <si>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</si>
  <si>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</si>
  <si>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</si>
  <si>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</si>
  <si>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</si>
  <si>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</si>
  <si>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</si>
  <si>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</si>
  <si>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</si>
  <si>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</si>
  <si>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</si>
  <si>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</si>
  <si>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</si>
  <si>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</si>
  <si>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</si>
  <si>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</si>
  <si>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</si>
  <si>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</si>
  <si>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</si>
  <si>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</si>
  <si>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</si>
  <si>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</si>
  <si>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</si>
  <si>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</si>
  <si>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</si>
  <si>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</si>
  <si>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</si>
  <si>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</si>
  <si>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</si>
  <si>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</si>
  <si>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</si>
  <si>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</si>
  <si>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</si>
  <si>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</si>
  <si>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</si>
  <si>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</si>
  <si>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</si>
  <si>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</si>
  <si>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</si>
  <si>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</si>
  <si>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</si>
  <si>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</si>
  <si>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</si>
  <si>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</si>
  <si>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</si>
  <si>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</si>
  <si>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</si>
  <si>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</si>
  <si>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</si>
  <si>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</si>
  <si>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</si>
  <si>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</si>
  <si>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</si>
  <si>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</si>
  <si>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</si>
  <si>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</si>
  <si>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</si>
  <si>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</si>
  <si>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</si>
  <si>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</si>
  <si>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</si>
  <si>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</si>
  <si>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</si>
  <si>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</si>
  <si>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</si>
  <si>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</si>
  <si>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</si>
  <si>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</si>
  <si>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</si>
  <si>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</si>
  <si>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</si>
  <si>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</si>
  <si>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</si>
  <si>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</si>
  <si>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</si>
  <si>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</si>
  <si>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</si>
  <si>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</si>
  <si>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</si>
  <si>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</si>
  <si>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</si>
  <si>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</si>
  <si>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</si>
  <si>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</si>
  <si>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</si>
  <si>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</si>
  <si>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</si>
  <si>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</si>
  <si>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</si>
  <si>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</si>
  <si>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</si>
  <si>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</si>
  <si>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</si>
  <si>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</si>
  <si>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</si>
  <si>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</si>
  <si>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</si>
  <si>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</si>
  <si>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</si>
  <si>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</si>
  <si>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</si>
  <si>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</si>
  <si>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</si>
  <si>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</si>
  <si>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</si>
  <si>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</si>
  <si>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</si>
  <si>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</si>
  <si>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</si>
  <si>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</si>
  <si>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</si>
  <si>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</si>
  <si>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</si>
  <si>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</si>
  <si>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</si>
  <si>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</si>
  <si>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</si>
  <si>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</si>
  <si>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</si>
  <si>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</si>
  <si>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</si>
  <si>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</si>
  <si>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</si>
  <si>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</si>
  <si>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</si>
  <si>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</si>
  <si>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</si>
  <si>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</si>
  <si>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</si>
  <si>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</si>
  <si>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</si>
  <si>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</si>
  <si>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</si>
  <si>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</si>
  <si>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</si>
  <si>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</si>
  <si>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</si>
  <si>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</si>
  <si>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</si>
  <si>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</si>
  <si>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</si>
  <si>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</si>
  <si>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</si>
  <si>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</si>
  <si>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</si>
  <si>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</si>
  <si>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</si>
  <si>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</si>
  <si>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</si>
  <si>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</si>
  <si>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</si>
  <si>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</si>
  <si>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</si>
  <si>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</si>
  <si>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</si>
  <si>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</si>
  <si>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</si>
  <si>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</si>
  <si>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</si>
  <si>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</si>
  <si>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</si>
  <si>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</si>
  <si>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</si>
  <si>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</si>
  <si>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</si>
  <si>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</si>
  <si>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</si>
  <si>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</si>
  <si>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</si>
  <si>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</si>
  <si>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</si>
  <si>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</si>
  <si>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</si>
  <si>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</si>
  <si>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</si>
  <si>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</si>
  <si>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</si>
  <si>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</si>
  <si>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</si>
  <si>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</si>
  <si>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</si>
  <si>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</si>
  <si>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</si>
  <si>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</si>
  <si>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</si>
  <si>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</si>
  <si>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</si>
  <si>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</si>
  <si>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</si>
  <si>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</si>
  <si>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</si>
  <si>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</si>
  <si>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</si>
  <si>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</si>
  <si>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</si>
  <si>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</si>
  <si>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</si>
  <si>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</si>
  <si>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</si>
  <si>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</si>
  <si>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</si>
  <si>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</si>
  <si>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</si>
  <si>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</si>
  <si>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</si>
  <si>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</si>
  <si>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</si>
  <si>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</si>
  <si>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</si>
  <si>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</si>
  <si>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</si>
  <si>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</si>
  <si>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</si>
  <si>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</si>
  <si>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</si>
  <si>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</si>
  <si>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</si>
  <si>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</si>
  <si>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</si>
  <si>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</si>
  <si>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</si>
  <si>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</si>
  <si>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</si>
  <si>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</si>
  <si>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</si>
  <si>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</si>
  <si>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</si>
  <si>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</si>
  <si>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</si>
  <si>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</si>
  <si>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</si>
  <si>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</si>
  <si>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</si>
  <si>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</si>
  <si>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</si>
  <si>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</si>
  <si>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</si>
  <si>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</si>
  <si>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</si>
  <si>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</si>
  <si>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</si>
  <si>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</si>
  <si>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</si>
  <si>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</si>
  <si>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</si>
  <si>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</si>
  <si>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</si>
  <si>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</si>
  <si>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HỒ SƠ XUẤT KHẨU</t>
  </si>
  <si>
    <t>VT02</t>
  </si>
  <si>
    <t>NĂM 2014</t>
  </si>
  <si>
    <t>1/1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</si>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</sst>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7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3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72" fontId="52" fillId="26" borderId="18" xfId="64" applyNumberFormat="1" applyFont="1" applyFill="1" applyBorder="1" applyAlignment="1" applyProtection="1">
      <alignment horizontal="left" vertic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47" t="s">
        <v>39</v>
      </c>
      <c r="B1" s="847"/>
      <c r="C1" s="847"/>
      <c r="D1" s="847"/>
    </row>
    <row r="2" spans="1:7" s="106" customFormat="1" ht="15" customHeight="1">
      <c r="A2" s="848" t="s">
        <v>27</v>
      </c>
      <c r="B2" s="848"/>
      <c r="C2" s="848"/>
      <c r="D2" s="848"/>
    </row>
    <row r="3" spans="1:7" s="106" customFormat="1" ht="15" customHeight="1">
      <c r="A3" s="848" t="s">
        <v>28</v>
      </c>
      <c r="B3" s="848"/>
      <c r="C3" s="848"/>
      <c r="D3" s="848"/>
    </row>
    <row r="4" spans="1:7" ht="24" customHeight="1">
      <c r="A4" s="846" t="s">
        <v>8</v>
      </c>
      <c r="B4" s="846"/>
      <c r="C4" s="846"/>
      <c r="D4" s="846"/>
      <c r="E4" s="846"/>
      <c r="F4" s="846"/>
      <c r="G4" s="846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49" t="s">
        <v>64</v>
      </c>
      <c r="C7" s="850"/>
      <c r="D7" s="850"/>
      <c r="E7" s="850"/>
      <c r="F7" s="850"/>
      <c r="G7" s="851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49" t="s">
        <v>79</v>
      </c>
      <c r="C21" s="850"/>
      <c r="D21" s="850"/>
      <c r="E21" s="850"/>
      <c r="F21" s="850"/>
      <c r="G21" s="851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49" t="s">
        <v>126</v>
      </c>
      <c r="C94" s="850"/>
      <c r="D94" s="850"/>
      <c r="E94" s="850"/>
      <c r="F94" s="850"/>
      <c r="G94" s="851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49" t="s">
        <v>168</v>
      </c>
      <c r="C146" s="850"/>
      <c r="D146" s="850"/>
      <c r="E146" s="850"/>
      <c r="F146" s="850"/>
      <c r="G146" s="851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49" t="s">
        <v>259</v>
      </c>
      <c r="C308" s="850"/>
      <c r="D308" s="850"/>
      <c r="E308" s="850"/>
      <c r="F308" s="850"/>
      <c r="G308" s="851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1" t="s">
        <v>824</v>
      </c>
    </row>
    <row r="3" spans="1:1" ht="24" customHeight="1">
      <c r="A3" s="832" t="s">
        <v>826</v>
      </c>
    </row>
    <row r="4" spans="1:1" ht="45" customHeight="1">
      <c r="A4" s="833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850</v>
      </c>
    </row>
    <row r="7" spans="1:1" s="34" customFormat="1" ht="20.25" customHeight="1">
      <c r="A7" s="33" t="s">
        <v>825</v>
      </c>
    </row>
    <row r="8" spans="1:1" ht="87.75" customHeight="1" thickBot="1">
      <c r="A8" s="37"/>
    </row>
    <row r="9" spans="1:1" ht="94.5" customHeight="1" thickBot="1"/>
    <row r="10" spans="1:1" ht="39" customHeight="1">
      <c r="A10" s="831" t="s">
        <v>824</v>
      </c>
    </row>
    <row r="11" spans="1:1" ht="24" customHeight="1">
      <c r="A11" s="832" t="s">
        <v>826</v>
      </c>
    </row>
    <row r="12" spans="1:1" ht="45" customHeight="1">
      <c r="A12" s="833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851</v>
      </c>
    </row>
    <row r="15" spans="1:1" s="34" customFormat="1" ht="20.25" customHeight="1">
      <c r="A15" s="33" t="s">
        <v>825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61" t="s">
        <v>284</v>
      </c>
      <c r="B1" s="861"/>
      <c r="C1" s="861"/>
      <c r="D1" s="861"/>
      <c r="E1" s="861"/>
      <c r="F1" s="861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62" t="s">
        <v>51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  <c r="T1" s="862"/>
      <c r="U1" s="862"/>
      <c r="V1" s="862"/>
      <c r="W1" s="862"/>
      <c r="X1" s="862"/>
      <c r="Y1" s="862"/>
      <c r="Z1" s="862"/>
      <c r="AA1" s="862"/>
      <c r="AB1" s="862"/>
      <c r="AC1" s="862"/>
      <c r="AD1" s="862"/>
      <c r="AE1" s="862"/>
      <c r="AF1" s="862"/>
      <c r="AG1" s="862"/>
      <c r="AH1" s="862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65"/>
      <c r="AM5" s="865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63" t="s">
        <v>47</v>
      </c>
      <c r="B29" s="864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818</v>
      </c>
      <c r="B1" s="111" t="s">
        <v>818</v>
      </c>
    </row>
    <row r="2" spans="1:2" ht="45.75" customHeight="1" thickTop="1" thickBot="1">
      <c r="A2" s="111" t="s">
        <v>818</v>
      </c>
      <c r="B2" s="111" t="s">
        <v>818</v>
      </c>
    </row>
    <row r="3" spans="1:2" ht="45.75" customHeight="1" thickTop="1" thickBot="1">
      <c r="A3" s="111" t="s">
        <v>818</v>
      </c>
      <c r="B3" s="111" t="s">
        <v>818</v>
      </c>
    </row>
    <row r="4" spans="1:2" ht="45.75" customHeight="1" thickTop="1" thickBot="1">
      <c r="A4" s="111" t="s">
        <v>819</v>
      </c>
      <c r="B4" s="111" t="s">
        <v>819</v>
      </c>
    </row>
    <row r="5" spans="1:2" ht="45.75" customHeight="1" thickTop="1" thickBot="1">
      <c r="A5" s="111" t="s">
        <v>819</v>
      </c>
      <c r="B5" s="111" t="s">
        <v>819</v>
      </c>
    </row>
    <row r="6" spans="1:2" ht="45.75" customHeight="1" thickTop="1" thickBot="1">
      <c r="A6" s="111" t="s">
        <v>819</v>
      </c>
      <c r="B6" s="111" t="s">
        <v>819</v>
      </c>
    </row>
    <row r="7" spans="1:2" ht="45.75" customHeight="1" thickTop="1" thickBot="1">
      <c r="A7" s="111" t="s">
        <v>819</v>
      </c>
      <c r="B7" s="111" t="s">
        <v>819</v>
      </c>
    </row>
    <row r="8" spans="1:2" ht="45.75" customHeight="1" thickTop="1" thickBot="1">
      <c r="A8" s="111" t="s">
        <v>819</v>
      </c>
      <c r="B8" s="111" t="s">
        <v>819</v>
      </c>
    </row>
    <row r="9" spans="1:2" ht="45.75" customHeight="1" thickTop="1" thickBot="1">
      <c r="A9" s="111" t="s">
        <v>819</v>
      </c>
      <c r="B9" s="111" t="s">
        <v>819</v>
      </c>
    </row>
    <row r="10" spans="1:2" ht="45.75" customHeight="1" thickTop="1" thickBot="1">
      <c r="A10" s="111" t="s">
        <v>819</v>
      </c>
      <c r="B10" s="111" t="s">
        <v>819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4" sqref="H4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  <c r="M1" s="170"/>
      <c r="N1" s="170"/>
    </row>
    <row r="2" spans="1:14" ht="328.5" customHeight="1" thickBot="1">
      <c r="A2" s="866" t="s">
        <v>430</v>
      </c>
      <c r="B2" s="867"/>
      <c r="C2" s="156"/>
      <c r="D2" s="159" t="s">
        <v>818</v>
      </c>
      <c r="E2" s="160" t="s">
        <v>432</v>
      </c>
      <c r="F2" s="158"/>
      <c r="G2" s="159" t="s">
        <v>818</v>
      </c>
      <c r="H2" s="160" t="s">
        <v>432</v>
      </c>
      <c r="I2" s="158"/>
      <c r="J2" s="159" t="s">
        <v>818</v>
      </c>
      <c r="K2" s="160" t="s">
        <v>432</v>
      </c>
      <c r="L2" s="161"/>
      <c r="M2" s="868"/>
      <c r="N2" s="868"/>
    </row>
    <row r="3" spans="1:14" ht="30" customHeight="1" thickBot="1">
      <c r="A3" s="162" t="s">
        <v>433</v>
      </c>
      <c r="B3" s="163" t="s">
        <v>434</v>
      </c>
      <c r="C3" s="164"/>
      <c r="D3" s="167" t="s">
        <v>435</v>
      </c>
      <c r="E3" s="165">
        <v>2017</v>
      </c>
      <c r="F3" s="154"/>
      <c r="G3" s="167" t="s">
        <v>859</v>
      </c>
      <c r="H3" s="165">
        <v>2017</v>
      </c>
      <c r="I3" s="154"/>
      <c r="J3" s="167" t="s">
        <v>859</v>
      </c>
      <c r="K3" s="165">
        <v>2016</v>
      </c>
      <c r="L3" s="168"/>
      <c r="M3" s="170"/>
      <c r="N3" s="170"/>
    </row>
    <row r="4" spans="1:14" ht="6" customHeight="1" thickBot="1">
      <c r="C4" s="169"/>
      <c r="I4" s="170"/>
      <c r="M4" s="170"/>
      <c r="N4" s="170"/>
    </row>
    <row r="5" spans="1:14" ht="47.25" customHeight="1">
      <c r="A5" s="152"/>
      <c r="B5" s="153" t="s">
        <v>436</v>
      </c>
      <c r="C5" s="171"/>
      <c r="D5" s="152"/>
      <c r="E5" s="153" t="s">
        <v>436</v>
      </c>
      <c r="F5" s="154"/>
      <c r="G5" s="152"/>
      <c r="H5" s="153" t="s">
        <v>429</v>
      </c>
      <c r="I5" s="154"/>
      <c r="J5" s="152"/>
      <c r="K5" s="153" t="s">
        <v>437</v>
      </c>
      <c r="L5" s="155"/>
      <c r="M5" s="170"/>
      <c r="N5" s="170"/>
    </row>
    <row r="6" spans="1:14" ht="334.5" customHeight="1">
      <c r="A6" s="173" t="s">
        <v>444</v>
      </c>
      <c r="B6" s="157" t="s">
        <v>442</v>
      </c>
      <c r="C6" s="172"/>
      <c r="D6" s="173" t="s">
        <v>444</v>
      </c>
      <c r="E6" s="157" t="s">
        <v>443</v>
      </c>
      <c r="F6" s="158"/>
      <c r="G6" s="173" t="s">
        <v>445</v>
      </c>
      <c r="H6" s="157" t="s">
        <v>446</v>
      </c>
      <c r="I6" s="158"/>
      <c r="J6" s="173" t="s">
        <v>431</v>
      </c>
      <c r="K6" s="157" t="s">
        <v>438</v>
      </c>
      <c r="L6" s="161"/>
    </row>
    <row r="7" spans="1:14" ht="30" customHeight="1" thickBot="1">
      <c r="A7" s="166" t="s">
        <v>439</v>
      </c>
      <c r="B7" s="165"/>
      <c r="C7" s="171"/>
      <c r="D7" s="166" t="s">
        <v>439</v>
      </c>
      <c r="E7" s="165"/>
      <c r="F7" s="154"/>
      <c r="G7" s="166" t="s">
        <v>439</v>
      </c>
      <c r="H7" s="165" t="s">
        <v>447</v>
      </c>
      <c r="I7" s="154"/>
      <c r="J7" s="166" t="s">
        <v>440</v>
      </c>
      <c r="K7" s="165" t="s">
        <v>441</v>
      </c>
      <c r="L7" s="168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34.42578125" style="174" customWidth="1"/>
    <col min="10" max="10" width="0" style="174" hidden="1" customWidth="1"/>
    <col min="11" max="12" width="9.85546875" style="174" hidden="1" customWidth="1"/>
    <col min="13" max="13" width="33.570312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12.140625" style="380" customWidth="1"/>
    <col min="38" max="38" width="9.140625" style="174"/>
    <col min="39" max="39" width="9.140625" style="175"/>
    <col min="40" max="16384" width="9.140625" style="174"/>
  </cols>
  <sheetData>
    <row r="1" spans="1:38" ht="35.25" customHeight="1">
      <c r="A1" s="870" t="s">
        <v>448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0"/>
      <c r="W1" s="870"/>
      <c r="X1" s="870"/>
      <c r="Y1" s="870"/>
      <c r="Z1" s="870"/>
      <c r="AA1" s="870"/>
      <c r="AB1" s="870"/>
      <c r="AC1" s="870"/>
      <c r="AD1" s="870"/>
      <c r="AE1" s="870"/>
      <c r="AF1" s="870"/>
      <c r="AG1" s="870"/>
      <c r="AH1" s="870"/>
      <c r="AI1" s="870"/>
      <c r="AJ1" s="870"/>
      <c r="AK1" s="870"/>
    </row>
    <row r="2" spans="1:38" ht="39" customHeight="1">
      <c r="A2" s="176" t="s">
        <v>449</v>
      </c>
      <c r="B2" s="176" t="s">
        <v>450</v>
      </c>
      <c r="C2" s="176" t="s">
        <v>451</v>
      </c>
      <c r="D2" s="176" t="s">
        <v>452</v>
      </c>
      <c r="E2" s="176" t="s">
        <v>453</v>
      </c>
      <c r="F2" s="177" t="s">
        <v>454</v>
      </c>
      <c r="G2" s="178" t="s">
        <v>455</v>
      </c>
      <c r="H2" s="176" t="s">
        <v>456</v>
      </c>
      <c r="I2" s="176" t="s">
        <v>457</v>
      </c>
      <c r="J2" s="179"/>
      <c r="K2" s="179"/>
      <c r="L2" s="176" t="s">
        <v>458</v>
      </c>
      <c r="M2" s="176" t="s">
        <v>459</v>
      </c>
      <c r="N2" s="176" t="s">
        <v>460</v>
      </c>
      <c r="O2" s="176" t="s">
        <v>46</v>
      </c>
      <c r="P2" s="176" t="s">
        <v>461</v>
      </c>
      <c r="Q2" s="176" t="s">
        <v>462</v>
      </c>
      <c r="R2" s="179" t="s">
        <v>463</v>
      </c>
      <c r="S2" s="179" t="s">
        <v>464</v>
      </c>
      <c r="T2" s="176" t="s">
        <v>465</v>
      </c>
      <c r="U2" s="180" t="s">
        <v>466</v>
      </c>
      <c r="V2" s="181"/>
      <c r="W2" s="180" t="s">
        <v>467</v>
      </c>
      <c r="X2" s="181"/>
      <c r="Y2" s="180" t="s">
        <v>468</v>
      </c>
      <c r="Z2" s="181"/>
      <c r="AA2" s="182" t="s">
        <v>469</v>
      </c>
      <c r="AB2" s="183" t="s">
        <v>470</v>
      </c>
      <c r="AC2" s="183" t="s">
        <v>471</v>
      </c>
      <c r="AD2" s="176" t="s">
        <v>472</v>
      </c>
      <c r="AE2" s="184" t="s">
        <v>473</v>
      </c>
      <c r="AF2" s="184" t="s">
        <v>46</v>
      </c>
      <c r="AG2" s="184" t="s">
        <v>474</v>
      </c>
      <c r="AH2" s="184" t="s">
        <v>475</v>
      </c>
      <c r="AI2" s="184" t="s">
        <v>476</v>
      </c>
      <c r="AJ2" s="179" t="s">
        <v>477</v>
      </c>
      <c r="AK2" s="184" t="s">
        <v>478</v>
      </c>
    </row>
    <row r="3" spans="1:38" ht="27" customHeight="1">
      <c r="A3" s="871">
        <v>1</v>
      </c>
      <c r="B3" s="185"/>
      <c r="C3" s="186" t="s">
        <v>479</v>
      </c>
      <c r="D3" s="187">
        <v>21036</v>
      </c>
      <c r="E3" s="185">
        <v>1</v>
      </c>
      <c r="F3" s="177" t="s">
        <v>480</v>
      </c>
      <c r="G3" s="188">
        <v>41662</v>
      </c>
      <c r="H3" s="189" t="s">
        <v>481</v>
      </c>
      <c r="I3" s="190" t="str">
        <f>VLOOKUP(H3,[1]Sub!$C$6:$D$105,2,0)</f>
        <v>TOKAI DENPUM</v>
      </c>
      <c r="J3" s="190" t="str">
        <f t="shared" ref="J3:J34" si="0">(H3&amp;"_")&amp;A3</f>
        <v>TOK_1</v>
      </c>
      <c r="K3" s="190" t="str">
        <f t="shared" ref="K3:K34" si="1">(L3&amp;"_")&amp;A3</f>
        <v>CMT06_1</v>
      </c>
      <c r="L3" s="191" t="s">
        <v>482</v>
      </c>
      <c r="M3" s="190" t="str">
        <f>VLOOKUP(L3,[1]Sub!$I$6:$J$105,2,0)</f>
        <v>KHÔ CÁ MAI TẨM - JP(10kg/Ctn)</v>
      </c>
      <c r="N3" s="192">
        <v>16041990</v>
      </c>
      <c r="O3" s="193">
        <v>1960</v>
      </c>
      <c r="P3" s="193">
        <v>9.5</v>
      </c>
      <c r="Q3" s="193">
        <f>O3*P3</f>
        <v>18620</v>
      </c>
      <c r="R3" s="194"/>
      <c r="S3" s="195"/>
      <c r="T3" s="196"/>
      <c r="U3" s="197" t="s">
        <v>483</v>
      </c>
      <c r="V3" s="190"/>
      <c r="W3" s="198"/>
      <c r="X3" s="198"/>
      <c r="Y3" s="198"/>
      <c r="Z3" s="198"/>
      <c r="AA3" s="199"/>
      <c r="AB3" s="183" t="s">
        <v>484</v>
      </c>
      <c r="AC3" s="183" t="s">
        <v>485</v>
      </c>
      <c r="AD3" s="200"/>
      <c r="AE3" s="201"/>
      <c r="AF3" s="202"/>
      <c r="AG3" s="202"/>
      <c r="AH3" s="202"/>
      <c r="AI3" s="203"/>
      <c r="AJ3" s="196"/>
      <c r="AK3" s="184"/>
    </row>
    <row r="4" spans="1:38" ht="27" customHeight="1">
      <c r="A4" s="872"/>
      <c r="B4" s="204">
        <v>1</v>
      </c>
      <c r="C4" s="185" t="s">
        <v>486</v>
      </c>
      <c r="D4" s="187">
        <v>21036</v>
      </c>
      <c r="E4" s="185">
        <v>1</v>
      </c>
      <c r="F4" s="177" t="s">
        <v>487</v>
      </c>
      <c r="G4" s="188">
        <v>41648</v>
      </c>
      <c r="H4" s="190" t="s">
        <v>488</v>
      </c>
      <c r="I4" s="190" t="str">
        <f>VLOOKUP(H4,[1]Sub!$C$6:$D$105,2,0)</f>
        <v>JINTATSU FOODSTUFF</v>
      </c>
      <c r="J4" s="190" t="str">
        <f t="shared" si="0"/>
        <v>JIN_</v>
      </c>
      <c r="K4" s="190" t="str">
        <f t="shared" si="1"/>
        <v>GKL01_</v>
      </c>
      <c r="L4" s="205" t="s">
        <v>489</v>
      </c>
      <c r="M4" s="190" t="str">
        <f>VLOOKUP(L4,[1]Sub!$I$6:$J$105,2,0)</f>
        <v>GHẸ KHÔ LẠT- JP (8KG/CTN)</v>
      </c>
      <c r="N4" s="192" t="s">
        <v>490</v>
      </c>
      <c r="O4" s="193">
        <v>2544</v>
      </c>
      <c r="P4" s="193">
        <v>8.4499999999999993</v>
      </c>
      <c r="Q4" s="193">
        <f>O4*P4</f>
        <v>21496.799999999999</v>
      </c>
      <c r="R4" s="194">
        <v>0.1</v>
      </c>
      <c r="S4" s="195">
        <f>P4-(P4*R4)</f>
        <v>7.6049999999999995</v>
      </c>
      <c r="T4" s="196">
        <f t="shared" ref="T4:T14" si="2">Q4*D4</f>
        <v>452206684.80000001</v>
      </c>
      <c r="U4" s="206" t="s">
        <v>491</v>
      </c>
      <c r="V4" s="190" t="s">
        <v>492</v>
      </c>
      <c r="W4" s="198" t="s">
        <v>493</v>
      </c>
      <c r="X4" s="193">
        <v>21496.799999999999</v>
      </c>
      <c r="Y4" s="198" t="s">
        <v>494</v>
      </c>
      <c r="Z4" s="193">
        <v>21125</v>
      </c>
      <c r="AA4" s="199"/>
      <c r="AB4" s="183" t="s">
        <v>495</v>
      </c>
      <c r="AC4" s="183" t="s">
        <v>496</v>
      </c>
      <c r="AD4" s="200"/>
      <c r="AE4" s="201"/>
      <c r="AF4" s="190"/>
      <c r="AG4" s="190"/>
      <c r="AH4" s="202"/>
      <c r="AI4" s="203"/>
      <c r="AJ4" s="196"/>
      <c r="AK4" s="184"/>
      <c r="AL4" s="207"/>
    </row>
    <row r="5" spans="1:38" ht="27" customHeight="1">
      <c r="A5" s="872"/>
      <c r="B5" s="208">
        <v>2</v>
      </c>
      <c r="C5" s="209" t="s">
        <v>486</v>
      </c>
      <c r="D5" s="210">
        <v>21036</v>
      </c>
      <c r="E5" s="209">
        <v>1</v>
      </c>
      <c r="F5" s="211" t="s">
        <v>497</v>
      </c>
      <c r="G5" s="212">
        <v>41654</v>
      </c>
      <c r="H5" s="213" t="s">
        <v>498</v>
      </c>
      <c r="I5" s="213" t="str">
        <f>VLOOKUP(H5,[1]Sub!$C$6:$D$105,2,0)</f>
        <v>DONG XING MIAO SHU AGRICULTURAL INDUSTRY CO</v>
      </c>
      <c r="J5" s="213" t="str">
        <f t="shared" si="0"/>
        <v>DXM_</v>
      </c>
      <c r="K5" s="213" t="str">
        <f t="shared" si="1"/>
        <v>GKN18_</v>
      </c>
      <c r="L5" s="214" t="s">
        <v>499</v>
      </c>
      <c r="M5" s="213" t="str">
        <f>VLOOKUP(L5,[1]Sub!$I$6:$J$105,2,0)</f>
        <v>GHẸ KHÔ NƯỚNG -CN</v>
      </c>
      <c r="N5" s="215">
        <v>16051090</v>
      </c>
      <c r="O5" s="216">
        <v>176</v>
      </c>
      <c r="P5" s="216">
        <v>10.8</v>
      </c>
      <c r="Q5" s="216">
        <f>O5*P5</f>
        <v>1900.8000000000002</v>
      </c>
      <c r="R5" s="217"/>
      <c r="S5" s="218"/>
      <c r="T5" s="219">
        <f t="shared" si="2"/>
        <v>39985228.800000004</v>
      </c>
      <c r="U5" s="197" t="s">
        <v>500</v>
      </c>
      <c r="V5" s="213" t="s">
        <v>501</v>
      </c>
      <c r="W5" s="220" t="s">
        <v>502</v>
      </c>
      <c r="X5" s="216">
        <v>5880</v>
      </c>
      <c r="Y5" s="220"/>
      <c r="Z5" s="216"/>
      <c r="AA5" s="220"/>
      <c r="AB5" s="221" t="s">
        <v>503</v>
      </c>
      <c r="AC5" s="221" t="s">
        <v>504</v>
      </c>
      <c r="AD5" s="222"/>
      <c r="AE5" s="223"/>
      <c r="AF5" s="219"/>
      <c r="AG5" s="219"/>
      <c r="AH5" s="224"/>
      <c r="AI5" s="225"/>
      <c r="AJ5" s="219"/>
      <c r="AK5" s="226" t="s">
        <v>505</v>
      </c>
    </row>
    <row r="6" spans="1:38" ht="27" customHeight="1">
      <c r="A6" s="872"/>
      <c r="B6" s="227"/>
      <c r="C6" s="228"/>
      <c r="D6" s="229">
        <v>21036</v>
      </c>
      <c r="E6" s="230"/>
      <c r="F6" s="231"/>
      <c r="G6" s="232"/>
      <c r="H6" s="233" t="s">
        <v>498</v>
      </c>
      <c r="I6" s="233" t="str">
        <f>VLOOKUP(H6,[1]Sub!$C$6:$D$105,2,0)</f>
        <v>DONG XING MIAO SHU AGRICULTURAL INDUSTRY CO</v>
      </c>
      <c r="J6" s="233" t="str">
        <f t="shared" si="0"/>
        <v>DXM_</v>
      </c>
      <c r="K6" s="233" t="str">
        <f t="shared" si="1"/>
        <v>CMN19_</v>
      </c>
      <c r="L6" s="234" t="s">
        <v>506</v>
      </c>
      <c r="M6" s="235" t="str">
        <f>VLOOKUP(L6,[1]Sub!$I$6:$J$105,2,0)</f>
        <v>CÁ MAI TẨM NƯỚNG TW(08Kgs/Ctn)</v>
      </c>
      <c r="N6" s="233">
        <v>16041990</v>
      </c>
      <c r="O6" s="236">
        <v>284</v>
      </c>
      <c r="P6" s="236">
        <v>12.4</v>
      </c>
      <c r="Q6" s="236">
        <f>O6*P6</f>
        <v>3521.6</v>
      </c>
      <c r="R6" s="237"/>
      <c r="S6" s="238"/>
      <c r="T6" s="239">
        <f t="shared" si="2"/>
        <v>74080377.599999994</v>
      </c>
      <c r="U6" s="240"/>
      <c r="V6" s="233"/>
      <c r="W6" s="241"/>
      <c r="X6" s="236"/>
      <c r="Y6" s="241"/>
      <c r="Z6" s="236"/>
      <c r="AA6" s="241"/>
      <c r="AB6" s="242"/>
      <c r="AC6" s="242"/>
      <c r="AD6" s="243"/>
      <c r="AE6" s="244"/>
      <c r="AF6" s="239"/>
      <c r="AG6" s="239"/>
      <c r="AH6" s="228"/>
      <c r="AI6" s="245"/>
      <c r="AJ6" s="239"/>
      <c r="AK6" s="246"/>
    </row>
    <row r="7" spans="1:38" ht="27" customHeight="1">
      <c r="A7" s="872"/>
      <c r="B7" s="208">
        <v>3</v>
      </c>
      <c r="C7" s="247" t="s">
        <v>486</v>
      </c>
      <c r="D7" s="210">
        <v>21036</v>
      </c>
      <c r="E7" s="209">
        <v>1</v>
      </c>
      <c r="F7" s="211" t="s">
        <v>507</v>
      </c>
      <c r="G7" s="212">
        <v>41661</v>
      </c>
      <c r="H7" s="248" t="s">
        <v>508</v>
      </c>
      <c r="I7" s="213" t="str">
        <f>VLOOKUP(H7,[1]Sub!$C$6:$D$105,2,0)</f>
        <v>LLC TRADE HOUSE FAVORIT (ATB)</v>
      </c>
      <c r="J7" s="213" t="str">
        <f t="shared" si="0"/>
        <v>LLC_</v>
      </c>
      <c r="K7" s="213" t="str">
        <f t="shared" si="1"/>
        <v>CCM03_</v>
      </c>
      <c r="L7" s="213" t="s">
        <v>509</v>
      </c>
      <c r="M7" s="213" t="str">
        <f>VLOOKUP(L7,[1]Sub!$I$6:$J$105,2,0)</f>
        <v>KHÔ CÁ CƠM MUỐI- UA</v>
      </c>
      <c r="N7" s="192" t="s">
        <v>510</v>
      </c>
      <c r="O7" s="216">
        <v>3750</v>
      </c>
      <c r="P7" s="216">
        <v>6.2</v>
      </c>
      <c r="Q7" s="216">
        <f t="shared" ref="Q7:Q36" si="3">O7*P7</f>
        <v>23250</v>
      </c>
      <c r="R7" s="217"/>
      <c r="S7" s="218"/>
      <c r="T7" s="219">
        <f t="shared" si="2"/>
        <v>489087000</v>
      </c>
      <c r="U7" s="197" t="s">
        <v>511</v>
      </c>
      <c r="V7" s="213" t="s">
        <v>512</v>
      </c>
      <c r="W7" s="220" t="s">
        <v>513</v>
      </c>
      <c r="X7" s="216"/>
      <c r="Y7" s="220" t="s">
        <v>514</v>
      </c>
      <c r="Z7" s="216">
        <v>159375</v>
      </c>
      <c r="AA7" s="220"/>
      <c r="AB7" s="221" t="s">
        <v>515</v>
      </c>
      <c r="AC7" s="221" t="s">
        <v>516</v>
      </c>
      <c r="AD7" s="222"/>
      <c r="AE7" s="223"/>
      <c r="AF7" s="213"/>
      <c r="AG7" s="213"/>
      <c r="AH7" s="224"/>
      <c r="AI7" s="225"/>
      <c r="AJ7" s="219"/>
      <c r="AK7" s="226"/>
    </row>
    <row r="8" spans="1:38" ht="27" customHeight="1">
      <c r="A8" s="872"/>
      <c r="B8" s="249"/>
      <c r="C8" s="249"/>
      <c r="D8" s="250">
        <v>21036</v>
      </c>
      <c r="E8" s="251"/>
      <c r="F8" s="252"/>
      <c r="G8" s="253"/>
      <c r="H8" s="254" t="s">
        <v>508</v>
      </c>
      <c r="I8" s="255" t="str">
        <f>VLOOKUP(H8,[1]Sub!$C$6:$D$105,2,0)</f>
        <v>LLC TRADE HOUSE FAVORIT (ATB)</v>
      </c>
      <c r="J8" s="255" t="str">
        <f t="shared" si="0"/>
        <v>LLC_</v>
      </c>
      <c r="K8" s="255" t="str">
        <f t="shared" si="1"/>
        <v>CNM02_</v>
      </c>
      <c r="L8" s="255" t="s">
        <v>517</v>
      </c>
      <c r="M8" s="255" t="str">
        <f>VLOOKUP(L8,[1]Sub!$I$6:$J$105,2,0)</f>
        <v>KHÔ CÁ NGÂN MUỐI- UA</v>
      </c>
      <c r="N8" s="256" t="s">
        <v>510</v>
      </c>
      <c r="O8" s="257">
        <v>9300</v>
      </c>
      <c r="P8" s="257">
        <v>7.2</v>
      </c>
      <c r="Q8" s="257">
        <f t="shared" si="3"/>
        <v>66960</v>
      </c>
      <c r="R8" s="258"/>
      <c r="S8" s="259"/>
      <c r="T8" s="260">
        <f t="shared" si="2"/>
        <v>1408570560</v>
      </c>
      <c r="U8" s="261"/>
      <c r="V8" s="255"/>
      <c r="W8" s="262"/>
      <c r="X8" s="257"/>
      <c r="Y8" s="262"/>
      <c r="Z8" s="257"/>
      <c r="AA8" s="262"/>
      <c r="AB8" s="263"/>
      <c r="AC8" s="263"/>
      <c r="AD8" s="264"/>
      <c r="AE8" s="265"/>
      <c r="AF8" s="255"/>
      <c r="AG8" s="255"/>
      <c r="AH8" s="266"/>
      <c r="AI8" s="267"/>
      <c r="AJ8" s="260"/>
      <c r="AK8" s="268"/>
    </row>
    <row r="9" spans="1:38" ht="27" customHeight="1">
      <c r="A9" s="872"/>
      <c r="B9" s="227"/>
      <c r="C9" s="269"/>
      <c r="D9" s="270">
        <v>21036</v>
      </c>
      <c r="E9" s="230"/>
      <c r="F9" s="231"/>
      <c r="G9" s="232"/>
      <c r="H9" s="233" t="s">
        <v>508</v>
      </c>
      <c r="I9" s="233" t="str">
        <f>VLOOKUP(H9,[1]Sub!$C$6:$D$105,2,0)</f>
        <v>LLC TRADE HOUSE FAVORIT (ATB)</v>
      </c>
      <c r="J9" s="233" t="str">
        <f t="shared" si="0"/>
        <v>LLC_</v>
      </c>
      <c r="K9" s="233" t="str">
        <f t="shared" si="1"/>
        <v>CCM20_</v>
      </c>
      <c r="L9" s="271" t="s">
        <v>518</v>
      </c>
      <c r="M9" s="233" t="str">
        <f>VLOOKUP(L9,[1]Sub!$I$6:$J$105,2,0)</f>
        <v>KHÔ CÁ CHỈ VÀNG -UA</v>
      </c>
      <c r="N9" s="272" t="s">
        <v>510</v>
      </c>
      <c r="O9" s="236">
        <v>7950</v>
      </c>
      <c r="P9" s="236">
        <v>8.6999999999999993</v>
      </c>
      <c r="Q9" s="236">
        <f t="shared" si="3"/>
        <v>69165</v>
      </c>
      <c r="R9" s="237"/>
      <c r="S9" s="238"/>
      <c r="T9" s="239">
        <f t="shared" si="2"/>
        <v>1454954940</v>
      </c>
      <c r="U9" s="240"/>
      <c r="V9" s="233"/>
      <c r="W9" s="241"/>
      <c r="X9" s="236"/>
      <c r="Y9" s="241"/>
      <c r="Z9" s="236"/>
      <c r="AA9" s="241"/>
      <c r="AB9" s="242"/>
      <c r="AC9" s="242"/>
      <c r="AD9" s="243"/>
      <c r="AE9" s="244"/>
      <c r="AF9" s="239"/>
      <c r="AG9" s="239"/>
      <c r="AH9" s="228"/>
      <c r="AI9" s="245"/>
      <c r="AJ9" s="239"/>
      <c r="AK9" s="246"/>
    </row>
    <row r="10" spans="1:38" ht="27" customHeight="1">
      <c r="A10" s="872"/>
      <c r="B10" s="273">
        <v>4</v>
      </c>
      <c r="C10" s="274" t="s">
        <v>519</v>
      </c>
      <c r="D10" s="210">
        <v>21036</v>
      </c>
      <c r="E10" s="275">
        <v>1</v>
      </c>
      <c r="F10" s="276" t="s">
        <v>520</v>
      </c>
      <c r="G10" s="277">
        <v>41662</v>
      </c>
      <c r="H10" s="278" t="s">
        <v>521</v>
      </c>
      <c r="I10" s="278" t="str">
        <f>VLOOKUP(H10,[1]Sub!$C$6:$D$105,2,0)</f>
        <v>OOO"BELOKEAPRODYKT"</v>
      </c>
      <c r="J10" s="278" t="str">
        <f t="shared" si="0"/>
        <v>BEL_</v>
      </c>
      <c r="K10" s="278" t="str">
        <f t="shared" si="1"/>
        <v>CCM21_</v>
      </c>
      <c r="L10" s="278" t="s">
        <v>522</v>
      </c>
      <c r="M10" s="278" t="str">
        <f>VLOOKUP(L10,[1]Sub!$I$6:$J$105,2,0)</f>
        <v>CÁ CHỈ MẶM -RU (40gr*50-12Kg/Ctn)</v>
      </c>
      <c r="N10" s="278">
        <v>16041990</v>
      </c>
      <c r="O10" s="279">
        <v>11535</v>
      </c>
      <c r="P10" s="279">
        <v>7.13</v>
      </c>
      <c r="Q10" s="279">
        <f t="shared" si="3"/>
        <v>82244.55</v>
      </c>
      <c r="R10" s="280"/>
      <c r="S10" s="281"/>
      <c r="T10" s="282">
        <f t="shared" si="2"/>
        <v>1730096353.8</v>
      </c>
      <c r="U10" s="283" t="s">
        <v>523</v>
      </c>
      <c r="V10" s="278"/>
      <c r="W10" s="284" t="s">
        <v>524</v>
      </c>
      <c r="X10" s="279"/>
      <c r="Y10" s="284"/>
      <c r="Z10" s="279"/>
      <c r="AA10" s="284"/>
      <c r="AB10" s="285" t="s">
        <v>525</v>
      </c>
      <c r="AC10" s="285" t="s">
        <v>526</v>
      </c>
      <c r="AD10" s="286"/>
      <c r="AE10" s="287"/>
      <c r="AF10" s="278"/>
      <c r="AG10" s="278"/>
      <c r="AH10" s="288"/>
      <c r="AI10" s="289"/>
      <c r="AJ10" s="282"/>
      <c r="AK10" s="290" t="s">
        <v>527</v>
      </c>
    </row>
    <row r="11" spans="1:38" ht="27" customHeight="1">
      <c r="A11" s="873"/>
      <c r="B11" s="227"/>
      <c r="C11" s="291"/>
      <c r="D11" s="229">
        <v>21036</v>
      </c>
      <c r="E11" s="230"/>
      <c r="F11" s="231"/>
      <c r="G11" s="232"/>
      <c r="H11" s="292" t="s">
        <v>521</v>
      </c>
      <c r="I11" s="233" t="str">
        <f>VLOOKUP(H11,[1]Sub!$C$6:$D$105,2,0)</f>
        <v>OOO"BELOKEAPRODYKT"</v>
      </c>
      <c r="J11" s="233" t="str">
        <f t="shared" si="0"/>
        <v>BEL_</v>
      </c>
      <c r="K11" s="233" t="str">
        <f t="shared" si="1"/>
        <v>CCM22_</v>
      </c>
      <c r="L11" s="271" t="s">
        <v>528</v>
      </c>
      <c r="M11" s="233" t="str">
        <f>VLOOKUP(L11,[1]Sub!$I$6:$J$105,2,0)</f>
        <v>CÁ CƠM MẶM -RU(25gr*60-9kg/Ctn)</v>
      </c>
      <c r="N11" s="233">
        <v>16041990</v>
      </c>
      <c r="O11" s="236">
        <v>510</v>
      </c>
      <c r="P11" s="236">
        <v>5.69</v>
      </c>
      <c r="Q11" s="236">
        <f t="shared" si="3"/>
        <v>2901.9</v>
      </c>
      <c r="R11" s="237"/>
      <c r="S11" s="238"/>
      <c r="T11" s="239">
        <f t="shared" si="2"/>
        <v>61044368.399999999</v>
      </c>
      <c r="U11" s="240"/>
      <c r="V11" s="233"/>
      <c r="W11" s="241"/>
      <c r="X11" s="236"/>
      <c r="Y11" s="241"/>
      <c r="Z11" s="236"/>
      <c r="AA11" s="241"/>
      <c r="AB11" s="242"/>
      <c r="AC11" s="242"/>
      <c r="AD11" s="243"/>
      <c r="AE11" s="244"/>
      <c r="AF11" s="239"/>
      <c r="AG11" s="239"/>
      <c r="AH11" s="228"/>
      <c r="AI11" s="245"/>
      <c r="AJ11" s="239"/>
      <c r="AK11" s="246"/>
    </row>
    <row r="12" spans="1:38" ht="27" customHeight="1">
      <c r="A12" s="871">
        <v>2</v>
      </c>
      <c r="B12" s="273">
        <v>5</v>
      </c>
      <c r="C12" s="251" t="s">
        <v>486</v>
      </c>
      <c r="D12" s="250">
        <v>21036</v>
      </c>
      <c r="E12" s="251">
        <v>1</v>
      </c>
      <c r="F12" s="252" t="s">
        <v>529</v>
      </c>
      <c r="G12" s="253">
        <v>41695</v>
      </c>
      <c r="H12" s="255" t="s">
        <v>508</v>
      </c>
      <c r="I12" s="255" t="str">
        <f>VLOOKUP(H12,[1]Sub!$C$6:$D$105,2,0)</f>
        <v>LLC TRADE HOUSE FAVORIT (ATB)</v>
      </c>
      <c r="J12" s="213" t="str">
        <f t="shared" si="0"/>
        <v>LLC_2</v>
      </c>
      <c r="K12" s="213" t="str">
        <f t="shared" si="1"/>
        <v>CCM03_2</v>
      </c>
      <c r="L12" s="293" t="s">
        <v>509</v>
      </c>
      <c r="M12" s="255" t="str">
        <f>VLOOKUP(L12,[1]Sub!$I$6:$J$105,2,0)</f>
        <v>KHÔ CÁ CƠM MUỐI- UA</v>
      </c>
      <c r="N12" s="256" t="s">
        <v>510</v>
      </c>
      <c r="O12" s="257">
        <v>7200</v>
      </c>
      <c r="P12" s="257">
        <v>6.2</v>
      </c>
      <c r="Q12" s="257">
        <f t="shared" si="3"/>
        <v>44640</v>
      </c>
      <c r="R12" s="258"/>
      <c r="S12" s="259"/>
      <c r="T12" s="260">
        <f t="shared" si="2"/>
        <v>939047040</v>
      </c>
      <c r="U12" s="294" t="s">
        <v>530</v>
      </c>
      <c r="V12" s="255" t="s">
        <v>512</v>
      </c>
      <c r="W12" s="262" t="s">
        <v>513</v>
      </c>
      <c r="Y12" s="220" t="s">
        <v>531</v>
      </c>
      <c r="Z12" s="257">
        <v>154125</v>
      </c>
      <c r="AA12" s="262"/>
      <c r="AB12" s="263" t="s">
        <v>532</v>
      </c>
      <c r="AC12" s="263" t="s">
        <v>533</v>
      </c>
      <c r="AD12" s="264"/>
      <c r="AE12" s="265"/>
      <c r="AF12" s="260"/>
      <c r="AG12" s="260"/>
      <c r="AH12" s="266"/>
      <c r="AI12" s="267"/>
      <c r="AJ12" s="260"/>
      <c r="AK12" s="268"/>
    </row>
    <row r="13" spans="1:38" ht="27" customHeight="1">
      <c r="A13" s="872"/>
      <c r="B13" s="249"/>
      <c r="C13" s="295"/>
      <c r="D13" s="250">
        <v>21036</v>
      </c>
      <c r="E13" s="251"/>
      <c r="F13" s="252"/>
      <c r="G13" s="253"/>
      <c r="H13" s="255" t="s">
        <v>508</v>
      </c>
      <c r="I13" s="255" t="str">
        <f>VLOOKUP(H13,[1]Sub!$C$6:$D$105,2,0)</f>
        <v>LLC TRADE HOUSE FAVORIT (ATB)</v>
      </c>
      <c r="J13" s="255" t="str">
        <f t="shared" si="0"/>
        <v>LLC_</v>
      </c>
      <c r="K13" s="255" t="str">
        <f t="shared" si="1"/>
        <v>CNM02_</v>
      </c>
      <c r="L13" s="296" t="s">
        <v>517</v>
      </c>
      <c r="M13" s="255" t="str">
        <f>VLOOKUP(L13,[1]Sub!$I$6:$J$105,2,0)</f>
        <v>KHÔ CÁ NGÂN MUỐI- UA</v>
      </c>
      <c r="N13" s="256" t="s">
        <v>510</v>
      </c>
      <c r="O13" s="257">
        <v>7050</v>
      </c>
      <c r="P13" s="257">
        <v>7.2</v>
      </c>
      <c r="Q13" s="257">
        <f t="shared" si="3"/>
        <v>50760</v>
      </c>
      <c r="R13" s="258"/>
      <c r="S13" s="259"/>
      <c r="T13" s="260">
        <f t="shared" si="2"/>
        <v>1067787360</v>
      </c>
      <c r="U13" s="294"/>
      <c r="V13" s="255"/>
      <c r="W13" s="262"/>
      <c r="X13" s="257"/>
      <c r="Y13" s="262"/>
      <c r="Z13" s="257"/>
      <c r="AA13" s="262"/>
      <c r="AB13" s="263"/>
      <c r="AC13" s="263"/>
      <c r="AD13" s="264"/>
      <c r="AE13" s="265"/>
      <c r="AF13" s="260"/>
      <c r="AG13" s="260"/>
      <c r="AH13" s="266"/>
      <c r="AI13" s="267"/>
      <c r="AJ13" s="260"/>
      <c r="AK13" s="268"/>
    </row>
    <row r="14" spans="1:38" ht="27" customHeight="1">
      <c r="A14" s="873"/>
      <c r="B14" s="227"/>
      <c r="C14" s="228"/>
      <c r="D14" s="229">
        <v>21036</v>
      </c>
      <c r="E14" s="230"/>
      <c r="F14" s="231"/>
      <c r="G14" s="232"/>
      <c r="H14" s="233" t="s">
        <v>508</v>
      </c>
      <c r="I14" s="233" t="str">
        <f>VLOOKUP(H14,[1]Sub!$C$6:$D$105,2,0)</f>
        <v>LLC TRADE HOUSE FAVORIT (ATB)</v>
      </c>
      <c r="J14" s="233" t="str">
        <f t="shared" si="0"/>
        <v>LLC_</v>
      </c>
      <c r="K14" s="233" t="str">
        <f t="shared" si="1"/>
        <v>CCM20_</v>
      </c>
      <c r="L14" s="297" t="s">
        <v>518</v>
      </c>
      <c r="M14" s="233" t="str">
        <f>VLOOKUP(L14,[1]Sub!$I$6:$J$105,2,0)</f>
        <v>KHÔ CÁ CHỈ VÀNG -UA</v>
      </c>
      <c r="N14" s="272" t="s">
        <v>510</v>
      </c>
      <c r="O14" s="236">
        <v>6750</v>
      </c>
      <c r="P14" s="236">
        <v>8.6999999999999993</v>
      </c>
      <c r="Q14" s="236">
        <f t="shared" si="3"/>
        <v>58724.999999999993</v>
      </c>
      <c r="R14" s="237"/>
      <c r="S14" s="238"/>
      <c r="T14" s="239">
        <f t="shared" si="2"/>
        <v>1235339099.9999998</v>
      </c>
      <c r="U14" s="241"/>
      <c r="V14" s="233"/>
      <c r="W14" s="241"/>
      <c r="X14" s="236"/>
      <c r="Y14" s="241"/>
      <c r="Z14" s="236"/>
      <c r="AA14" s="241"/>
      <c r="AB14" s="242"/>
      <c r="AC14" s="242"/>
      <c r="AD14" s="243"/>
      <c r="AE14" s="244"/>
      <c r="AF14" s="239"/>
      <c r="AG14" s="239"/>
      <c r="AH14" s="228"/>
      <c r="AI14" s="245"/>
      <c r="AJ14" s="239"/>
      <c r="AK14" s="246"/>
    </row>
    <row r="15" spans="1:38" ht="27" customHeight="1">
      <c r="A15" s="871">
        <v>3</v>
      </c>
      <c r="B15" s="298">
        <v>6</v>
      </c>
      <c r="C15" s="186" t="s">
        <v>534</v>
      </c>
      <c r="D15" s="299">
        <v>21036</v>
      </c>
      <c r="E15" s="300">
        <v>1</v>
      </c>
      <c r="F15" s="301" t="s">
        <v>535</v>
      </c>
      <c r="G15" s="302">
        <v>41712</v>
      </c>
      <c r="H15" s="303" t="s">
        <v>481</v>
      </c>
      <c r="I15" s="303" t="str">
        <f>VLOOKUP(H15,[1]Sub!$C$6:$D$105,2,0)</f>
        <v>TOKAI DENPUM</v>
      </c>
      <c r="J15" s="303" t="str">
        <f t="shared" si="0"/>
        <v>TOK_3</v>
      </c>
      <c r="K15" s="303" t="str">
        <f t="shared" si="1"/>
        <v>CMT06_3</v>
      </c>
      <c r="L15" s="303" t="s">
        <v>482</v>
      </c>
      <c r="M15" s="303" t="str">
        <f>VLOOKUP(L15,[1]Sub!$I$6:$J$105,2,0)</f>
        <v>KHÔ CÁ MAI TẨM - JP(10kg/Ctn)</v>
      </c>
      <c r="N15" s="304">
        <v>16041990</v>
      </c>
      <c r="O15" s="305"/>
      <c r="P15" s="305"/>
      <c r="Q15" s="305"/>
      <c r="R15" s="306"/>
      <c r="S15" s="307"/>
      <c r="T15" s="308"/>
      <c r="U15" s="309"/>
      <c r="V15" s="303"/>
      <c r="W15" s="309"/>
      <c r="X15" s="305"/>
      <c r="Y15" s="309"/>
      <c r="Z15" s="309"/>
      <c r="AA15" s="309"/>
      <c r="AB15" s="310"/>
      <c r="AC15" s="310"/>
      <c r="AD15" s="311"/>
      <c r="AE15" s="312"/>
      <c r="AF15" s="308"/>
      <c r="AG15" s="308"/>
      <c r="AH15" s="313"/>
      <c r="AI15" s="314"/>
      <c r="AJ15" s="308"/>
      <c r="AK15" s="315" t="s">
        <v>536</v>
      </c>
    </row>
    <row r="16" spans="1:38" ht="27" customHeight="1">
      <c r="A16" s="872"/>
      <c r="B16" s="273">
        <v>7</v>
      </c>
      <c r="C16" s="290" t="s">
        <v>486</v>
      </c>
      <c r="D16" s="316">
        <v>21036</v>
      </c>
      <c r="E16" s="275">
        <v>1</v>
      </c>
      <c r="F16" s="276" t="s">
        <v>537</v>
      </c>
      <c r="G16" s="277">
        <v>41716</v>
      </c>
      <c r="H16" s="278" t="s">
        <v>481</v>
      </c>
      <c r="I16" s="278" t="str">
        <f>VLOOKUP(H16,[1]Sub!$C$6:$D$105,2,0)</f>
        <v>TOKAI DENPUM</v>
      </c>
      <c r="J16" s="278" t="str">
        <f t="shared" si="0"/>
        <v>TOK_</v>
      </c>
      <c r="K16" s="278" t="str">
        <f t="shared" si="1"/>
        <v>CCV 08_</v>
      </c>
      <c r="L16" s="293" t="s">
        <v>538</v>
      </c>
      <c r="M16" s="278" t="str">
        <f>VLOOKUP(L16,[1]Sub!$I$6:$J$105,2,0)</f>
        <v>KHÔ CÁ CHỈ VÀNG TẨM -JP</v>
      </c>
      <c r="N16" s="317">
        <v>16041990</v>
      </c>
      <c r="O16" s="279">
        <v>2000</v>
      </c>
      <c r="P16" s="279">
        <v>8.4</v>
      </c>
      <c r="Q16" s="279">
        <f t="shared" si="3"/>
        <v>16800</v>
      </c>
      <c r="R16" s="280"/>
      <c r="S16" s="281"/>
      <c r="T16" s="282">
        <f t="shared" ref="T16:T36" si="4">Q16*D16</f>
        <v>353404800</v>
      </c>
      <c r="U16" s="284">
        <v>5</v>
      </c>
      <c r="V16" s="278" t="s">
        <v>539</v>
      </c>
      <c r="W16" s="284" t="s">
        <v>540</v>
      </c>
      <c r="X16" s="279"/>
      <c r="Y16" s="284" t="s">
        <v>541</v>
      </c>
      <c r="Z16" s="279"/>
      <c r="AA16" s="284"/>
      <c r="AB16" s="285" t="s">
        <v>542</v>
      </c>
      <c r="AC16" s="285" t="s">
        <v>543</v>
      </c>
      <c r="AD16" s="286"/>
      <c r="AE16" s="287"/>
      <c r="AF16" s="282"/>
      <c r="AG16" s="282"/>
      <c r="AH16" s="288"/>
      <c r="AI16" s="289"/>
      <c r="AJ16" s="282"/>
      <c r="AK16" s="290" t="s">
        <v>544</v>
      </c>
    </row>
    <row r="17" spans="1:37" ht="27" customHeight="1">
      <c r="A17" s="872"/>
      <c r="B17" s="318"/>
      <c r="C17" s="319"/>
      <c r="D17" s="270">
        <v>21036</v>
      </c>
      <c r="E17" s="320"/>
      <c r="F17" s="321"/>
      <c r="G17" s="322"/>
      <c r="H17" s="323" t="s">
        <v>481</v>
      </c>
      <c r="I17" s="323" t="str">
        <f>VLOOKUP(H17,[1]Sub!$C$6:$D$105,2,0)</f>
        <v>TOKAI DENPUM</v>
      </c>
      <c r="J17" s="323" t="str">
        <f t="shared" si="0"/>
        <v>TOK_</v>
      </c>
      <c r="K17" s="323" t="str">
        <f t="shared" si="1"/>
        <v>CBTN 14_</v>
      </c>
      <c r="L17" s="296" t="s">
        <v>545</v>
      </c>
      <c r="M17" s="323" t="str">
        <f>VLOOKUP(L17,[1]Sub!$I$6:$J$105,2,0)</f>
        <v>KHÔ CÁ BÒ TẨM - JP</v>
      </c>
      <c r="N17" s="324">
        <v>16041990</v>
      </c>
      <c r="O17" s="325">
        <v>5500</v>
      </c>
      <c r="P17" s="325">
        <v>11</v>
      </c>
      <c r="Q17" s="325">
        <f t="shared" si="3"/>
        <v>60500</v>
      </c>
      <c r="R17" s="326"/>
      <c r="S17" s="327"/>
      <c r="T17" s="328">
        <f t="shared" si="4"/>
        <v>1272678000</v>
      </c>
      <c r="U17" s="329"/>
      <c r="V17" s="323"/>
      <c r="W17" s="329"/>
      <c r="X17" s="325"/>
      <c r="Y17" s="329"/>
      <c r="Z17" s="329"/>
      <c r="AA17" s="329"/>
      <c r="AB17" s="330"/>
      <c r="AC17" s="330"/>
      <c r="AD17" s="331"/>
      <c r="AE17" s="332"/>
      <c r="AF17" s="328"/>
      <c r="AG17" s="328"/>
      <c r="AH17" s="333"/>
      <c r="AI17" s="334"/>
      <c r="AJ17" s="328"/>
      <c r="AK17" s="335"/>
    </row>
    <row r="18" spans="1:37" ht="27" customHeight="1">
      <c r="A18" s="872"/>
      <c r="B18" s="208">
        <v>8</v>
      </c>
      <c r="C18" s="226" t="s">
        <v>486</v>
      </c>
      <c r="D18" s="210">
        <v>21036</v>
      </c>
      <c r="E18" s="209">
        <v>1</v>
      </c>
      <c r="F18" s="211" t="s">
        <v>546</v>
      </c>
      <c r="G18" s="212">
        <v>41723</v>
      </c>
      <c r="H18" s="213" t="s">
        <v>547</v>
      </c>
      <c r="I18" s="213" t="str">
        <f>VLOOKUP(H18,[1]Sub!$C$6:$D$105,2,0)</f>
        <v>BIOVITAL UKRAINE</v>
      </c>
      <c r="J18" s="213" t="str">
        <f t="shared" si="0"/>
        <v>BIO_</v>
      </c>
      <c r="K18" s="213" t="str">
        <f t="shared" si="1"/>
        <v>CCM03_</v>
      </c>
      <c r="L18" s="336" t="s">
        <v>509</v>
      </c>
      <c r="M18" s="213" t="str">
        <f>VLOOKUP(L18,[1]Sub!$I$6:$J$105,2,0)</f>
        <v>KHÔ CÁ CƠM MUỐI- UA</v>
      </c>
      <c r="N18" s="215" t="s">
        <v>510</v>
      </c>
      <c r="O18" s="216">
        <v>8250</v>
      </c>
      <c r="P18" s="216">
        <v>3</v>
      </c>
      <c r="Q18" s="216">
        <f t="shared" si="3"/>
        <v>24750</v>
      </c>
      <c r="R18" s="217"/>
      <c r="S18" s="218"/>
      <c r="T18" s="219">
        <f t="shared" si="4"/>
        <v>520641000</v>
      </c>
      <c r="U18" s="220">
        <v>6</v>
      </c>
      <c r="V18" s="213" t="s">
        <v>548</v>
      </c>
      <c r="W18" s="220" t="s">
        <v>549</v>
      </c>
      <c r="X18" s="216">
        <v>92250</v>
      </c>
      <c r="Y18" s="220"/>
      <c r="Z18" s="220"/>
      <c r="AA18" s="220"/>
      <c r="AB18" s="221" t="s">
        <v>550</v>
      </c>
      <c r="AC18" s="221" t="s">
        <v>551</v>
      </c>
      <c r="AD18" s="222"/>
      <c r="AE18" s="223"/>
      <c r="AF18" s="219"/>
      <c r="AG18" s="219"/>
      <c r="AH18" s="224"/>
      <c r="AI18" s="225"/>
      <c r="AJ18" s="219"/>
      <c r="AK18" s="226"/>
    </row>
    <row r="19" spans="1:37" ht="27" customHeight="1">
      <c r="A19" s="872"/>
      <c r="B19" s="230"/>
      <c r="C19" s="228"/>
      <c r="D19" s="229"/>
      <c r="E19" s="230"/>
      <c r="F19" s="231"/>
      <c r="G19" s="232"/>
      <c r="H19" s="233" t="s">
        <v>547</v>
      </c>
      <c r="I19" s="233" t="str">
        <f>VLOOKUP(H19,[1]Sub!$C$6:$D$105,2,0)</f>
        <v>BIOVITAL UKRAINE</v>
      </c>
      <c r="J19" s="233" t="str">
        <f t="shared" si="0"/>
        <v>BIO_</v>
      </c>
      <c r="K19" s="233" t="str">
        <f t="shared" si="1"/>
        <v>CCM20_</v>
      </c>
      <c r="L19" s="297" t="s">
        <v>518</v>
      </c>
      <c r="M19" s="233" t="str">
        <f>VLOOKUP(L19,[1]Sub!$I$6:$J$105,2,0)</f>
        <v>KHÔ CÁ CHỈ VÀNG -UA</v>
      </c>
      <c r="N19" s="272" t="s">
        <v>510</v>
      </c>
      <c r="O19" s="236">
        <v>15000</v>
      </c>
      <c r="P19" s="236">
        <v>4.5</v>
      </c>
      <c r="Q19" s="236">
        <f t="shared" si="3"/>
        <v>67500</v>
      </c>
      <c r="R19" s="237"/>
      <c r="S19" s="238"/>
      <c r="T19" s="239">
        <f t="shared" si="4"/>
        <v>0</v>
      </c>
      <c r="U19" s="241"/>
      <c r="V19" s="233"/>
      <c r="W19" s="241"/>
      <c r="X19" s="236"/>
      <c r="Y19" s="241"/>
      <c r="Z19" s="241"/>
      <c r="AA19" s="241"/>
      <c r="AB19" s="242"/>
      <c r="AC19" s="242"/>
      <c r="AD19" s="243"/>
      <c r="AE19" s="244"/>
      <c r="AF19" s="239"/>
      <c r="AG19" s="239"/>
      <c r="AH19" s="228"/>
      <c r="AI19" s="245"/>
      <c r="AJ19" s="239"/>
      <c r="AK19" s="246"/>
    </row>
    <row r="20" spans="1:37" ht="27" customHeight="1">
      <c r="A20" s="872"/>
      <c r="B20" s="275">
        <v>9</v>
      </c>
      <c r="C20" s="337" t="s">
        <v>486</v>
      </c>
      <c r="D20" s="316">
        <v>21036</v>
      </c>
      <c r="E20" s="275">
        <v>1</v>
      </c>
      <c r="F20" s="276" t="s">
        <v>552</v>
      </c>
      <c r="G20" s="277">
        <v>41726</v>
      </c>
      <c r="H20" s="338" t="s">
        <v>508</v>
      </c>
      <c r="I20" s="278" t="str">
        <f>VLOOKUP(H20,[1]Sub!$C$6:$D$105,2,0)</f>
        <v>LLC TRADE HOUSE FAVORIT (ATB)</v>
      </c>
      <c r="J20" s="278" t="str">
        <f t="shared" si="0"/>
        <v>LLC_</v>
      </c>
      <c r="K20" s="278" t="str">
        <f t="shared" si="1"/>
        <v>CCM03_</v>
      </c>
      <c r="L20" s="293" t="s">
        <v>509</v>
      </c>
      <c r="M20" s="278" t="str">
        <f>VLOOKUP(L20,[1]Sub!$I$6:$J$105,2,0)</f>
        <v>KHÔ CÁ CƠM MUỐI- UA</v>
      </c>
      <c r="N20" s="339" t="s">
        <v>510</v>
      </c>
      <c r="O20" s="279">
        <v>8010</v>
      </c>
      <c r="P20" s="279">
        <v>6.2</v>
      </c>
      <c r="Q20" s="279">
        <f t="shared" si="3"/>
        <v>49662</v>
      </c>
      <c r="R20" s="280"/>
      <c r="S20" s="281"/>
      <c r="T20" s="196">
        <f t="shared" si="4"/>
        <v>1044689832</v>
      </c>
      <c r="U20" s="284">
        <v>7</v>
      </c>
      <c r="V20" s="278" t="s">
        <v>548</v>
      </c>
      <c r="W20" s="284" t="s">
        <v>513</v>
      </c>
      <c r="X20" s="279"/>
      <c r="Y20" s="284" t="s">
        <v>553</v>
      </c>
      <c r="Z20" s="279">
        <v>156690</v>
      </c>
      <c r="AA20" s="284"/>
      <c r="AB20" s="285" t="s">
        <v>554</v>
      </c>
      <c r="AC20" s="285" t="s">
        <v>555</v>
      </c>
      <c r="AD20" s="286"/>
      <c r="AE20" s="287"/>
      <c r="AF20" s="282"/>
      <c r="AG20" s="282"/>
      <c r="AH20" s="288"/>
      <c r="AI20" s="289"/>
      <c r="AJ20" s="282"/>
      <c r="AK20" s="290"/>
    </row>
    <row r="21" spans="1:37" ht="27" customHeight="1">
      <c r="A21" s="872"/>
      <c r="B21" s="249"/>
      <c r="C21" s="274"/>
      <c r="D21" s="250">
        <v>21036</v>
      </c>
      <c r="E21" s="251"/>
      <c r="F21" s="252"/>
      <c r="G21" s="253"/>
      <c r="H21" s="255" t="s">
        <v>508</v>
      </c>
      <c r="I21" s="255" t="str">
        <f>VLOOKUP(H21,[1]Sub!$C$6:$D$105,2,0)</f>
        <v>LLC TRADE HOUSE FAVORIT (ATB)</v>
      </c>
      <c r="J21" s="255" t="str">
        <f t="shared" si="0"/>
        <v>LLC_</v>
      </c>
      <c r="K21" s="255" t="str">
        <f t="shared" si="1"/>
        <v>CNM02_</v>
      </c>
      <c r="L21" s="296" t="s">
        <v>517</v>
      </c>
      <c r="M21" s="255" t="str">
        <f>VLOOKUP(L21,[1]Sub!$I$6:$J$105,2,0)</f>
        <v>KHÔ CÁ NGÂN MUỐI- UA</v>
      </c>
      <c r="N21" s="256" t="s">
        <v>510</v>
      </c>
      <c r="O21" s="257">
        <v>3990</v>
      </c>
      <c r="P21" s="257">
        <v>7.2</v>
      </c>
      <c r="Q21" s="257">
        <f t="shared" si="3"/>
        <v>28728</v>
      </c>
      <c r="R21" s="258"/>
      <c r="S21" s="259"/>
      <c r="T21" s="260">
        <f t="shared" si="4"/>
        <v>604322208</v>
      </c>
      <c r="U21" s="340"/>
      <c r="V21" s="255"/>
      <c r="W21" s="262"/>
      <c r="X21" s="257"/>
      <c r="Y21" s="262"/>
      <c r="Z21" s="257"/>
      <c r="AA21" s="341"/>
      <c r="AB21" s="263"/>
      <c r="AC21" s="263"/>
      <c r="AD21" s="264"/>
      <c r="AE21" s="265"/>
      <c r="AF21" s="260"/>
      <c r="AG21" s="260"/>
      <c r="AH21" s="266"/>
      <c r="AI21" s="267"/>
      <c r="AJ21" s="260"/>
      <c r="AK21" s="268"/>
    </row>
    <row r="22" spans="1:37" ht="27" customHeight="1">
      <c r="A22" s="873"/>
      <c r="B22" s="227"/>
      <c r="C22" s="269"/>
      <c r="D22" s="229">
        <v>21036</v>
      </c>
      <c r="E22" s="230"/>
      <c r="F22" s="231"/>
      <c r="G22" s="232"/>
      <c r="H22" s="292" t="s">
        <v>508</v>
      </c>
      <c r="I22" s="233" t="str">
        <f>VLOOKUP(H22,[1]Sub!$C$6:$D$105,2,0)</f>
        <v>LLC TRADE HOUSE FAVORIT (ATB)</v>
      </c>
      <c r="J22" s="233" t="str">
        <f t="shared" si="0"/>
        <v>LLC_</v>
      </c>
      <c r="K22" s="233" t="str">
        <f t="shared" si="1"/>
        <v>CCM20_</v>
      </c>
      <c r="L22" s="297" t="s">
        <v>518</v>
      </c>
      <c r="M22" s="233" t="str">
        <f>VLOOKUP(L22,[1]Sub!$I$6:$J$105,2,0)</f>
        <v>KHÔ CÁ CHỈ VÀNG -UA</v>
      </c>
      <c r="N22" s="272" t="s">
        <v>510</v>
      </c>
      <c r="O22" s="236">
        <v>9000</v>
      </c>
      <c r="P22" s="236">
        <v>8.6999999999999993</v>
      </c>
      <c r="Q22" s="236">
        <f t="shared" si="3"/>
        <v>78300</v>
      </c>
      <c r="R22" s="237"/>
      <c r="S22" s="238"/>
      <c r="T22" s="239">
        <f t="shared" si="4"/>
        <v>1647118800</v>
      </c>
      <c r="U22" s="241"/>
      <c r="V22" s="233"/>
      <c r="W22" s="241"/>
      <c r="X22" s="236"/>
      <c r="Y22" s="241"/>
      <c r="Z22" s="236"/>
      <c r="AA22" s="342"/>
      <c r="AB22" s="242"/>
      <c r="AC22" s="242"/>
      <c r="AD22" s="243"/>
      <c r="AE22" s="244"/>
      <c r="AF22" s="239"/>
      <c r="AG22" s="239"/>
      <c r="AH22" s="228"/>
      <c r="AI22" s="245"/>
      <c r="AJ22" s="239"/>
      <c r="AK22" s="246"/>
    </row>
    <row r="23" spans="1:37" ht="27" customHeight="1">
      <c r="A23" s="871">
        <v>4</v>
      </c>
      <c r="B23" s="298">
        <v>10</v>
      </c>
      <c r="C23" s="343" t="s">
        <v>486</v>
      </c>
      <c r="D23" s="299">
        <v>21036</v>
      </c>
      <c r="E23" s="300">
        <v>1</v>
      </c>
      <c r="F23" s="301" t="s">
        <v>556</v>
      </c>
      <c r="G23" s="302">
        <v>41702</v>
      </c>
      <c r="H23" s="344" t="s">
        <v>488</v>
      </c>
      <c r="I23" s="303" t="str">
        <f>VLOOKUP(H23,[1]Sub!$C$6:$D$105,2,0)</f>
        <v>JINTATSU FOODSTUFF</v>
      </c>
      <c r="J23" s="303" t="str">
        <f t="shared" si="0"/>
        <v>JIN_4</v>
      </c>
      <c r="K23" s="303" t="str">
        <f t="shared" si="1"/>
        <v>CCG23_4</v>
      </c>
      <c r="L23" s="345" t="s">
        <v>557</v>
      </c>
      <c r="M23" s="303" t="str">
        <f>VLOOKUP(L23,[1]Sub!$I$6:$J$105,2,0)</f>
        <v>CÁ CHỈ GHÉP- JP(10kg/Ctn)</v>
      </c>
      <c r="N23" s="304">
        <v>16041990</v>
      </c>
      <c r="O23" s="305">
        <v>800</v>
      </c>
      <c r="P23" s="305">
        <v>9.8000000000000007</v>
      </c>
      <c r="Q23" s="305">
        <f t="shared" si="3"/>
        <v>7840.0000000000009</v>
      </c>
      <c r="R23" s="306"/>
      <c r="S23" s="307"/>
      <c r="T23" s="308">
        <f t="shared" si="4"/>
        <v>164922240.00000003</v>
      </c>
      <c r="U23" s="346">
        <v>8</v>
      </c>
      <c r="V23" s="347" t="s">
        <v>548</v>
      </c>
      <c r="W23" s="309" t="s">
        <v>558</v>
      </c>
      <c r="X23" s="305"/>
      <c r="Y23" s="309" t="s">
        <v>559</v>
      </c>
      <c r="Z23" s="305"/>
      <c r="AA23" s="348"/>
      <c r="AB23" s="310" t="s">
        <v>560</v>
      </c>
      <c r="AC23" s="310" t="s">
        <v>561</v>
      </c>
      <c r="AD23" s="311"/>
      <c r="AE23" s="312"/>
      <c r="AF23" s="303"/>
      <c r="AG23" s="303"/>
      <c r="AH23" s="313"/>
      <c r="AI23" s="314"/>
      <c r="AJ23" s="308"/>
      <c r="AK23" s="246" t="s">
        <v>544</v>
      </c>
    </row>
    <row r="24" spans="1:37" ht="27" customHeight="1">
      <c r="A24" s="872"/>
      <c r="B24" s="204">
        <v>11</v>
      </c>
      <c r="C24" s="349" t="s">
        <v>486</v>
      </c>
      <c r="D24" s="316">
        <v>21036</v>
      </c>
      <c r="E24" s="275">
        <v>1</v>
      </c>
      <c r="F24" s="276" t="s">
        <v>562</v>
      </c>
      <c r="G24" s="277">
        <v>41752</v>
      </c>
      <c r="H24" s="278" t="s">
        <v>508</v>
      </c>
      <c r="I24" s="278" t="str">
        <f>VLOOKUP(H24,[1]Sub!$C$6:$D$105,2,0)</f>
        <v>LLC TRADE HOUSE FAVORIT (ATB)</v>
      </c>
      <c r="J24" s="278" t="str">
        <f t="shared" si="0"/>
        <v>LLC_</v>
      </c>
      <c r="K24" s="278" t="str">
        <f t="shared" si="1"/>
        <v>CCM03_</v>
      </c>
      <c r="L24" s="350" t="s">
        <v>509</v>
      </c>
      <c r="M24" s="278" t="str">
        <f>VLOOKUP(L24,[1]Sub!$I$6:$J$105,2,0)</f>
        <v>KHÔ CÁ CƠM MUỐI- UA</v>
      </c>
      <c r="N24" s="317" t="s">
        <v>510</v>
      </c>
      <c r="O24" s="279">
        <v>4500</v>
      </c>
      <c r="P24" s="279">
        <v>6.2</v>
      </c>
      <c r="Q24" s="279">
        <f t="shared" si="3"/>
        <v>27900</v>
      </c>
      <c r="R24" s="280"/>
      <c r="S24" s="281"/>
      <c r="T24" s="282">
        <f t="shared" si="4"/>
        <v>586904400</v>
      </c>
      <c r="U24" s="283">
        <v>9</v>
      </c>
      <c r="V24" s="278" t="s">
        <v>548</v>
      </c>
      <c r="W24" s="284" t="s">
        <v>513</v>
      </c>
      <c r="X24" s="279"/>
      <c r="Y24" s="284" t="s">
        <v>563</v>
      </c>
      <c r="Z24" s="279">
        <v>155850</v>
      </c>
      <c r="AA24" s="284"/>
      <c r="AB24" s="285" t="s">
        <v>564</v>
      </c>
      <c r="AC24" s="285" t="s">
        <v>565</v>
      </c>
      <c r="AD24" s="286"/>
      <c r="AE24" s="287"/>
      <c r="AF24" s="282"/>
      <c r="AG24" s="282"/>
      <c r="AH24" s="288"/>
      <c r="AI24" s="289"/>
      <c r="AJ24" s="282"/>
      <c r="AK24" s="290"/>
    </row>
    <row r="25" spans="1:37" ht="27" customHeight="1">
      <c r="A25" s="872"/>
      <c r="B25" s="351"/>
      <c r="C25" s="288"/>
      <c r="D25" s="316">
        <v>21036</v>
      </c>
      <c r="E25" s="251"/>
      <c r="F25" s="252"/>
      <c r="G25" s="253"/>
      <c r="H25" s="255" t="s">
        <v>508</v>
      </c>
      <c r="I25" s="255" t="str">
        <f>VLOOKUP(H25,[1]Sub!$C$6:$D$105,2,0)</f>
        <v>LLC TRADE HOUSE FAVORIT (ATB)</v>
      </c>
      <c r="J25" s="255" t="str">
        <f t="shared" si="0"/>
        <v>LLC_</v>
      </c>
      <c r="K25" s="255" t="str">
        <f t="shared" si="1"/>
        <v>CNM02_</v>
      </c>
      <c r="L25" s="255" t="s">
        <v>517</v>
      </c>
      <c r="M25" s="255" t="str">
        <f>VLOOKUP(L25,[1]Sub!$I$6:$J$105,2,0)</f>
        <v>KHÔ CÁ NGÂN MUỐI- UA</v>
      </c>
      <c r="N25" s="317" t="s">
        <v>510</v>
      </c>
      <c r="O25" s="257">
        <v>12000</v>
      </c>
      <c r="P25" s="257">
        <v>7.4</v>
      </c>
      <c r="Q25" s="257">
        <f t="shared" si="3"/>
        <v>88800</v>
      </c>
      <c r="R25" s="258"/>
      <c r="S25" s="259"/>
      <c r="T25" s="260">
        <f t="shared" si="4"/>
        <v>1867996800</v>
      </c>
      <c r="U25" s="261"/>
      <c r="V25" s="255"/>
      <c r="W25" s="262"/>
      <c r="X25" s="257"/>
      <c r="Y25" s="262"/>
      <c r="Z25" s="257"/>
      <c r="AA25" s="262"/>
      <c r="AB25" s="263"/>
      <c r="AC25" s="263"/>
      <c r="AD25" s="264"/>
      <c r="AE25" s="265"/>
      <c r="AF25" s="260"/>
      <c r="AG25" s="260"/>
      <c r="AH25" s="266"/>
      <c r="AI25" s="267"/>
      <c r="AJ25" s="260"/>
      <c r="AK25" s="268"/>
    </row>
    <row r="26" spans="1:37" ht="27" customHeight="1">
      <c r="A26" s="872"/>
      <c r="B26" s="352"/>
      <c r="C26" s="228"/>
      <c r="D26" s="229">
        <v>21036</v>
      </c>
      <c r="E26" s="230"/>
      <c r="F26" s="231"/>
      <c r="G26" s="232"/>
      <c r="H26" s="233" t="s">
        <v>508</v>
      </c>
      <c r="I26" s="233" t="str">
        <f>VLOOKUP(H26,[1]Sub!$C$6:$D$105,2,0)</f>
        <v>LLC TRADE HOUSE FAVORIT (ATB)</v>
      </c>
      <c r="J26" s="233" t="str">
        <f t="shared" si="0"/>
        <v>LLC_</v>
      </c>
      <c r="K26" s="233" t="str">
        <f t="shared" si="1"/>
        <v>CCM20_</v>
      </c>
      <c r="L26" s="233" t="s">
        <v>518</v>
      </c>
      <c r="M26" s="233" t="str">
        <f>VLOOKUP(L26,[1]Sub!$I$6:$J$105,2,0)</f>
        <v>KHÔ CÁ CHỈ VÀNG -UA</v>
      </c>
      <c r="N26" s="272" t="s">
        <v>510</v>
      </c>
      <c r="O26" s="236">
        <v>4500</v>
      </c>
      <c r="P26" s="236">
        <v>8.6999999999999993</v>
      </c>
      <c r="Q26" s="236">
        <f t="shared" si="3"/>
        <v>39150</v>
      </c>
      <c r="R26" s="237"/>
      <c r="S26" s="238"/>
      <c r="T26" s="239">
        <f t="shared" si="4"/>
        <v>823559400</v>
      </c>
      <c r="U26" s="240"/>
      <c r="V26" s="233"/>
      <c r="W26" s="241"/>
      <c r="X26" s="236"/>
      <c r="Y26" s="241"/>
      <c r="Z26" s="236"/>
      <c r="AA26" s="241"/>
      <c r="AB26" s="242"/>
      <c r="AC26" s="242"/>
      <c r="AD26" s="243"/>
      <c r="AE26" s="244"/>
      <c r="AF26" s="239"/>
      <c r="AG26" s="239"/>
      <c r="AH26" s="228"/>
      <c r="AI26" s="245"/>
      <c r="AJ26" s="239"/>
      <c r="AK26" s="246"/>
    </row>
    <row r="27" spans="1:37" ht="27" customHeight="1">
      <c r="A27" s="872"/>
      <c r="B27" s="298">
        <v>12</v>
      </c>
      <c r="C27" s="353" t="s">
        <v>486</v>
      </c>
      <c r="D27" s="299">
        <v>21036</v>
      </c>
      <c r="E27" s="300">
        <v>1</v>
      </c>
      <c r="F27" s="301" t="s">
        <v>566</v>
      </c>
      <c r="G27" s="302">
        <v>41757</v>
      </c>
      <c r="H27" s="344" t="s">
        <v>488</v>
      </c>
      <c r="I27" s="303" t="str">
        <f>VLOOKUP(H27,[1]Sub!$C$6:$D$105,2,0)</f>
        <v>JINTATSU FOODSTUFF</v>
      </c>
      <c r="J27" s="303" t="str">
        <f t="shared" si="0"/>
        <v>JIN_</v>
      </c>
      <c r="K27" s="303" t="str">
        <f t="shared" si="1"/>
        <v>GKL01_</v>
      </c>
      <c r="L27" s="354" t="s">
        <v>489</v>
      </c>
      <c r="M27" s="303" t="str">
        <f>VLOOKUP(L27,[1]Sub!$I$6:$J$105,2,0)</f>
        <v>GHẸ KHÔ LẠT- JP (8KG/CTN)</v>
      </c>
      <c r="N27" s="304" t="s">
        <v>490</v>
      </c>
      <c r="O27" s="305">
        <v>2520</v>
      </c>
      <c r="P27" s="305">
        <v>8.4</v>
      </c>
      <c r="Q27" s="305">
        <f t="shared" si="3"/>
        <v>21168</v>
      </c>
      <c r="R27" s="306"/>
      <c r="S27" s="307"/>
      <c r="T27" s="308">
        <f t="shared" si="4"/>
        <v>445290048</v>
      </c>
      <c r="U27" s="355">
        <v>10</v>
      </c>
      <c r="V27" s="303" t="s">
        <v>548</v>
      </c>
      <c r="W27" s="309" t="s">
        <v>567</v>
      </c>
      <c r="X27" s="305"/>
      <c r="Y27" s="309" t="s">
        <v>568</v>
      </c>
      <c r="Z27" s="305"/>
      <c r="AA27" s="309"/>
      <c r="AB27" s="174" t="s">
        <v>569</v>
      </c>
      <c r="AC27" s="313" t="s">
        <v>570</v>
      </c>
      <c r="AD27" s="311"/>
      <c r="AE27" s="312"/>
      <c r="AF27" s="308"/>
      <c r="AG27" s="308"/>
      <c r="AH27" s="313"/>
      <c r="AI27" s="314"/>
      <c r="AJ27" s="308"/>
      <c r="AK27" s="315"/>
    </row>
    <row r="28" spans="1:37" ht="27" customHeight="1">
      <c r="A28" s="872"/>
      <c r="B28" s="204">
        <v>13</v>
      </c>
      <c r="C28" s="356" t="s">
        <v>486</v>
      </c>
      <c r="D28" s="187">
        <v>21036</v>
      </c>
      <c r="E28" s="185">
        <v>1</v>
      </c>
      <c r="F28" s="177" t="s">
        <v>571</v>
      </c>
      <c r="G28" s="188">
        <v>41758</v>
      </c>
      <c r="H28" s="189" t="s">
        <v>488</v>
      </c>
      <c r="I28" s="190" t="str">
        <f>VLOOKUP(H28,[1]Sub!$C$6:$D$105,2,0)</f>
        <v>JINTATSU FOODSTUFF</v>
      </c>
      <c r="J28" s="190" t="str">
        <f t="shared" si="0"/>
        <v>JIN_</v>
      </c>
      <c r="K28" s="190" t="str">
        <f t="shared" si="1"/>
        <v>CCG23_</v>
      </c>
      <c r="L28" s="293" t="s">
        <v>557</v>
      </c>
      <c r="M28" s="190" t="str">
        <f>VLOOKUP(L28,[1]Sub!$I$6:$J$105,2,0)</f>
        <v>CÁ CHỈ GHÉP- JP(10kg/Ctn)</v>
      </c>
      <c r="N28" s="192">
        <v>16041990</v>
      </c>
      <c r="O28" s="193">
        <v>1050</v>
      </c>
      <c r="P28" s="193">
        <v>9.8000000000000007</v>
      </c>
      <c r="Q28" s="193">
        <f t="shared" si="3"/>
        <v>10290</v>
      </c>
      <c r="R28" s="194"/>
      <c r="S28" s="195"/>
      <c r="T28" s="196">
        <f t="shared" si="4"/>
        <v>216460440</v>
      </c>
      <c r="U28" s="357">
        <v>11</v>
      </c>
      <c r="V28" s="358" t="s">
        <v>548</v>
      </c>
      <c r="W28" s="198" t="s">
        <v>558</v>
      </c>
      <c r="X28" s="193"/>
      <c r="Y28" s="198" t="s">
        <v>572</v>
      </c>
      <c r="Z28" s="193"/>
      <c r="AA28" s="198"/>
      <c r="AB28" s="183" t="s">
        <v>573</v>
      </c>
      <c r="AC28" s="183" t="s">
        <v>574</v>
      </c>
      <c r="AD28" s="200"/>
      <c r="AE28" s="201"/>
      <c r="AF28" s="190"/>
      <c r="AG28" s="190"/>
      <c r="AH28" s="202"/>
      <c r="AI28" s="203"/>
      <c r="AJ28" s="196"/>
      <c r="AK28" s="184" t="s">
        <v>544</v>
      </c>
    </row>
    <row r="29" spans="1:37" ht="27" customHeight="1">
      <c r="A29" s="873"/>
      <c r="B29" s="227"/>
      <c r="C29" s="269"/>
      <c r="D29" s="229">
        <v>21036</v>
      </c>
      <c r="E29" s="230"/>
      <c r="F29" s="231"/>
      <c r="G29" s="232"/>
      <c r="H29" s="292" t="s">
        <v>488</v>
      </c>
      <c r="I29" s="233" t="str">
        <f>VLOOKUP(H29,[1]Sub!$C$6:$D$105,2,0)</f>
        <v>JINTATSU FOODSTUFF</v>
      </c>
      <c r="J29" s="233" t="str">
        <f t="shared" si="0"/>
        <v>JIN_</v>
      </c>
      <c r="K29" s="233" t="str">
        <f t="shared" si="1"/>
        <v>CCM24_</v>
      </c>
      <c r="L29" s="297" t="s">
        <v>575</v>
      </c>
      <c r="M29" s="233" t="str">
        <f>VLOOKUP(L29,[1]Sub!$I$6:$J$105,2,0)</f>
        <v>CÁ CHỈ TẨM MÈ-JP(10kg/Ctn)</v>
      </c>
      <c r="N29" s="272">
        <v>16041990</v>
      </c>
      <c r="O29" s="236">
        <v>1760</v>
      </c>
      <c r="P29" s="236">
        <v>8.3000000000000007</v>
      </c>
      <c r="Q29" s="236">
        <f t="shared" si="3"/>
        <v>14608.000000000002</v>
      </c>
      <c r="R29" s="237"/>
      <c r="S29" s="238"/>
      <c r="T29" s="239">
        <f t="shared" si="4"/>
        <v>307293888.00000006</v>
      </c>
      <c r="U29" s="240"/>
      <c r="V29" s="359"/>
      <c r="W29" s="241"/>
      <c r="X29" s="236"/>
      <c r="Y29" s="241"/>
      <c r="Z29" s="236"/>
      <c r="AA29" s="360"/>
      <c r="AB29" s="242"/>
      <c r="AC29" s="242"/>
      <c r="AD29" s="243"/>
      <c r="AE29" s="244"/>
      <c r="AF29" s="233"/>
      <c r="AG29" s="233"/>
      <c r="AH29" s="228"/>
      <c r="AI29" s="245"/>
      <c r="AJ29" s="239"/>
      <c r="AK29" s="246"/>
    </row>
    <row r="30" spans="1:37" ht="27" customHeight="1">
      <c r="A30" s="871">
        <v>5</v>
      </c>
      <c r="B30" s="273">
        <v>14</v>
      </c>
      <c r="C30" s="337" t="s">
        <v>486</v>
      </c>
      <c r="D30" s="316">
        <v>21036</v>
      </c>
      <c r="E30" s="275">
        <v>1</v>
      </c>
      <c r="F30" s="276" t="s">
        <v>576</v>
      </c>
      <c r="G30" s="277">
        <v>41782</v>
      </c>
      <c r="H30" s="361" t="s">
        <v>577</v>
      </c>
      <c r="I30" s="278" t="str">
        <f>VLOOKUP(H30,[1]Sub!$C$6:$D$105,2,0)</f>
        <v>CUULONG TRADING CORP.</v>
      </c>
      <c r="J30" s="278" t="str">
        <f t="shared" si="0"/>
        <v>CUU_5</v>
      </c>
      <c r="K30" s="278" t="str">
        <f t="shared" si="1"/>
        <v>CMT06_5</v>
      </c>
      <c r="L30" s="361" t="s">
        <v>482</v>
      </c>
      <c r="M30" s="278" t="str">
        <f>VLOOKUP(L30,[1]Sub!$I$6:$J$105,2,0)</f>
        <v>KHÔ CÁ MAI TẨM - JP(10kg/Ctn)</v>
      </c>
      <c r="N30" s="317">
        <v>16041319</v>
      </c>
      <c r="O30" s="279">
        <v>2184</v>
      </c>
      <c r="P30" s="279">
        <v>11.5</v>
      </c>
      <c r="Q30" s="279">
        <f t="shared" si="3"/>
        <v>25116</v>
      </c>
      <c r="R30" s="280"/>
      <c r="S30" s="281"/>
      <c r="T30" s="282">
        <f t="shared" si="4"/>
        <v>528340176</v>
      </c>
      <c r="U30" s="283">
        <v>12</v>
      </c>
      <c r="V30" s="278" t="s">
        <v>548</v>
      </c>
      <c r="W30" s="284" t="s">
        <v>578</v>
      </c>
      <c r="X30" s="279"/>
      <c r="Y30" s="284"/>
      <c r="Z30" s="279"/>
      <c r="AA30" s="362"/>
      <c r="AB30" s="363" t="s">
        <v>579</v>
      </c>
      <c r="AC30" s="285" t="s">
        <v>580</v>
      </c>
      <c r="AD30" s="286"/>
      <c r="AE30" s="287"/>
      <c r="AF30" s="278"/>
      <c r="AG30" s="278"/>
      <c r="AH30" s="288"/>
      <c r="AI30" s="289"/>
      <c r="AJ30" s="282"/>
      <c r="AK30" s="364" t="s">
        <v>581</v>
      </c>
    </row>
    <row r="31" spans="1:37" ht="27" customHeight="1">
      <c r="A31" s="872"/>
      <c r="B31" s="249"/>
      <c r="C31" s="337"/>
      <c r="D31" s="250">
        <v>21036</v>
      </c>
      <c r="E31" s="251"/>
      <c r="F31" s="252"/>
      <c r="G31" s="253"/>
      <c r="H31" s="278" t="s">
        <v>577</v>
      </c>
      <c r="I31" s="278" t="str">
        <f>VLOOKUP(H31,[1]Sub!$C$6:$D$105,2,0)</f>
        <v>CUULONG TRADING CORP.</v>
      </c>
      <c r="J31" s="255" t="str">
        <f t="shared" si="0"/>
        <v>CUU_</v>
      </c>
      <c r="K31" s="255" t="str">
        <f t="shared" si="1"/>
        <v>CMT06_</v>
      </c>
      <c r="L31" s="365" t="s">
        <v>482</v>
      </c>
      <c r="M31" s="255" t="str">
        <f>VLOOKUP(L31,[1]Sub!$I$6:$J$105,2,0)</f>
        <v>KHÔ CÁ MAI TẨM - JP(10kg/Ctn)</v>
      </c>
      <c r="N31" s="317">
        <v>16041319</v>
      </c>
      <c r="O31" s="257">
        <v>800</v>
      </c>
      <c r="P31" s="257">
        <v>11.5</v>
      </c>
      <c r="Q31" s="257">
        <f t="shared" si="3"/>
        <v>9200</v>
      </c>
      <c r="R31" s="258"/>
      <c r="S31" s="259"/>
      <c r="T31" s="260">
        <f t="shared" si="4"/>
        <v>193531200</v>
      </c>
      <c r="U31" s="261"/>
      <c r="V31" s="255"/>
      <c r="W31" s="262"/>
      <c r="X31" s="257"/>
      <c r="Y31" s="262"/>
      <c r="Z31" s="257"/>
      <c r="AA31" s="341"/>
      <c r="AB31" s="263"/>
      <c r="AC31" s="263"/>
      <c r="AD31" s="264"/>
      <c r="AE31" s="265"/>
      <c r="AF31" s="260"/>
      <c r="AG31" s="260"/>
      <c r="AH31" s="266"/>
      <c r="AI31" s="267"/>
      <c r="AJ31" s="260"/>
      <c r="AK31" s="366" t="s">
        <v>582</v>
      </c>
    </row>
    <row r="32" spans="1:37" ht="27" customHeight="1">
      <c r="A32" s="872"/>
      <c r="B32" s="249"/>
      <c r="C32" s="367"/>
      <c r="D32" s="250">
        <v>21036</v>
      </c>
      <c r="E32" s="251"/>
      <c r="F32" s="252"/>
      <c r="G32" s="253"/>
      <c r="H32" s="254" t="s">
        <v>577</v>
      </c>
      <c r="I32" s="255" t="str">
        <f>VLOOKUP(H32,[1]Sub!$C$6:$D$105,2,0)</f>
        <v>CUULONG TRADING CORP.</v>
      </c>
      <c r="J32" s="255" t="str">
        <f t="shared" si="0"/>
        <v>CUU_</v>
      </c>
      <c r="K32" s="255" t="str">
        <f t="shared" si="1"/>
        <v>CMN25_</v>
      </c>
      <c r="L32" s="368" t="s">
        <v>583</v>
      </c>
      <c r="M32" s="255" t="str">
        <f>VLOOKUP(L32,[1]Sub!$I$6:$J$105,2,0)</f>
        <v>KHÔ CÁ MAI TẨM NƯỚNG CÁN- JP(12kg/Ctn)</v>
      </c>
      <c r="N32" s="317">
        <v>16041319</v>
      </c>
      <c r="O32" s="257">
        <v>360</v>
      </c>
      <c r="P32" s="257">
        <v>12.6</v>
      </c>
      <c r="Q32" s="257">
        <f t="shared" si="3"/>
        <v>4536</v>
      </c>
      <c r="R32" s="258"/>
      <c r="S32" s="259"/>
      <c r="T32" s="260">
        <f t="shared" si="4"/>
        <v>95419296</v>
      </c>
      <c r="U32" s="261"/>
      <c r="V32" s="255"/>
      <c r="W32" s="262"/>
      <c r="X32" s="257"/>
      <c r="Y32" s="262"/>
      <c r="Z32" s="257"/>
      <c r="AA32" s="369"/>
      <c r="AB32" s="263"/>
      <c r="AC32" s="263"/>
      <c r="AD32" s="264"/>
      <c r="AE32" s="265"/>
      <c r="AF32" s="255"/>
      <c r="AG32" s="255"/>
      <c r="AH32" s="266"/>
      <c r="AI32" s="267"/>
      <c r="AJ32" s="260"/>
      <c r="AK32" s="366"/>
    </row>
    <row r="33" spans="1:37" ht="27" customHeight="1">
      <c r="A33" s="872"/>
      <c r="B33" s="227"/>
      <c r="C33" s="370"/>
      <c r="D33" s="229">
        <v>21036</v>
      </c>
      <c r="E33" s="230"/>
      <c r="F33" s="231"/>
      <c r="G33" s="232"/>
      <c r="H33" s="292" t="s">
        <v>577</v>
      </c>
      <c r="I33" s="233" t="str">
        <f>VLOOKUP(H33,[1]Sub!$C$6:$D$105,2,0)</f>
        <v>CUULONG TRADING CORP.</v>
      </c>
      <c r="J33" s="233" t="str">
        <f t="shared" si="0"/>
        <v>CUU_</v>
      </c>
      <c r="K33" s="233" t="str">
        <f t="shared" si="1"/>
        <v>CDTN 26_</v>
      </c>
      <c r="L33" s="371" t="s">
        <v>584</v>
      </c>
      <c r="M33" s="233" t="str">
        <f>VLOOKUP(L33,[1]Sub!$I$6:$J$105,2,0)</f>
        <v>KHÔ CÁ ĐuỐI TẨM NƯỚNG CÁN- JP</v>
      </c>
      <c r="N33" s="272">
        <v>16041990</v>
      </c>
      <c r="O33" s="236">
        <v>576</v>
      </c>
      <c r="P33" s="236">
        <v>13</v>
      </c>
      <c r="Q33" s="236">
        <f t="shared" si="3"/>
        <v>7488</v>
      </c>
      <c r="R33" s="237"/>
      <c r="S33" s="238"/>
      <c r="T33" s="239">
        <f t="shared" si="4"/>
        <v>157517568</v>
      </c>
      <c r="U33" s="240"/>
      <c r="V33" s="233"/>
      <c r="W33" s="241"/>
      <c r="X33" s="236"/>
      <c r="Y33" s="241"/>
      <c r="Z33" s="236"/>
      <c r="AA33" s="291"/>
      <c r="AB33" s="242"/>
      <c r="AC33" s="242"/>
      <c r="AD33" s="243"/>
      <c r="AE33" s="244"/>
      <c r="AF33" s="233"/>
      <c r="AG33" s="233"/>
      <c r="AH33" s="228"/>
      <c r="AI33" s="245"/>
      <c r="AJ33" s="239"/>
      <c r="AK33" s="372"/>
    </row>
    <row r="34" spans="1:37" ht="27" customHeight="1">
      <c r="A34" s="872"/>
      <c r="B34" s="298">
        <v>15</v>
      </c>
      <c r="C34" s="300" t="s">
        <v>486</v>
      </c>
      <c r="D34" s="299">
        <v>21036</v>
      </c>
      <c r="E34" s="300">
        <v>1</v>
      </c>
      <c r="F34" s="301" t="s">
        <v>585</v>
      </c>
      <c r="G34" s="302">
        <v>41789</v>
      </c>
      <c r="H34" s="303" t="s">
        <v>488</v>
      </c>
      <c r="I34" s="303" t="str">
        <f>VLOOKUP(H34,[1]Sub!$C$6:$D$105,2,0)</f>
        <v>JINTATSU FOODSTUFF</v>
      </c>
      <c r="J34" s="303" t="str">
        <f t="shared" si="0"/>
        <v>JIN_</v>
      </c>
      <c r="K34" s="303" t="str">
        <f t="shared" si="1"/>
        <v>CCM24_</v>
      </c>
      <c r="L34" s="345" t="s">
        <v>575</v>
      </c>
      <c r="M34" s="303" t="str">
        <f>VLOOKUP(L34,[1]Sub!$I$6:$J$105,2,0)</f>
        <v>CÁ CHỈ TẨM MÈ-JP(10kg/Ctn)</v>
      </c>
      <c r="N34" s="303">
        <v>16041990</v>
      </c>
      <c r="O34" s="305">
        <v>1350</v>
      </c>
      <c r="P34" s="305">
        <v>8.3000000000000007</v>
      </c>
      <c r="Q34" s="305">
        <f t="shared" si="3"/>
        <v>11205.000000000002</v>
      </c>
      <c r="R34" s="306"/>
      <c r="S34" s="307"/>
      <c r="T34" s="308">
        <f t="shared" si="4"/>
        <v>235708380.00000003</v>
      </c>
      <c r="U34" s="355">
        <v>13</v>
      </c>
      <c r="V34" s="303" t="s">
        <v>548</v>
      </c>
      <c r="W34" s="309" t="s">
        <v>586</v>
      </c>
      <c r="X34" s="305"/>
      <c r="Y34" s="309" t="s">
        <v>587</v>
      </c>
      <c r="Z34" s="309"/>
      <c r="AA34" s="348"/>
      <c r="AB34" s="348" t="s">
        <v>588</v>
      </c>
      <c r="AC34" s="310" t="s">
        <v>589</v>
      </c>
      <c r="AD34" s="311"/>
      <c r="AE34" s="312"/>
      <c r="AF34" s="303"/>
      <c r="AG34" s="303"/>
      <c r="AH34" s="313"/>
      <c r="AI34" s="314"/>
      <c r="AJ34" s="308"/>
      <c r="AK34" s="373"/>
    </row>
    <row r="35" spans="1:37" ht="27" customHeight="1">
      <c r="A35" s="869">
        <v>6</v>
      </c>
      <c r="B35" s="298">
        <v>16</v>
      </c>
      <c r="C35" s="300" t="s">
        <v>486</v>
      </c>
      <c r="D35" s="299">
        <v>21036</v>
      </c>
      <c r="E35" s="300">
        <v>1</v>
      </c>
      <c r="F35" s="301" t="s">
        <v>590</v>
      </c>
      <c r="G35" s="374">
        <v>41795</v>
      </c>
      <c r="H35" s="303" t="s">
        <v>547</v>
      </c>
      <c r="I35" s="303" t="str">
        <f>VLOOKUP(H35,[1]Sub!$C$6:$D$105,2,0)</f>
        <v>BIOVITAL UKRAINE</v>
      </c>
      <c r="J35" s="303" t="e">
        <f>(H35&amp;"_")&amp;#REF!</f>
        <v>#REF!</v>
      </c>
      <c r="K35" s="303" t="e">
        <f>(L35&amp;"_")&amp;#REF!</f>
        <v>#REF!</v>
      </c>
      <c r="L35" s="345" t="s">
        <v>591</v>
      </c>
      <c r="M35" s="303" t="str">
        <f>VLOOKUP(L35,[1]Sub!$I$6:$J$105,2,0)</f>
        <v>MỰC KHÔ NƯỚNG XÉ -UA</v>
      </c>
      <c r="N35" s="303"/>
      <c r="O35" s="305">
        <v>4500</v>
      </c>
      <c r="P35" s="305">
        <v>10</v>
      </c>
      <c r="Q35" s="305">
        <f t="shared" si="3"/>
        <v>45000</v>
      </c>
      <c r="R35" s="306"/>
      <c r="S35" s="307"/>
      <c r="T35" s="308">
        <f t="shared" si="4"/>
        <v>946620000</v>
      </c>
      <c r="U35" s="355">
        <v>14</v>
      </c>
      <c r="V35" s="303" t="s">
        <v>592</v>
      </c>
      <c r="W35" s="309" t="s">
        <v>549</v>
      </c>
      <c r="X35" s="305"/>
      <c r="Y35" s="375" t="s">
        <v>491</v>
      </c>
      <c r="Z35" s="309"/>
      <c r="AA35" s="348"/>
      <c r="AB35" s="348"/>
      <c r="AC35" s="376" t="s">
        <v>593</v>
      </c>
      <c r="AD35" s="311"/>
      <c r="AE35" s="312"/>
      <c r="AF35" s="303"/>
      <c r="AG35" s="303"/>
      <c r="AH35" s="313"/>
      <c r="AI35" s="314"/>
      <c r="AJ35" s="308"/>
      <c r="AK35" s="377" t="s">
        <v>544</v>
      </c>
    </row>
    <row r="36" spans="1:37" ht="27" customHeight="1">
      <c r="A36" s="869"/>
      <c r="B36" s="298">
        <v>17</v>
      </c>
      <c r="C36" s="300" t="s">
        <v>486</v>
      </c>
      <c r="D36" s="299">
        <v>21036</v>
      </c>
      <c r="E36" s="300">
        <v>1</v>
      </c>
      <c r="F36" s="301" t="s">
        <v>594</v>
      </c>
      <c r="G36" s="374">
        <v>41796</v>
      </c>
      <c r="H36" s="303" t="s">
        <v>547</v>
      </c>
      <c r="I36" s="303" t="str">
        <f>VLOOKUP(H36,[1]Sub!$C$6:$D$105,2,0)</f>
        <v>BIOVITAL UKRAINE</v>
      </c>
      <c r="J36" s="303" t="str">
        <f>(H36&amp;"_")&amp;A35</f>
        <v>BIO_6</v>
      </c>
      <c r="K36" s="303" t="str">
        <f>(L36&amp;"_")&amp;A35</f>
        <v>CCM20_6</v>
      </c>
      <c r="L36" s="345" t="s">
        <v>518</v>
      </c>
      <c r="M36" s="303" t="str">
        <f>VLOOKUP(L36,[1]Sub!$I$6:$J$105,2,0)</f>
        <v>KHÔ CÁ CHỈ VÀNG -UA</v>
      </c>
      <c r="N36" s="304" t="s">
        <v>510</v>
      </c>
      <c r="O36" s="305">
        <v>18510</v>
      </c>
      <c r="P36" s="305">
        <v>4.5</v>
      </c>
      <c r="Q36" s="305">
        <f t="shared" si="3"/>
        <v>83295</v>
      </c>
      <c r="R36" s="306"/>
      <c r="S36" s="307"/>
      <c r="T36" s="308">
        <f t="shared" si="4"/>
        <v>1752193620</v>
      </c>
      <c r="U36" s="355">
        <v>15</v>
      </c>
      <c r="V36" s="303" t="s">
        <v>548</v>
      </c>
      <c r="W36" s="309" t="s">
        <v>595</v>
      </c>
      <c r="X36" s="305"/>
      <c r="Y36" s="309"/>
      <c r="Z36" s="309"/>
      <c r="AA36" s="348"/>
      <c r="AB36" s="348"/>
      <c r="AC36" s="376"/>
      <c r="AD36" s="311"/>
      <c r="AE36" s="312"/>
      <c r="AF36" s="303"/>
      <c r="AG36" s="303"/>
      <c r="AH36" s="313"/>
      <c r="AI36" s="314"/>
      <c r="AJ36" s="308"/>
      <c r="AK36" s="378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26.85546875" style="174" customWidth="1"/>
    <col min="10" max="10" width="0" style="174" hidden="1" customWidth="1"/>
    <col min="11" max="12" width="9.85546875" style="174" hidden="1" customWidth="1"/>
    <col min="13" max="13" width="4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8.5703125" style="380" customWidth="1"/>
    <col min="38" max="38" width="9.140625" style="174"/>
    <col min="39" max="39" width="9.140625" style="175"/>
    <col min="40" max="16384" width="9.140625" style="174"/>
  </cols>
  <sheetData>
    <row r="1" spans="1:37" ht="35.25" customHeight="1">
      <c r="A1" s="870" t="s">
        <v>596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0"/>
      <c r="W1" s="870"/>
      <c r="X1" s="870"/>
      <c r="Y1" s="870"/>
      <c r="Z1" s="870"/>
      <c r="AA1" s="870"/>
      <c r="AB1" s="870"/>
      <c r="AC1" s="870"/>
      <c r="AD1" s="870"/>
      <c r="AE1" s="870"/>
      <c r="AF1" s="870"/>
      <c r="AG1" s="870"/>
      <c r="AH1" s="870"/>
      <c r="AI1" s="870"/>
      <c r="AJ1" s="870"/>
      <c r="AK1" s="870"/>
    </row>
    <row r="2" spans="1:37" ht="39" customHeight="1">
      <c r="A2" s="176" t="s">
        <v>449</v>
      </c>
      <c r="B2" s="176" t="s">
        <v>450</v>
      </c>
      <c r="C2" s="176" t="s">
        <v>451</v>
      </c>
      <c r="D2" s="176" t="s">
        <v>452</v>
      </c>
      <c r="E2" s="176" t="s">
        <v>453</v>
      </c>
      <c r="F2" s="177" t="s">
        <v>454</v>
      </c>
      <c r="G2" s="178" t="s">
        <v>455</v>
      </c>
      <c r="H2" s="176" t="s">
        <v>456</v>
      </c>
      <c r="I2" s="176" t="s">
        <v>457</v>
      </c>
      <c r="J2" s="179"/>
      <c r="K2" s="179"/>
      <c r="L2" s="176" t="s">
        <v>458</v>
      </c>
      <c r="M2" s="176" t="s">
        <v>459</v>
      </c>
      <c r="N2" s="176" t="s">
        <v>460</v>
      </c>
      <c r="O2" s="176" t="s">
        <v>46</v>
      </c>
      <c r="P2" s="176" t="s">
        <v>461</v>
      </c>
      <c r="Q2" s="176" t="s">
        <v>462</v>
      </c>
      <c r="R2" s="179" t="s">
        <v>463</v>
      </c>
      <c r="S2" s="179" t="s">
        <v>464</v>
      </c>
      <c r="T2" s="176" t="s">
        <v>465</v>
      </c>
      <c r="U2" s="180" t="s">
        <v>466</v>
      </c>
      <c r="V2" s="181"/>
      <c r="W2" s="180" t="s">
        <v>467</v>
      </c>
      <c r="X2" s="181"/>
      <c r="Y2" s="180" t="s">
        <v>468</v>
      </c>
      <c r="Z2" s="181"/>
      <c r="AA2" s="182" t="s">
        <v>469</v>
      </c>
      <c r="AB2" s="183" t="s">
        <v>470</v>
      </c>
      <c r="AC2" s="183" t="s">
        <v>471</v>
      </c>
      <c r="AD2" s="176" t="s">
        <v>472</v>
      </c>
      <c r="AE2" s="184" t="s">
        <v>473</v>
      </c>
      <c r="AF2" s="184" t="s">
        <v>46</v>
      </c>
      <c r="AG2" s="184" t="s">
        <v>474</v>
      </c>
      <c r="AH2" s="184" t="s">
        <v>475</v>
      </c>
      <c r="AI2" s="184" t="s">
        <v>476</v>
      </c>
      <c r="AJ2" s="179" t="s">
        <v>477</v>
      </c>
      <c r="AK2" s="184" t="s">
        <v>478</v>
      </c>
    </row>
    <row r="3" spans="1:37" ht="24" customHeight="1">
      <c r="A3" s="871">
        <v>7</v>
      </c>
      <c r="B3" s="300">
        <v>18</v>
      </c>
      <c r="C3" s="300" t="s">
        <v>486</v>
      </c>
      <c r="D3" s="299">
        <v>21246</v>
      </c>
      <c r="E3" s="343">
        <v>1</v>
      </c>
      <c r="F3" s="301" t="s">
        <v>597</v>
      </c>
      <c r="G3" s="374">
        <v>41822</v>
      </c>
      <c r="H3" s="344" t="s">
        <v>481</v>
      </c>
      <c r="I3" s="303" t="str">
        <f>VLOOKUP(H3,[1]Sub!$C$6:$D$105,2,0)</f>
        <v>TOKAI DENPUM</v>
      </c>
      <c r="J3" s="303" t="str">
        <f t="shared" ref="J3:J35" si="0">(H3&amp;"_")&amp;A3</f>
        <v>TOK_7</v>
      </c>
      <c r="K3" s="303" t="str">
        <f t="shared" ref="K3:K35" si="1">(L3&amp;"_")&amp;A3</f>
        <v>CBTN 14_7</v>
      </c>
      <c r="L3" s="345" t="s">
        <v>545</v>
      </c>
      <c r="M3" s="303" t="str">
        <f>VLOOKUP(L3,[1]Sub!$I$6:$J$105,2,0)</f>
        <v>KHÔ CÁ BÒ TẨM - JP</v>
      </c>
      <c r="N3" s="303">
        <v>16941900</v>
      </c>
      <c r="O3" s="308">
        <v>4000</v>
      </c>
      <c r="P3" s="305">
        <v>11.2</v>
      </c>
      <c r="Q3" s="305">
        <f t="shared" ref="Q3:Q42" si="2">O3*P3</f>
        <v>44800</v>
      </c>
      <c r="R3" s="306"/>
      <c r="S3" s="307"/>
      <c r="T3" s="308">
        <f t="shared" ref="T3:T39" si="3">Q3*D3</f>
        <v>951820800</v>
      </c>
      <c r="U3" s="355">
        <v>16</v>
      </c>
      <c r="V3" s="303" t="s">
        <v>548</v>
      </c>
      <c r="W3" s="309"/>
      <c r="X3" s="309"/>
      <c r="Y3" s="309"/>
      <c r="Z3" s="305"/>
      <c r="AA3" s="348"/>
      <c r="AB3" s="310"/>
      <c r="AC3" s="381" t="s">
        <v>598</v>
      </c>
      <c r="AD3" s="311"/>
      <c r="AE3" s="312"/>
      <c r="AF3" s="303"/>
      <c r="AG3" s="303"/>
      <c r="AH3" s="313"/>
      <c r="AI3" s="314"/>
      <c r="AJ3" s="308"/>
      <c r="AK3" s="315"/>
    </row>
    <row r="4" spans="1:37" ht="24" customHeight="1">
      <c r="A4" s="872"/>
      <c r="B4" s="300">
        <v>19</v>
      </c>
      <c r="C4" s="300" t="s">
        <v>486</v>
      </c>
      <c r="D4" s="299">
        <v>21246</v>
      </c>
      <c r="E4" s="343">
        <v>1</v>
      </c>
      <c r="F4" s="301" t="s">
        <v>599</v>
      </c>
      <c r="G4" s="374">
        <v>41825</v>
      </c>
      <c r="H4" s="344" t="s">
        <v>547</v>
      </c>
      <c r="I4" s="303" t="str">
        <f>VLOOKUP(H4,[1]Sub!$C$6:$D$105,2,0)</f>
        <v>BIOVITAL UKRAINE</v>
      </c>
      <c r="J4" s="303" t="str">
        <f t="shared" si="0"/>
        <v>BIO_</v>
      </c>
      <c r="K4" s="303" t="str">
        <f t="shared" si="1"/>
        <v>CCM20_</v>
      </c>
      <c r="L4" s="354" t="s">
        <v>518</v>
      </c>
      <c r="M4" s="303" t="str">
        <f>VLOOKUP(L4,[1]Sub!$I$6:$J$105,2,0)</f>
        <v>KHÔ CÁ CHỈ VÀNG -UA</v>
      </c>
      <c r="N4" s="304" t="s">
        <v>510</v>
      </c>
      <c r="O4" s="308">
        <v>23010</v>
      </c>
      <c r="P4" s="305">
        <v>4.5</v>
      </c>
      <c r="Q4" s="305">
        <f t="shared" si="2"/>
        <v>103545</v>
      </c>
      <c r="R4" s="306"/>
      <c r="S4" s="307"/>
      <c r="T4" s="308">
        <f t="shared" si="3"/>
        <v>2199917070</v>
      </c>
      <c r="U4" s="355">
        <v>17</v>
      </c>
      <c r="V4" s="303" t="s">
        <v>548</v>
      </c>
      <c r="W4" s="309"/>
      <c r="X4" s="309"/>
      <c r="Y4" s="309"/>
      <c r="Z4" s="305"/>
      <c r="AA4" s="348"/>
      <c r="AC4" s="310"/>
      <c r="AD4" s="311"/>
      <c r="AE4" s="312"/>
      <c r="AF4" s="303"/>
      <c r="AG4" s="303"/>
      <c r="AH4" s="313"/>
      <c r="AI4" s="314"/>
      <c r="AJ4" s="308"/>
      <c r="AK4" s="315"/>
    </row>
    <row r="5" spans="1:37" ht="24" customHeight="1">
      <c r="A5" s="872"/>
      <c r="B5" s="300">
        <v>20</v>
      </c>
      <c r="C5" s="300" t="s">
        <v>486</v>
      </c>
      <c r="D5" s="299">
        <v>21246</v>
      </c>
      <c r="E5" s="343">
        <v>1</v>
      </c>
      <c r="F5" s="301" t="s">
        <v>600</v>
      </c>
      <c r="G5" s="302">
        <v>41831</v>
      </c>
      <c r="H5" s="344" t="s">
        <v>488</v>
      </c>
      <c r="I5" s="303" t="str">
        <f>VLOOKUP(H5,[1]Sub!$C$6:$D$105,2,0)</f>
        <v>JINTATSU FOODSTUFF</v>
      </c>
      <c r="J5" s="303" t="str">
        <f t="shared" si="0"/>
        <v>JIN_</v>
      </c>
      <c r="K5" s="303" t="str">
        <f t="shared" si="1"/>
        <v>CCV 08_</v>
      </c>
      <c r="L5" s="345" t="s">
        <v>538</v>
      </c>
      <c r="M5" s="303" t="str">
        <f>VLOOKUP(L5,[1]Sub!$I$6:$J$105,2,0)</f>
        <v>KHÔ CÁ CHỈ VÀNG TẨM -JP</v>
      </c>
      <c r="N5" s="303">
        <v>16041990</v>
      </c>
      <c r="O5" s="308">
        <v>1400</v>
      </c>
      <c r="P5" s="305">
        <v>9.6999999999999993</v>
      </c>
      <c r="Q5" s="305">
        <f t="shared" si="2"/>
        <v>13579.999999999998</v>
      </c>
      <c r="R5" s="306"/>
      <c r="S5" s="307"/>
      <c r="T5" s="308">
        <f t="shared" si="3"/>
        <v>288520679.99999994</v>
      </c>
      <c r="U5" s="309">
        <v>18</v>
      </c>
      <c r="V5" s="303" t="s">
        <v>548</v>
      </c>
      <c r="W5" s="375" t="s">
        <v>586</v>
      </c>
      <c r="X5" s="309"/>
      <c r="Y5" s="309" t="s">
        <v>568</v>
      </c>
      <c r="Z5" s="309"/>
      <c r="AA5" s="348"/>
      <c r="AB5" s="310" t="s">
        <v>601</v>
      </c>
      <c r="AC5" s="310" t="s">
        <v>602</v>
      </c>
      <c r="AD5" s="311"/>
      <c r="AE5" s="312"/>
      <c r="AF5" s="303"/>
      <c r="AG5" s="303"/>
      <c r="AH5" s="313"/>
      <c r="AI5" s="314"/>
      <c r="AJ5" s="308"/>
      <c r="AK5" s="315" t="s">
        <v>544</v>
      </c>
    </row>
    <row r="6" spans="1:37" ht="24" customHeight="1">
      <c r="A6" s="872"/>
      <c r="B6" s="275">
        <v>21</v>
      </c>
      <c r="C6" s="209" t="s">
        <v>486</v>
      </c>
      <c r="D6" s="187">
        <v>21246</v>
      </c>
      <c r="E6" s="349">
        <v>1</v>
      </c>
      <c r="F6" s="276" t="s">
        <v>603</v>
      </c>
      <c r="G6" s="277">
        <v>41836</v>
      </c>
      <c r="H6" s="338" t="s">
        <v>508</v>
      </c>
      <c r="I6" s="871" t="str">
        <f>VLOOKUP(H6,[1]Sub!$C$6:$D$105,2,0)</f>
        <v>LLC TRADE HOUSE FAVORIT (ATB)</v>
      </c>
      <c r="J6" s="278" t="str">
        <f t="shared" si="0"/>
        <v>LLC_</v>
      </c>
      <c r="K6" s="278" t="str">
        <f t="shared" si="1"/>
        <v>CCM03_</v>
      </c>
      <c r="L6" s="350" t="s">
        <v>509</v>
      </c>
      <c r="M6" s="278" t="str">
        <f>VLOOKUP(L6,[1]Sub!$I$6:$J$105,2,0)</f>
        <v>KHÔ CÁ CƠM MUỐI- UA</v>
      </c>
      <c r="N6" s="317" t="s">
        <v>510</v>
      </c>
      <c r="O6" s="282">
        <v>3000</v>
      </c>
      <c r="P6" s="279">
        <v>6.2</v>
      </c>
      <c r="Q6" s="279">
        <f t="shared" si="2"/>
        <v>18600</v>
      </c>
      <c r="R6" s="280"/>
      <c r="S6" s="281"/>
      <c r="T6" s="282">
        <f t="shared" si="3"/>
        <v>395175600</v>
      </c>
      <c r="U6" s="284">
        <v>19</v>
      </c>
      <c r="V6" s="190" t="s">
        <v>548</v>
      </c>
      <c r="W6" s="284"/>
      <c r="X6" s="284"/>
      <c r="Y6" s="284"/>
      <c r="Z6" s="284"/>
      <c r="AA6" s="382"/>
      <c r="AB6" s="285" t="s">
        <v>604</v>
      </c>
      <c r="AC6" s="285" t="s">
        <v>605</v>
      </c>
      <c r="AD6" s="286"/>
      <c r="AE6" s="287"/>
      <c r="AF6" s="278"/>
      <c r="AG6" s="278"/>
      <c r="AH6" s="288"/>
      <c r="AI6" s="289"/>
      <c r="AJ6" s="282"/>
      <c r="AK6" s="290"/>
    </row>
    <row r="7" spans="1:37" ht="24" customHeight="1">
      <c r="A7" s="872"/>
      <c r="B7" s="251"/>
      <c r="C7" s="383"/>
      <c r="D7" s="250">
        <v>21246</v>
      </c>
      <c r="E7" s="383"/>
      <c r="F7" s="252"/>
      <c r="G7" s="253"/>
      <c r="H7" s="384" t="s">
        <v>508</v>
      </c>
      <c r="I7" s="872"/>
      <c r="J7" s="255" t="str">
        <f t="shared" si="0"/>
        <v>LLC_</v>
      </c>
      <c r="K7" s="278" t="str">
        <f t="shared" si="1"/>
        <v>CNM02_</v>
      </c>
      <c r="L7" s="255" t="s">
        <v>517</v>
      </c>
      <c r="M7" s="278" t="str">
        <f>VLOOKUP(L7,[1]Sub!$I$6:$J$105,2,0)</f>
        <v>KHÔ CÁ NGÂN MUỐI- UA</v>
      </c>
      <c r="N7" s="317" t="s">
        <v>510</v>
      </c>
      <c r="O7" s="260">
        <v>10005</v>
      </c>
      <c r="P7" s="257">
        <v>7.4</v>
      </c>
      <c r="Q7" s="257">
        <f t="shared" si="2"/>
        <v>74037</v>
      </c>
      <c r="R7" s="258"/>
      <c r="S7" s="259"/>
      <c r="T7" s="282">
        <f t="shared" si="3"/>
        <v>1572990102</v>
      </c>
      <c r="U7" s="262"/>
      <c r="V7" s="278"/>
      <c r="W7" s="262"/>
      <c r="X7" s="262"/>
      <c r="Y7" s="262"/>
      <c r="Z7" s="262"/>
      <c r="AA7" s="341"/>
      <c r="AC7" s="263"/>
      <c r="AD7" s="264"/>
      <c r="AE7" s="265"/>
      <c r="AF7" s="255"/>
      <c r="AG7" s="255"/>
      <c r="AH7" s="266"/>
      <c r="AI7" s="267"/>
      <c r="AJ7" s="260"/>
      <c r="AK7" s="268"/>
    </row>
    <row r="8" spans="1:37" s="175" customFormat="1" ht="24" customHeight="1">
      <c r="A8" s="872"/>
      <c r="B8" s="230"/>
      <c r="C8" s="385"/>
      <c r="D8" s="229">
        <v>21246</v>
      </c>
      <c r="E8" s="385"/>
      <c r="F8" s="231"/>
      <c r="G8" s="232"/>
      <c r="H8" s="292" t="s">
        <v>508</v>
      </c>
      <c r="I8" s="873"/>
      <c r="J8" s="233" t="str">
        <f t="shared" si="0"/>
        <v>LLC_</v>
      </c>
      <c r="K8" s="233" t="str">
        <f t="shared" si="1"/>
        <v>CCM20_</v>
      </c>
      <c r="L8" s="271" t="s">
        <v>518</v>
      </c>
      <c r="M8" s="233" t="str">
        <f>VLOOKUP(L8,[1]Sub!$I$6:$J$105,2,0)</f>
        <v>KHÔ CÁ CHỈ VÀNG -UA</v>
      </c>
      <c r="N8" s="272" t="s">
        <v>510</v>
      </c>
      <c r="O8" s="239">
        <v>7995</v>
      </c>
      <c r="P8" s="236">
        <v>8.6999999999999993</v>
      </c>
      <c r="Q8" s="236">
        <f t="shared" si="2"/>
        <v>69556.5</v>
      </c>
      <c r="R8" s="237"/>
      <c r="S8" s="238"/>
      <c r="T8" s="239">
        <f t="shared" si="3"/>
        <v>1477797399</v>
      </c>
      <c r="U8" s="241"/>
      <c r="V8" s="233"/>
      <c r="W8" s="241"/>
      <c r="X8" s="241"/>
      <c r="Y8" s="241"/>
      <c r="Z8" s="241"/>
      <c r="AA8" s="342"/>
      <c r="AB8" s="242"/>
      <c r="AC8" s="242"/>
      <c r="AD8" s="243"/>
      <c r="AE8" s="244"/>
      <c r="AF8" s="233"/>
      <c r="AG8" s="233"/>
      <c r="AH8" s="228"/>
      <c r="AI8" s="245"/>
      <c r="AJ8" s="239"/>
      <c r="AK8" s="246"/>
    </row>
    <row r="9" spans="1:37" s="175" customFormat="1" ht="24" customHeight="1">
      <c r="A9" s="873"/>
      <c r="B9" s="300">
        <v>22</v>
      </c>
      <c r="C9" s="300" t="s">
        <v>486</v>
      </c>
      <c r="D9" s="299">
        <v>21246</v>
      </c>
      <c r="E9" s="343">
        <v>1</v>
      </c>
      <c r="F9" s="301" t="s">
        <v>606</v>
      </c>
      <c r="G9" s="302">
        <v>41837</v>
      </c>
      <c r="H9" s="344" t="s">
        <v>488</v>
      </c>
      <c r="I9" s="303" t="str">
        <f>VLOOKUP(H9,[1]Sub!$C$6:$D$105,2,0)</f>
        <v>JINTATSU FOODSTUFF</v>
      </c>
      <c r="J9" s="303" t="str">
        <f t="shared" si="0"/>
        <v>JIN_</v>
      </c>
      <c r="K9" s="303" t="str">
        <f t="shared" si="1"/>
        <v>GKL01_</v>
      </c>
      <c r="L9" s="354" t="s">
        <v>489</v>
      </c>
      <c r="M9" s="303" t="str">
        <f>VLOOKUP(L9,[1]Sub!$I$6:$J$105,2,0)</f>
        <v>GHẸ KHÔ LẠT- JP (8KG/CTN)</v>
      </c>
      <c r="N9" s="304" t="s">
        <v>490</v>
      </c>
      <c r="O9" s="308">
        <v>2720</v>
      </c>
      <c r="P9" s="305">
        <v>8.4</v>
      </c>
      <c r="Q9" s="305">
        <f t="shared" si="2"/>
        <v>22848</v>
      </c>
      <c r="R9" s="306"/>
      <c r="S9" s="307"/>
      <c r="T9" s="308">
        <f t="shared" si="3"/>
        <v>485428608</v>
      </c>
      <c r="U9" s="309">
        <v>20</v>
      </c>
      <c r="V9" s="303" t="s">
        <v>548</v>
      </c>
      <c r="W9" s="309" t="s">
        <v>607</v>
      </c>
      <c r="X9" s="309"/>
      <c r="Y9" s="309" t="s">
        <v>587</v>
      </c>
      <c r="Z9" s="309"/>
      <c r="AA9" s="348"/>
      <c r="AB9" s="310" t="s">
        <v>608</v>
      </c>
      <c r="AC9" s="310" t="s">
        <v>609</v>
      </c>
      <c r="AD9" s="311"/>
      <c r="AE9" s="312"/>
      <c r="AF9" s="303"/>
      <c r="AG9" s="303"/>
      <c r="AH9" s="313"/>
      <c r="AI9" s="314"/>
      <c r="AJ9" s="308"/>
      <c r="AK9" s="315"/>
    </row>
    <row r="10" spans="1:37" s="175" customFormat="1" ht="24" customHeight="1">
      <c r="A10" s="871">
        <v>8</v>
      </c>
      <c r="B10" s="185">
        <v>23</v>
      </c>
      <c r="C10" s="185" t="s">
        <v>519</v>
      </c>
      <c r="D10" s="187">
        <v>21246</v>
      </c>
      <c r="E10" s="176">
        <v>1</v>
      </c>
      <c r="F10" s="177" t="s">
        <v>610</v>
      </c>
      <c r="G10" s="188">
        <v>41864</v>
      </c>
      <c r="H10" s="293" t="s">
        <v>611</v>
      </c>
      <c r="I10" s="213" t="str">
        <f>VLOOKUP(H10,[1]Sub!$C$6:$D$105,2,0)</f>
        <v xml:space="preserve">MARKOV K.A, </v>
      </c>
      <c r="J10" s="213" t="str">
        <f t="shared" si="0"/>
        <v>MIE_8</v>
      </c>
      <c r="K10" s="213" t="str">
        <f t="shared" si="1"/>
        <v>CCM21_8</v>
      </c>
      <c r="L10" s="336" t="s">
        <v>522</v>
      </c>
      <c r="M10" s="213" t="str">
        <f>VLOOKUP(L10,[1]Sub!$I$6:$J$105,2,0)</f>
        <v>CÁ CHỈ MẶM -RU (40gr*50-12Kg/Ctn)</v>
      </c>
      <c r="N10" s="215" t="s">
        <v>510</v>
      </c>
      <c r="O10" s="386">
        <v>2700</v>
      </c>
      <c r="P10" s="216">
        <v>10.6</v>
      </c>
      <c r="Q10" s="216">
        <f t="shared" si="2"/>
        <v>28620</v>
      </c>
      <c r="R10" s="217"/>
      <c r="S10" s="218"/>
      <c r="T10" s="219">
        <f t="shared" si="3"/>
        <v>608060520</v>
      </c>
      <c r="U10" s="220">
        <v>47</v>
      </c>
      <c r="V10" s="213" t="s">
        <v>612</v>
      </c>
      <c r="W10" s="220" t="s">
        <v>613</v>
      </c>
      <c r="X10" s="220"/>
      <c r="Y10" s="220"/>
      <c r="Z10" s="220"/>
      <c r="AA10" s="387"/>
      <c r="AB10" s="221" t="s">
        <v>614</v>
      </c>
      <c r="AC10" s="221" t="s">
        <v>615</v>
      </c>
      <c r="AD10" s="222"/>
      <c r="AE10" s="223"/>
      <c r="AF10" s="213"/>
      <c r="AG10" s="213"/>
      <c r="AH10" s="224"/>
      <c r="AI10" s="225"/>
      <c r="AJ10" s="219"/>
      <c r="AK10" s="226"/>
    </row>
    <row r="11" spans="1:37" s="175" customFormat="1" ht="24" customHeight="1">
      <c r="A11" s="872"/>
      <c r="B11" s="251"/>
      <c r="C11" s="251"/>
      <c r="D11" s="250">
        <v>21246</v>
      </c>
      <c r="E11" s="388"/>
      <c r="F11" s="252"/>
      <c r="G11" s="253"/>
      <c r="H11" s="368" t="s">
        <v>611</v>
      </c>
      <c r="I11" s="255" t="str">
        <f>VLOOKUP(H11,[1]Sub!$C$6:$D$105,2,0)</f>
        <v xml:space="preserve">MARKOV K.A, </v>
      </c>
      <c r="J11" s="255" t="str">
        <f t="shared" si="0"/>
        <v>MIE_</v>
      </c>
      <c r="K11" s="255" t="str">
        <f t="shared" si="1"/>
        <v>CCM21.0_</v>
      </c>
      <c r="L11" s="368" t="s">
        <v>616</v>
      </c>
      <c r="M11" s="255" t="str">
        <f>VLOOKUP(L11,[1]Sub!$I$6:$J$105,2,0)</f>
        <v>CÁ CHỈ MẶM -RU (90gr*20-10.8Kg/Ctn)</v>
      </c>
      <c r="N11" s="256" t="s">
        <v>510</v>
      </c>
      <c r="O11" s="389">
        <v>2970</v>
      </c>
      <c r="P11" s="257">
        <v>10.4</v>
      </c>
      <c r="Q11" s="257">
        <f t="shared" si="2"/>
        <v>30888</v>
      </c>
      <c r="R11" s="258"/>
      <c r="S11" s="259"/>
      <c r="T11" s="260">
        <f t="shared" si="3"/>
        <v>656246448</v>
      </c>
      <c r="U11" s="262"/>
      <c r="V11" s="255"/>
      <c r="W11" s="262"/>
      <c r="X11" s="262"/>
      <c r="Y11" s="262"/>
      <c r="Z11" s="262"/>
      <c r="AA11" s="341"/>
      <c r="AB11" s="263"/>
      <c r="AC11" s="263"/>
      <c r="AD11" s="264"/>
      <c r="AE11" s="265"/>
      <c r="AF11" s="255"/>
      <c r="AG11" s="255"/>
      <c r="AH11" s="266"/>
      <c r="AI11" s="267"/>
      <c r="AJ11" s="260"/>
      <c r="AK11" s="268"/>
    </row>
    <row r="12" spans="1:37" s="175" customFormat="1" ht="24" customHeight="1">
      <c r="A12" s="872"/>
      <c r="B12" s="251"/>
      <c r="C12" s="251"/>
      <c r="D12" s="250">
        <v>21246</v>
      </c>
      <c r="E12" s="388"/>
      <c r="F12" s="252"/>
      <c r="G12" s="253"/>
      <c r="H12" s="368" t="s">
        <v>611</v>
      </c>
      <c r="I12" s="255" t="str">
        <f>VLOOKUP(H12,[1]Sub!$C$6:$D$105,2,0)</f>
        <v xml:space="preserve">MARKOV K.A, </v>
      </c>
      <c r="J12" s="255" t="str">
        <f t="shared" si="0"/>
        <v>MIE_</v>
      </c>
      <c r="K12" s="255" t="str">
        <f t="shared" si="1"/>
        <v>CCM21.1_</v>
      </c>
      <c r="L12" s="368" t="s">
        <v>617</v>
      </c>
      <c r="M12" s="255" t="str">
        <f>VLOOKUP(L12,[1]Sub!$I$6:$J$105,2,0)</f>
        <v>CÁ CHỈ MẶM -RU (1kg*10-10Kg/Ctn)</v>
      </c>
      <c r="N12" s="256" t="s">
        <v>510</v>
      </c>
      <c r="O12" s="389">
        <v>800</v>
      </c>
      <c r="P12" s="257">
        <v>9.1999999999999993</v>
      </c>
      <c r="Q12" s="257">
        <f t="shared" si="2"/>
        <v>7359.9999999999991</v>
      </c>
      <c r="R12" s="258"/>
      <c r="S12" s="259"/>
      <c r="T12" s="260">
        <f t="shared" si="3"/>
        <v>156370559.99999997</v>
      </c>
      <c r="U12" s="262"/>
      <c r="V12" s="255"/>
      <c r="W12" s="262"/>
      <c r="X12" s="262"/>
      <c r="Y12" s="262"/>
      <c r="Z12" s="262"/>
      <c r="AA12" s="341"/>
      <c r="AB12" s="263"/>
      <c r="AC12" s="263"/>
      <c r="AD12" s="264"/>
      <c r="AE12" s="265"/>
      <c r="AF12" s="255"/>
      <c r="AG12" s="255"/>
      <c r="AH12" s="266"/>
      <c r="AI12" s="267"/>
      <c r="AJ12" s="260"/>
      <c r="AK12" s="268"/>
    </row>
    <row r="13" spans="1:37" s="175" customFormat="1" ht="24" customHeight="1">
      <c r="A13" s="872"/>
      <c r="B13" s="251"/>
      <c r="C13" s="251"/>
      <c r="D13" s="250">
        <v>21246</v>
      </c>
      <c r="E13" s="388"/>
      <c r="F13" s="252"/>
      <c r="G13" s="253"/>
      <c r="H13" s="368" t="s">
        <v>611</v>
      </c>
      <c r="I13" s="255" t="str">
        <f>VLOOKUP(H13,[1]Sub!$C$6:$D$105,2,0)</f>
        <v xml:space="preserve">MARKOV K.A, </v>
      </c>
      <c r="J13" s="255" t="str">
        <f t="shared" si="0"/>
        <v>MIE_</v>
      </c>
      <c r="K13" s="255" t="str">
        <f t="shared" si="1"/>
        <v>CCM22_</v>
      </c>
      <c r="L13" s="368" t="s">
        <v>528</v>
      </c>
      <c r="M13" s="255" t="str">
        <f>VLOOKUP(L13,[1]Sub!$I$6:$J$105,2,0)</f>
        <v>CÁ CƠM MẶM -RU(25gr*60-9kg/Ctn)</v>
      </c>
      <c r="N13" s="256" t="s">
        <v>510</v>
      </c>
      <c r="O13" s="389">
        <v>4050</v>
      </c>
      <c r="P13" s="257">
        <v>7.9</v>
      </c>
      <c r="Q13" s="257">
        <f t="shared" si="2"/>
        <v>31995</v>
      </c>
      <c r="R13" s="258"/>
      <c r="S13" s="259"/>
      <c r="T13" s="260">
        <f t="shared" si="3"/>
        <v>679765770</v>
      </c>
      <c r="U13" s="262"/>
      <c r="V13" s="255"/>
      <c r="W13" s="262"/>
      <c r="X13" s="262"/>
      <c r="Y13" s="262"/>
      <c r="Z13" s="262"/>
      <c r="AA13" s="341"/>
      <c r="AB13" s="263"/>
      <c r="AC13" s="263"/>
      <c r="AD13" s="264"/>
      <c r="AE13" s="265"/>
      <c r="AF13" s="255"/>
      <c r="AG13" s="255"/>
      <c r="AH13" s="266"/>
      <c r="AI13" s="267"/>
      <c r="AJ13" s="260"/>
      <c r="AK13" s="268"/>
    </row>
    <row r="14" spans="1:37" s="175" customFormat="1" ht="24" customHeight="1">
      <c r="A14" s="872"/>
      <c r="B14" s="390"/>
      <c r="C14" s="390"/>
      <c r="D14" s="391">
        <v>21246</v>
      </c>
      <c r="E14" s="392"/>
      <c r="F14" s="393"/>
      <c r="G14" s="394"/>
      <c r="H14" s="371" t="s">
        <v>611</v>
      </c>
      <c r="I14" s="233" t="str">
        <f>VLOOKUP(H14,[1]Sub!$C$6:$D$105,2,0)</f>
        <v xml:space="preserve">MARKOV K.A, </v>
      </c>
      <c r="J14" s="233" t="str">
        <f t="shared" si="0"/>
        <v>MIE_</v>
      </c>
      <c r="K14" s="233" t="str">
        <f t="shared" si="1"/>
        <v>CCM22.0_</v>
      </c>
      <c r="L14" s="297" t="s">
        <v>618</v>
      </c>
      <c r="M14" s="233" t="str">
        <f>VLOOKUP(L14,[1]Sub!$I$6:$J$105,2,0)</f>
        <v>CÁ CƠM MẶM -RU(1kg*10-10kg/Ctn)</v>
      </c>
      <c r="N14" s="272" t="s">
        <v>510</v>
      </c>
      <c r="O14" s="395">
        <v>1000</v>
      </c>
      <c r="P14" s="236">
        <v>6.9</v>
      </c>
      <c r="Q14" s="236">
        <f t="shared" si="2"/>
        <v>6900</v>
      </c>
      <c r="R14" s="237"/>
      <c r="S14" s="238"/>
      <c r="T14" s="239">
        <f t="shared" si="3"/>
        <v>146597400</v>
      </c>
      <c r="U14" s="241"/>
      <c r="V14" s="233"/>
      <c r="W14" s="241"/>
      <c r="X14" s="241"/>
      <c r="Y14" s="241"/>
      <c r="Z14" s="241"/>
      <c r="AA14" s="342"/>
      <c r="AB14" s="242"/>
      <c r="AC14" s="242"/>
      <c r="AD14" s="243"/>
      <c r="AE14" s="244"/>
      <c r="AF14" s="233"/>
      <c r="AG14" s="233"/>
      <c r="AH14" s="228"/>
      <c r="AI14" s="245"/>
      <c r="AJ14" s="239"/>
      <c r="AK14" s="246"/>
    </row>
    <row r="15" spans="1:37" s="175" customFormat="1" ht="24" customHeight="1">
      <c r="A15" s="873"/>
      <c r="B15" s="300">
        <v>24</v>
      </c>
      <c r="C15" s="300" t="s">
        <v>486</v>
      </c>
      <c r="D15" s="299">
        <v>21246</v>
      </c>
      <c r="E15" s="343">
        <v>1</v>
      </c>
      <c r="F15" s="301" t="s">
        <v>619</v>
      </c>
      <c r="G15" s="302">
        <v>41869</v>
      </c>
      <c r="H15" s="345" t="s">
        <v>620</v>
      </c>
      <c r="I15" s="303" t="str">
        <f>VLOOKUP(H15,[1]Sub!$C$6:$D$105,2,0)</f>
        <v>BIMZMAX</v>
      </c>
      <c r="J15" s="303" t="str">
        <f t="shared" si="0"/>
        <v>BIZ_</v>
      </c>
      <c r="K15" s="303" t="str">
        <f t="shared" si="1"/>
        <v>GKN02_</v>
      </c>
      <c r="L15" s="345" t="s">
        <v>621</v>
      </c>
      <c r="M15" s="303" t="str">
        <f>VLOOKUP(L15,[1]Sub!$I$6:$J$105,2,0)</f>
        <v>GHẸ KHÔ TẨM NƯỚNG -KR</v>
      </c>
      <c r="N15" s="304">
        <v>16051090</v>
      </c>
      <c r="O15" s="308">
        <v>4920</v>
      </c>
      <c r="P15" s="305">
        <v>8.6999999999999993</v>
      </c>
      <c r="Q15" s="305">
        <f t="shared" si="2"/>
        <v>42804</v>
      </c>
      <c r="R15" s="306"/>
      <c r="S15" s="307"/>
      <c r="T15" s="308">
        <f t="shared" si="3"/>
        <v>909413784</v>
      </c>
      <c r="U15" s="309">
        <v>21</v>
      </c>
      <c r="V15" s="303" t="s">
        <v>548</v>
      </c>
      <c r="W15" s="309" t="s">
        <v>622</v>
      </c>
      <c r="X15" s="309"/>
      <c r="Y15" s="396" t="s">
        <v>623</v>
      </c>
      <c r="Z15" s="309"/>
      <c r="AA15" s="348"/>
      <c r="AB15" s="396" t="s">
        <v>624</v>
      </c>
      <c r="AC15" s="310" t="s">
        <v>625</v>
      </c>
      <c r="AD15" s="311"/>
      <c r="AE15" s="312"/>
      <c r="AF15" s="303"/>
      <c r="AG15" s="303"/>
      <c r="AH15" s="313"/>
      <c r="AI15" s="314"/>
      <c r="AJ15" s="308"/>
      <c r="AK15" s="315"/>
    </row>
    <row r="16" spans="1:37" s="175" customFormat="1" ht="24" customHeight="1">
      <c r="A16" s="871">
        <v>9</v>
      </c>
      <c r="B16" s="209">
        <v>25</v>
      </c>
      <c r="C16" s="209" t="s">
        <v>486</v>
      </c>
      <c r="D16" s="210">
        <v>21246</v>
      </c>
      <c r="E16" s="349">
        <v>1</v>
      </c>
      <c r="F16" s="211" t="s">
        <v>626</v>
      </c>
      <c r="G16" s="397">
        <v>41887</v>
      </c>
      <c r="H16" s="248" t="s">
        <v>488</v>
      </c>
      <c r="I16" s="213" t="str">
        <f>VLOOKUP(H16,[1]Sub!$C$6:$D$105,2,0)</f>
        <v>JINTATSU FOODSTUFF</v>
      </c>
      <c r="J16" s="213" t="str">
        <f t="shared" si="0"/>
        <v>JIN_9</v>
      </c>
      <c r="K16" s="213" t="str">
        <f t="shared" si="1"/>
        <v>GKL01_9</v>
      </c>
      <c r="L16" s="214" t="s">
        <v>489</v>
      </c>
      <c r="M16" s="213" t="str">
        <f>VLOOKUP(L16,[1]Sub!$I$6:$J$105,2,0)</f>
        <v>GHẸ KHÔ LẠT- JP (8KG/CTN)</v>
      </c>
      <c r="N16" s="215" t="s">
        <v>627</v>
      </c>
      <c r="O16" s="219">
        <v>1480</v>
      </c>
      <c r="P16" s="216">
        <v>8.4</v>
      </c>
      <c r="Q16" s="216">
        <f t="shared" si="2"/>
        <v>12432</v>
      </c>
      <c r="R16" s="217"/>
      <c r="S16" s="218"/>
      <c r="T16" s="219">
        <f t="shared" si="3"/>
        <v>264130272</v>
      </c>
      <c r="U16" s="220">
        <v>22</v>
      </c>
      <c r="V16" s="213" t="s">
        <v>548</v>
      </c>
      <c r="W16" s="220"/>
      <c r="X16" s="220"/>
      <c r="Y16" s="398" t="s">
        <v>587</v>
      </c>
      <c r="Z16" s="220"/>
      <c r="AA16" s="387"/>
      <c r="AB16" s="398" t="s">
        <v>628</v>
      </c>
      <c r="AC16" s="221" t="s">
        <v>629</v>
      </c>
      <c r="AD16" s="222"/>
      <c r="AE16" s="223"/>
      <c r="AF16" s="213"/>
      <c r="AG16" s="213"/>
      <c r="AH16" s="224"/>
      <c r="AI16" s="225"/>
      <c r="AJ16" s="219"/>
      <c r="AK16" s="874" t="s">
        <v>630</v>
      </c>
    </row>
    <row r="17" spans="1:38" s="175" customFormat="1" ht="24" customHeight="1">
      <c r="A17" s="872"/>
      <c r="B17" s="230"/>
      <c r="C17" s="230"/>
      <c r="D17" s="229">
        <v>21246</v>
      </c>
      <c r="E17" s="385"/>
      <c r="F17" s="231"/>
      <c r="G17" s="232"/>
      <c r="H17" s="292" t="s">
        <v>488</v>
      </c>
      <c r="I17" s="233" t="str">
        <f>VLOOKUP(H17,[1]Sub!$C$6:$D$105,2,0)</f>
        <v>JINTATSU FOODSTUFF</v>
      </c>
      <c r="J17" s="233" t="str">
        <f t="shared" si="0"/>
        <v>JIN_</v>
      </c>
      <c r="K17" s="233" t="str">
        <f t="shared" si="1"/>
        <v>GKL010_</v>
      </c>
      <c r="L17" s="271" t="s">
        <v>631</v>
      </c>
      <c r="M17" s="233" t="str">
        <f>VLOOKUP(L17,[1]Sub!$I$6:$J$105,2,0)</f>
        <v>GHẸ KHÔ LẠT- JP( 2KG/HOP, 4HOP/CTN)</v>
      </c>
      <c r="N17" s="399" t="s">
        <v>627</v>
      </c>
      <c r="O17" s="239">
        <v>1080</v>
      </c>
      <c r="P17" s="236">
        <v>8.4499999999999993</v>
      </c>
      <c r="Q17" s="400">
        <f t="shared" si="2"/>
        <v>9126</v>
      </c>
      <c r="R17" s="237"/>
      <c r="S17" s="238"/>
      <c r="T17" s="239">
        <f t="shared" si="3"/>
        <v>193890996</v>
      </c>
      <c r="U17" s="241" t="s">
        <v>632</v>
      </c>
      <c r="V17" s="235" t="s">
        <v>548</v>
      </c>
      <c r="W17" s="241"/>
      <c r="X17" s="241"/>
      <c r="Y17" s="241" t="s">
        <v>633</v>
      </c>
      <c r="Z17" s="241"/>
      <c r="AA17" s="342"/>
      <c r="AB17" s="242"/>
      <c r="AC17" s="242"/>
      <c r="AD17" s="243"/>
      <c r="AE17" s="244"/>
      <c r="AF17" s="233"/>
      <c r="AG17" s="233"/>
      <c r="AH17" s="228"/>
      <c r="AI17" s="245"/>
      <c r="AJ17" s="239"/>
      <c r="AK17" s="875"/>
    </row>
    <row r="18" spans="1:38" s="175" customFormat="1" ht="24" customHeight="1">
      <c r="A18" s="872"/>
      <c r="B18" s="275">
        <v>26</v>
      </c>
      <c r="C18" s="275" t="s">
        <v>486</v>
      </c>
      <c r="D18" s="316">
        <v>21246</v>
      </c>
      <c r="E18" s="383">
        <v>1</v>
      </c>
      <c r="F18" s="276" t="s">
        <v>634</v>
      </c>
      <c r="G18" s="277">
        <v>41898</v>
      </c>
      <c r="H18" s="338" t="s">
        <v>577</v>
      </c>
      <c r="I18" s="871" t="str">
        <f>VLOOKUP(H18,[1]Sub!$C$6:$D$105,2,0)</f>
        <v>CUULONG TRADING CORP.</v>
      </c>
      <c r="J18" s="278" t="str">
        <f t="shared" si="0"/>
        <v>CUU_</v>
      </c>
      <c r="K18" s="278" t="str">
        <f t="shared" si="1"/>
        <v>CMT070_</v>
      </c>
      <c r="L18" s="293" t="s">
        <v>635</v>
      </c>
      <c r="M18" s="278" t="str">
        <f>VLOOKUP(L18,[1]Sub!$I$6:$J$105,2,0)</f>
        <v>KHÔ CÁ MAI TẨM -JP (12kg/Ctn)</v>
      </c>
      <c r="N18" s="278">
        <v>16041990</v>
      </c>
      <c r="O18" s="282">
        <v>3012</v>
      </c>
      <c r="P18" s="279">
        <v>12.2</v>
      </c>
      <c r="Q18" s="279">
        <f t="shared" si="2"/>
        <v>36746.400000000001</v>
      </c>
      <c r="R18" s="280"/>
      <c r="S18" s="281"/>
      <c r="T18" s="282">
        <f t="shared" si="3"/>
        <v>780714014.39999998</v>
      </c>
      <c r="U18" s="284">
        <v>23</v>
      </c>
      <c r="V18" s="365" t="s">
        <v>548</v>
      </c>
      <c r="W18" s="284" t="s">
        <v>636</v>
      </c>
      <c r="X18" s="284"/>
      <c r="Y18" s="284"/>
      <c r="Z18" s="284"/>
      <c r="AA18" s="382"/>
      <c r="AB18" s="285" t="s">
        <v>637</v>
      </c>
      <c r="AC18" s="285" t="s">
        <v>638</v>
      </c>
      <c r="AD18" s="286"/>
      <c r="AE18" s="287"/>
      <c r="AF18" s="278"/>
      <c r="AG18" s="278"/>
      <c r="AH18" s="288"/>
      <c r="AI18" s="289"/>
      <c r="AJ18" s="282"/>
      <c r="AK18" s="290"/>
      <c r="AL18" s="401"/>
    </row>
    <row r="19" spans="1:38" s="175" customFormat="1" ht="24" customHeight="1">
      <c r="A19" s="872"/>
      <c r="B19" s="251"/>
      <c r="C19" s="251"/>
      <c r="D19" s="250">
        <v>21246</v>
      </c>
      <c r="E19" s="388"/>
      <c r="F19" s="252"/>
      <c r="G19" s="253"/>
      <c r="H19" s="254" t="s">
        <v>577</v>
      </c>
      <c r="I19" s="872"/>
      <c r="J19" s="255" t="str">
        <f t="shared" si="0"/>
        <v>CUU_</v>
      </c>
      <c r="K19" s="255" t="str">
        <f t="shared" si="1"/>
        <v>CMT06_</v>
      </c>
      <c r="L19" s="368" t="s">
        <v>482</v>
      </c>
      <c r="M19" s="255" t="str">
        <f>VLOOKUP(L19,[1]Sub!$I$6:$J$105,2,0)</f>
        <v>KHÔ CÁ MAI TẨM - JP(10kg/Ctn)</v>
      </c>
      <c r="N19" s="278">
        <v>16041990</v>
      </c>
      <c r="O19" s="260">
        <v>800</v>
      </c>
      <c r="P19" s="257">
        <v>12.2</v>
      </c>
      <c r="Q19" s="279">
        <f t="shared" si="2"/>
        <v>9760</v>
      </c>
      <c r="R19" s="258"/>
      <c r="S19" s="259"/>
      <c r="T19" s="260">
        <f t="shared" si="3"/>
        <v>207360960</v>
      </c>
      <c r="U19" s="262"/>
      <c r="V19" s="255"/>
      <c r="W19" s="262"/>
      <c r="X19" s="262"/>
      <c r="Y19" s="262"/>
      <c r="Z19" s="262"/>
      <c r="AA19" s="341"/>
      <c r="AB19" s="263"/>
      <c r="AC19" s="263"/>
      <c r="AD19" s="264"/>
      <c r="AE19" s="265"/>
      <c r="AF19" s="255"/>
      <c r="AG19" s="255"/>
      <c r="AH19" s="266"/>
      <c r="AI19" s="267"/>
      <c r="AJ19" s="260"/>
      <c r="AK19" s="268"/>
      <c r="AL19" s="401"/>
    </row>
    <row r="20" spans="1:38" s="175" customFormat="1" ht="24" customHeight="1">
      <c r="A20" s="872"/>
      <c r="B20" s="230"/>
      <c r="C20" s="230"/>
      <c r="D20" s="229">
        <v>21246</v>
      </c>
      <c r="E20" s="385"/>
      <c r="F20" s="231"/>
      <c r="G20" s="232"/>
      <c r="H20" s="292" t="s">
        <v>577</v>
      </c>
      <c r="I20" s="873"/>
      <c r="J20" s="233" t="str">
        <f t="shared" si="0"/>
        <v>CUU_</v>
      </c>
      <c r="K20" s="233" t="str">
        <f t="shared" si="1"/>
        <v>CMT071_</v>
      </c>
      <c r="L20" s="271" t="s">
        <v>639</v>
      </c>
      <c r="M20" s="233" t="str">
        <f>VLOOKUP(L20,[1]Sub!$I$6:$J$105,2,0)</f>
        <v>KHÔ CÁ MAI NƯỚNG -JP (10kg/Ctn)</v>
      </c>
      <c r="N20" s="365">
        <v>16041990</v>
      </c>
      <c r="O20" s="239">
        <v>900</v>
      </c>
      <c r="P20" s="236">
        <v>13.2</v>
      </c>
      <c r="Q20" s="236">
        <f t="shared" si="2"/>
        <v>11880</v>
      </c>
      <c r="R20" s="237"/>
      <c r="S20" s="239"/>
      <c r="T20" s="239">
        <f t="shared" si="3"/>
        <v>252402480</v>
      </c>
      <c r="U20" s="241"/>
      <c r="V20" s="233"/>
      <c r="W20" s="241"/>
      <c r="X20" s="241"/>
      <c r="Y20" s="241"/>
      <c r="Z20" s="241"/>
      <c r="AA20" s="342"/>
      <c r="AB20" s="242"/>
      <c r="AC20" s="242"/>
      <c r="AD20" s="243"/>
      <c r="AE20" s="244"/>
      <c r="AF20" s="233"/>
      <c r="AG20" s="233"/>
      <c r="AH20" s="228"/>
      <c r="AI20" s="245"/>
      <c r="AJ20" s="239"/>
      <c r="AK20" s="246"/>
      <c r="AL20" s="174"/>
    </row>
    <row r="21" spans="1:38" s="175" customFormat="1" ht="24" customHeight="1">
      <c r="A21" s="872"/>
      <c r="B21" s="275">
        <v>27</v>
      </c>
      <c r="C21" s="275" t="s">
        <v>486</v>
      </c>
      <c r="D21" s="270">
        <v>21246</v>
      </c>
      <c r="E21" s="383">
        <v>1</v>
      </c>
      <c r="F21" s="276" t="s">
        <v>640</v>
      </c>
      <c r="G21" s="277">
        <v>41905</v>
      </c>
      <c r="H21" s="338" t="s">
        <v>641</v>
      </c>
      <c r="I21" s="871" t="str">
        <f>VLOOKUP(H21,[1]Sub!$C$6:$D$105,2,0)</f>
        <v>LIMITED LIABILITY CO (ATB)</v>
      </c>
      <c r="J21" s="278" t="str">
        <f t="shared" si="0"/>
        <v>LLC1_</v>
      </c>
      <c r="K21" s="278" t="str">
        <f t="shared" si="1"/>
        <v>CCM03_</v>
      </c>
      <c r="L21" s="402" t="s">
        <v>509</v>
      </c>
      <c r="M21" s="278" t="str">
        <f>VLOOKUP(L21,[1]Sub!$I$6:$J$105,2,0)</f>
        <v>KHÔ CÁ CƠM MUỐI- UA</v>
      </c>
      <c r="N21" s="215" t="s">
        <v>510</v>
      </c>
      <c r="O21" s="282">
        <v>3000</v>
      </c>
      <c r="P21" s="279">
        <v>6.2</v>
      </c>
      <c r="Q21" s="279">
        <f t="shared" si="2"/>
        <v>18600</v>
      </c>
      <c r="R21" s="280"/>
      <c r="S21" s="282"/>
      <c r="T21" s="282">
        <f t="shared" si="3"/>
        <v>395175600</v>
      </c>
      <c r="U21" s="284">
        <v>24</v>
      </c>
      <c r="V21" s="278" t="s">
        <v>548</v>
      </c>
      <c r="W21" s="403" t="s">
        <v>642</v>
      </c>
      <c r="X21" s="284"/>
      <c r="Y21" s="284"/>
      <c r="Z21" s="284"/>
      <c r="AA21" s="382"/>
      <c r="AB21" s="285" t="s">
        <v>643</v>
      </c>
      <c r="AC21" s="285" t="s">
        <v>644</v>
      </c>
      <c r="AD21" s="286"/>
      <c r="AE21" s="287"/>
      <c r="AF21" s="278"/>
      <c r="AG21" s="278"/>
      <c r="AH21" s="288"/>
      <c r="AI21" s="289"/>
      <c r="AJ21" s="282"/>
      <c r="AK21" s="290"/>
      <c r="AL21" s="174"/>
    </row>
    <row r="22" spans="1:38" s="175" customFormat="1" ht="24" customHeight="1">
      <c r="A22" s="872"/>
      <c r="B22" s="251"/>
      <c r="C22" s="251"/>
      <c r="D22" s="250">
        <v>21246</v>
      </c>
      <c r="E22" s="404"/>
      <c r="F22" s="252"/>
      <c r="G22" s="253"/>
      <c r="H22" s="338" t="s">
        <v>641</v>
      </c>
      <c r="I22" s="872"/>
      <c r="J22" s="255" t="str">
        <f t="shared" si="0"/>
        <v>LLC1_</v>
      </c>
      <c r="K22" s="255" t="str">
        <f t="shared" si="1"/>
        <v>CNM02_</v>
      </c>
      <c r="L22" s="405" t="s">
        <v>517</v>
      </c>
      <c r="M22" s="255" t="str">
        <f>VLOOKUP(L22,[1]Sub!$I$6:$J$105,2,0)</f>
        <v>KHÔ CÁ NGÂN MUỐI- UA</v>
      </c>
      <c r="N22" s="317" t="s">
        <v>510</v>
      </c>
      <c r="O22" s="260">
        <v>14925</v>
      </c>
      <c r="P22" s="257">
        <v>7.3</v>
      </c>
      <c r="Q22" s="279">
        <f t="shared" si="2"/>
        <v>108952.5</v>
      </c>
      <c r="R22" s="258"/>
      <c r="S22" s="260"/>
      <c r="T22" s="260">
        <f t="shared" si="3"/>
        <v>2314804815</v>
      </c>
      <c r="U22" s="262"/>
      <c r="V22" s="255"/>
      <c r="W22" s="262"/>
      <c r="X22" s="262"/>
      <c r="Y22" s="262"/>
      <c r="Z22" s="262"/>
      <c r="AA22" s="341"/>
      <c r="AB22" s="263"/>
      <c r="AC22" s="263"/>
      <c r="AD22" s="264"/>
      <c r="AE22" s="265"/>
      <c r="AF22" s="255"/>
      <c r="AG22" s="255"/>
      <c r="AH22" s="266"/>
      <c r="AI22" s="267"/>
      <c r="AJ22" s="260"/>
      <c r="AK22" s="268"/>
      <c r="AL22" s="174"/>
    </row>
    <row r="23" spans="1:38" s="175" customFormat="1" ht="24" customHeight="1">
      <c r="A23" s="873"/>
      <c r="B23" s="230"/>
      <c r="C23" s="230"/>
      <c r="D23" s="229">
        <v>21246</v>
      </c>
      <c r="E23" s="406"/>
      <c r="F23" s="231"/>
      <c r="G23" s="232"/>
      <c r="H23" s="292" t="s">
        <v>641</v>
      </c>
      <c r="I23" s="873"/>
      <c r="J23" s="233" t="str">
        <f t="shared" si="0"/>
        <v>LLC1_</v>
      </c>
      <c r="K23" s="233" t="str">
        <f t="shared" si="1"/>
        <v>CCM20_</v>
      </c>
      <c r="L23" s="407" t="s">
        <v>518</v>
      </c>
      <c r="M23" s="233" t="str">
        <f>VLOOKUP(L23,[1]Sub!$I$6:$J$105,2,0)</f>
        <v>KHÔ CÁ CHỈ VÀNG -UA</v>
      </c>
      <c r="N23" s="399" t="s">
        <v>510</v>
      </c>
      <c r="O23" s="239">
        <v>3075</v>
      </c>
      <c r="P23" s="236">
        <v>8.6999999999999993</v>
      </c>
      <c r="Q23" s="236">
        <f t="shared" si="2"/>
        <v>26752.499999999996</v>
      </c>
      <c r="R23" s="237"/>
      <c r="S23" s="239"/>
      <c r="T23" s="239">
        <f t="shared" si="3"/>
        <v>568383614.99999988</v>
      </c>
      <c r="U23" s="241"/>
      <c r="V23" s="233"/>
      <c r="W23" s="241"/>
      <c r="X23" s="241"/>
      <c r="Y23" s="241"/>
      <c r="Z23" s="241"/>
      <c r="AA23" s="342"/>
      <c r="AB23" s="242"/>
      <c r="AC23" s="242"/>
      <c r="AD23" s="243"/>
      <c r="AE23" s="244"/>
      <c r="AF23" s="233"/>
      <c r="AG23" s="233"/>
      <c r="AH23" s="228"/>
      <c r="AI23" s="245"/>
      <c r="AJ23" s="239"/>
      <c r="AK23" s="246"/>
      <c r="AL23" s="174"/>
    </row>
    <row r="24" spans="1:38" s="175" customFormat="1" ht="24" customHeight="1">
      <c r="A24" s="871">
        <v>10</v>
      </c>
      <c r="B24" s="275">
        <v>28</v>
      </c>
      <c r="C24" s="275" t="s">
        <v>486</v>
      </c>
      <c r="D24" s="316">
        <v>21246</v>
      </c>
      <c r="E24" s="383">
        <v>1</v>
      </c>
      <c r="F24" s="276" t="s">
        <v>645</v>
      </c>
      <c r="G24" s="277">
        <v>41920</v>
      </c>
      <c r="H24" s="338" t="s">
        <v>481</v>
      </c>
      <c r="I24" s="278" t="str">
        <f>VLOOKUP(H24,[1]Sub!$C$6:$D$105,2,0)</f>
        <v>TOKAI DENPUM</v>
      </c>
      <c r="J24" s="278" t="str">
        <f t="shared" si="0"/>
        <v>TOK_10</v>
      </c>
      <c r="K24" s="278" t="str">
        <f t="shared" si="1"/>
        <v>CBTN 14_10</v>
      </c>
      <c r="L24" s="293" t="s">
        <v>545</v>
      </c>
      <c r="M24" s="278" t="str">
        <f>VLOOKUP(L24,[1]Sub!$I$6:$J$105,2,0)</f>
        <v>KHÔ CÁ BÒ TẨM - JP</v>
      </c>
      <c r="N24" s="278">
        <v>16041990</v>
      </c>
      <c r="O24" s="282">
        <v>4400</v>
      </c>
      <c r="P24" s="279">
        <v>11.2</v>
      </c>
      <c r="Q24" s="279">
        <f t="shared" si="2"/>
        <v>49280</v>
      </c>
      <c r="R24" s="280"/>
      <c r="S24" s="282"/>
      <c r="T24" s="282">
        <f t="shared" si="3"/>
        <v>1047002880</v>
      </c>
      <c r="U24" s="284">
        <v>25</v>
      </c>
      <c r="V24" s="278" t="s">
        <v>548</v>
      </c>
      <c r="W24" s="284"/>
      <c r="X24" s="284"/>
      <c r="Y24" s="284" t="s">
        <v>646</v>
      </c>
      <c r="Z24" s="284"/>
      <c r="AA24" s="382"/>
      <c r="AB24" s="285" t="s">
        <v>647</v>
      </c>
      <c r="AC24" s="285" t="s">
        <v>648</v>
      </c>
      <c r="AD24" s="286"/>
      <c r="AE24" s="287"/>
      <c r="AF24" s="278"/>
      <c r="AG24" s="278"/>
      <c r="AH24" s="288"/>
      <c r="AI24" s="289"/>
      <c r="AJ24" s="282"/>
      <c r="AK24" s="290"/>
      <c r="AL24" s="174"/>
    </row>
    <row r="25" spans="1:38" s="175" customFormat="1" ht="24" customHeight="1">
      <c r="A25" s="872"/>
      <c r="B25" s="230"/>
      <c r="C25" s="230"/>
      <c r="D25" s="229">
        <v>21246</v>
      </c>
      <c r="E25" s="406"/>
      <c r="F25" s="231"/>
      <c r="G25" s="232"/>
      <c r="H25" s="292" t="s">
        <v>481</v>
      </c>
      <c r="I25" s="233" t="str">
        <f>VLOOKUP(H25,[1]Sub!$C$6:$D$105,2,0)</f>
        <v>TOKAI DENPUM</v>
      </c>
      <c r="J25" s="233" t="str">
        <f t="shared" si="0"/>
        <v>TOK_</v>
      </c>
      <c r="K25" s="233" t="str">
        <f t="shared" si="1"/>
        <v>CMT06_</v>
      </c>
      <c r="L25" s="297" t="s">
        <v>482</v>
      </c>
      <c r="M25" s="233" t="str">
        <f>VLOOKUP(L25,[1]Sub!$I$6:$J$105,2,0)</f>
        <v>KHÔ CÁ MAI TẨM - JP(10kg/Ctn)</v>
      </c>
      <c r="N25" s="233">
        <v>16041990</v>
      </c>
      <c r="O25" s="239">
        <v>5000</v>
      </c>
      <c r="P25" s="236">
        <v>10</v>
      </c>
      <c r="Q25" s="236">
        <f t="shared" si="2"/>
        <v>50000</v>
      </c>
      <c r="R25" s="237"/>
      <c r="S25" s="239"/>
      <c r="T25" s="239">
        <f t="shared" si="3"/>
        <v>1062300000</v>
      </c>
      <c r="U25" s="241"/>
      <c r="V25" s="233"/>
      <c r="W25" s="241"/>
      <c r="X25" s="241"/>
      <c r="Y25" s="241"/>
      <c r="Z25" s="241"/>
      <c r="AA25" s="342"/>
      <c r="AB25" s="242"/>
      <c r="AC25" s="242"/>
      <c r="AD25" s="264"/>
      <c r="AE25" s="265"/>
      <c r="AF25" s="255"/>
      <c r="AG25" s="255"/>
      <c r="AH25" s="266"/>
      <c r="AI25" s="267"/>
      <c r="AJ25" s="260"/>
      <c r="AK25" s="335"/>
      <c r="AL25" s="174"/>
    </row>
    <row r="26" spans="1:38" s="175" customFormat="1" ht="24" customHeight="1">
      <c r="A26" s="872"/>
      <c r="B26" s="275">
        <v>29</v>
      </c>
      <c r="C26" s="275" t="s">
        <v>486</v>
      </c>
      <c r="D26" s="316">
        <v>21246</v>
      </c>
      <c r="E26" s="383">
        <v>1</v>
      </c>
      <c r="F26" s="276" t="s">
        <v>649</v>
      </c>
      <c r="G26" s="277">
        <v>41925</v>
      </c>
      <c r="H26" s="338" t="s">
        <v>488</v>
      </c>
      <c r="I26" s="278" t="str">
        <f>VLOOKUP(H26,[1]Sub!$C$6:$D$105,2,0)</f>
        <v>JINTATSU FOODSTUFF</v>
      </c>
      <c r="J26" s="278" t="str">
        <f t="shared" si="0"/>
        <v>JIN_</v>
      </c>
      <c r="K26" s="278" t="str">
        <f t="shared" si="1"/>
        <v>GKL01_</v>
      </c>
      <c r="L26" s="293" t="s">
        <v>489</v>
      </c>
      <c r="M26" s="278" t="str">
        <f>VLOOKUP(L26,[1]Sub!$I$6:$J$105,2,0)</f>
        <v>GHẸ KHÔ LẠT- JP (8KG/CTN)</v>
      </c>
      <c r="N26" s="317" t="s">
        <v>510</v>
      </c>
      <c r="O26" s="282">
        <v>600</v>
      </c>
      <c r="P26" s="279">
        <v>8.4</v>
      </c>
      <c r="Q26" s="279">
        <f t="shared" si="2"/>
        <v>5040</v>
      </c>
      <c r="R26" s="280"/>
      <c r="S26" s="282"/>
      <c r="T26" s="282">
        <f t="shared" si="3"/>
        <v>107079840</v>
      </c>
      <c r="U26" s="284" t="s">
        <v>650</v>
      </c>
      <c r="V26" s="278" t="s">
        <v>548</v>
      </c>
      <c r="W26" s="284"/>
      <c r="X26" s="284"/>
      <c r="Y26" s="284" t="s">
        <v>587</v>
      </c>
      <c r="Z26" s="284"/>
      <c r="AA26" s="382"/>
      <c r="AB26" s="285" t="s">
        <v>651</v>
      </c>
      <c r="AC26" s="285" t="s">
        <v>652</v>
      </c>
      <c r="AD26" s="264"/>
      <c r="AE26" s="265"/>
      <c r="AF26" s="255"/>
      <c r="AG26" s="255"/>
      <c r="AH26" s="266"/>
      <c r="AI26" s="267"/>
      <c r="AJ26" s="260"/>
      <c r="AK26" s="874" t="s">
        <v>544</v>
      </c>
      <c r="AL26" s="174"/>
    </row>
    <row r="27" spans="1:38" s="175" customFormat="1" ht="24" customHeight="1">
      <c r="A27" s="872"/>
      <c r="B27" s="230"/>
      <c r="C27" s="230"/>
      <c r="D27" s="229">
        <v>21246</v>
      </c>
      <c r="E27" s="406"/>
      <c r="F27" s="231"/>
      <c r="G27" s="232"/>
      <c r="H27" s="292" t="s">
        <v>488</v>
      </c>
      <c r="I27" s="233" t="str">
        <f>VLOOKUP(H27,[1]Sub!$C$6:$D$105,2,0)</f>
        <v>JINTATSU FOODSTUFF</v>
      </c>
      <c r="J27" s="233" t="str">
        <f t="shared" si="0"/>
        <v>JIN_</v>
      </c>
      <c r="K27" s="233" t="str">
        <f t="shared" si="1"/>
        <v>GKL010_</v>
      </c>
      <c r="L27" s="407" t="s">
        <v>631</v>
      </c>
      <c r="M27" s="233" t="str">
        <f>VLOOKUP(L27,[1]Sub!$I$6:$J$105,2,0)</f>
        <v>GHẸ KHÔ LẠT- JP( 2KG/HOP, 4HOP/CTN)</v>
      </c>
      <c r="N27" s="272" t="s">
        <v>510</v>
      </c>
      <c r="O27" s="239">
        <v>1920</v>
      </c>
      <c r="P27" s="236">
        <v>8.4499999999999993</v>
      </c>
      <c r="Q27" s="236">
        <f t="shared" si="2"/>
        <v>16223.999999999998</v>
      </c>
      <c r="R27" s="237"/>
      <c r="S27" s="239"/>
      <c r="T27" s="239">
        <f t="shared" si="3"/>
        <v>344695103.99999994</v>
      </c>
      <c r="U27" s="241">
        <v>26</v>
      </c>
      <c r="V27" s="365" t="s">
        <v>548</v>
      </c>
      <c r="W27" s="241"/>
      <c r="X27" s="241"/>
      <c r="Y27" s="408" t="s">
        <v>633</v>
      </c>
      <c r="Z27" s="241"/>
      <c r="AA27" s="342"/>
      <c r="AB27" s="242"/>
      <c r="AC27" s="242"/>
      <c r="AD27" s="243"/>
      <c r="AE27" s="244"/>
      <c r="AF27" s="233"/>
      <c r="AG27" s="233"/>
      <c r="AH27" s="228"/>
      <c r="AI27" s="245"/>
      <c r="AJ27" s="239"/>
      <c r="AK27" s="875"/>
      <c r="AL27" s="174"/>
    </row>
    <row r="28" spans="1:38" s="175" customFormat="1" ht="24" customHeight="1">
      <c r="A28" s="873"/>
      <c r="B28" s="300">
        <v>30</v>
      </c>
      <c r="C28" s="300" t="s">
        <v>486</v>
      </c>
      <c r="D28" s="299">
        <v>21246</v>
      </c>
      <c r="E28" s="343">
        <v>1</v>
      </c>
      <c r="F28" s="301" t="s">
        <v>653</v>
      </c>
      <c r="G28" s="302">
        <v>41926</v>
      </c>
      <c r="H28" s="344" t="s">
        <v>620</v>
      </c>
      <c r="I28" s="303" t="str">
        <f>VLOOKUP(H28,[1]Sub!$C$6:$D$105,2,0)</f>
        <v>BIMZMAX</v>
      </c>
      <c r="J28" s="303" t="str">
        <f t="shared" si="0"/>
        <v>BIZ_</v>
      </c>
      <c r="K28" s="303" t="str">
        <f t="shared" si="1"/>
        <v>GKN02_</v>
      </c>
      <c r="L28" s="345" t="s">
        <v>621</v>
      </c>
      <c r="M28" s="303" t="str">
        <f>VLOOKUP(L28,[1]Sub!$I$6:$J$105,2,0)</f>
        <v>GHẸ KHÔ TẨM NƯỚNG -KR</v>
      </c>
      <c r="N28" s="303">
        <v>16051090</v>
      </c>
      <c r="O28" s="308">
        <v>4800</v>
      </c>
      <c r="P28" s="305">
        <v>8.6999999999999993</v>
      </c>
      <c r="Q28" s="305">
        <f t="shared" si="2"/>
        <v>41760</v>
      </c>
      <c r="R28" s="306"/>
      <c r="S28" s="308"/>
      <c r="T28" s="308">
        <f t="shared" si="3"/>
        <v>887232960</v>
      </c>
      <c r="U28" s="309">
        <v>27</v>
      </c>
      <c r="V28" s="303" t="s">
        <v>548</v>
      </c>
      <c r="W28" s="309"/>
      <c r="X28" s="309"/>
      <c r="Y28" s="309" t="s">
        <v>654</v>
      </c>
      <c r="Z28" s="309"/>
      <c r="AA28" s="348"/>
      <c r="AB28" s="310" t="s">
        <v>655</v>
      </c>
      <c r="AC28" s="310" t="s">
        <v>656</v>
      </c>
      <c r="AD28" s="311"/>
      <c r="AE28" s="312"/>
      <c r="AF28" s="303"/>
      <c r="AG28" s="303"/>
      <c r="AH28" s="313"/>
      <c r="AI28" s="314"/>
      <c r="AJ28" s="308"/>
      <c r="AK28" s="315"/>
      <c r="AL28" s="174"/>
    </row>
    <row r="29" spans="1:38" s="175" customFormat="1" ht="21.75" customHeight="1">
      <c r="A29" s="871">
        <v>11</v>
      </c>
      <c r="B29" s="351">
        <v>31</v>
      </c>
      <c r="C29" s="185" t="s">
        <v>486</v>
      </c>
      <c r="D29" s="409">
        <v>21246</v>
      </c>
      <c r="E29" s="410">
        <v>1</v>
      </c>
      <c r="F29" s="411" t="s">
        <v>657</v>
      </c>
      <c r="G29" s="188">
        <v>41951</v>
      </c>
      <c r="H29" s="412" t="s">
        <v>658</v>
      </c>
      <c r="I29" s="365" t="str">
        <f>VLOOKUP(H29,[1]Sub!$C$6:$D$105,2,0)</f>
        <v>YIH YII CO. LTD</v>
      </c>
      <c r="J29" s="365" t="str">
        <f t="shared" si="0"/>
        <v>YIY_11</v>
      </c>
      <c r="K29" s="365" t="str">
        <f t="shared" si="1"/>
        <v>CMN19_11</v>
      </c>
      <c r="L29" s="293" t="s">
        <v>506</v>
      </c>
      <c r="M29" s="365" t="str">
        <f>VLOOKUP(L29,[1]Sub!$I$6:$J$105,2,0)</f>
        <v>CÁ MAI TẨM NƯỚNG TW(08Kgs/Ctn)</v>
      </c>
      <c r="N29" s="365">
        <v>16041990</v>
      </c>
      <c r="O29" s="413">
        <v>4920</v>
      </c>
      <c r="P29" s="414">
        <v>4.7</v>
      </c>
      <c r="Q29" s="414">
        <f t="shared" si="2"/>
        <v>23124</v>
      </c>
      <c r="R29" s="415"/>
      <c r="S29" s="413"/>
      <c r="T29" s="413">
        <f t="shared" si="3"/>
        <v>491292504</v>
      </c>
      <c r="U29" s="408">
        <v>28</v>
      </c>
      <c r="V29" s="190" t="s">
        <v>548</v>
      </c>
      <c r="W29" s="408"/>
      <c r="X29" s="408"/>
      <c r="Y29" s="408"/>
      <c r="Z29" s="408"/>
      <c r="AA29" s="416"/>
      <c r="AB29" s="363"/>
      <c r="AC29" s="363" t="s">
        <v>659</v>
      </c>
      <c r="AD29" s="417"/>
      <c r="AE29" s="418"/>
      <c r="AF29" s="365"/>
      <c r="AG29" s="365"/>
      <c r="AH29" s="419"/>
      <c r="AI29" s="420"/>
      <c r="AJ29" s="413"/>
      <c r="AK29" s="421"/>
      <c r="AL29" s="174"/>
    </row>
    <row r="30" spans="1:38" s="175" customFormat="1" ht="21.75" customHeight="1">
      <c r="A30" s="872"/>
      <c r="B30" s="209">
        <v>32</v>
      </c>
      <c r="C30" s="209" t="s">
        <v>519</v>
      </c>
      <c r="D30" s="210">
        <v>21246</v>
      </c>
      <c r="E30" s="349">
        <v>1</v>
      </c>
      <c r="F30" s="211" t="s">
        <v>660</v>
      </c>
      <c r="G30" s="212">
        <v>41957</v>
      </c>
      <c r="H30" s="336" t="s">
        <v>611</v>
      </c>
      <c r="I30" s="213" t="str">
        <f>VLOOKUP(H30,[1]Sub!$C$6:$D$105,2,0)</f>
        <v xml:space="preserve">MARKOV K.A, </v>
      </c>
      <c r="J30" s="213" t="str">
        <f t="shared" si="0"/>
        <v>MIE_</v>
      </c>
      <c r="K30" s="213" t="str">
        <f t="shared" si="1"/>
        <v>CCM21_</v>
      </c>
      <c r="L30" s="336" t="s">
        <v>522</v>
      </c>
      <c r="M30" s="213" t="s">
        <v>661</v>
      </c>
      <c r="N30" s="215" t="s">
        <v>510</v>
      </c>
      <c r="O30" s="386">
        <v>2700</v>
      </c>
      <c r="P30" s="216">
        <v>10.6</v>
      </c>
      <c r="Q30" s="216">
        <f t="shared" si="2"/>
        <v>28620</v>
      </c>
      <c r="R30" s="217"/>
      <c r="S30" s="218"/>
      <c r="T30" s="219">
        <f t="shared" si="3"/>
        <v>608060520</v>
      </c>
      <c r="U30" s="220">
        <v>47</v>
      </c>
      <c r="V30" s="213" t="s">
        <v>612</v>
      </c>
      <c r="W30" s="220" t="s">
        <v>613</v>
      </c>
      <c r="X30" s="220"/>
      <c r="Y30" s="220"/>
      <c r="Z30" s="220"/>
      <c r="AA30" s="387"/>
      <c r="AB30" s="221" t="s">
        <v>614</v>
      </c>
      <c r="AC30" s="221" t="s">
        <v>615</v>
      </c>
      <c r="AD30" s="222"/>
      <c r="AE30" s="223"/>
      <c r="AF30" s="213"/>
      <c r="AG30" s="213"/>
      <c r="AH30" s="224"/>
      <c r="AI30" s="225"/>
      <c r="AJ30" s="219"/>
      <c r="AK30" s="226"/>
    </row>
    <row r="31" spans="1:38" s="175" customFormat="1" ht="21.75" customHeight="1">
      <c r="A31" s="872"/>
      <c r="B31" s="251"/>
      <c r="C31" s="251"/>
      <c r="D31" s="250">
        <v>21246</v>
      </c>
      <c r="E31" s="388"/>
      <c r="F31" s="252"/>
      <c r="G31" s="253"/>
      <c r="H31" s="368" t="s">
        <v>611</v>
      </c>
      <c r="I31" s="255" t="str">
        <f>VLOOKUP(H31,[1]Sub!$C$6:$D$105,2,0)</f>
        <v xml:space="preserve">MARKOV K.A, </v>
      </c>
      <c r="J31" s="255" t="str">
        <f t="shared" si="0"/>
        <v>MIE_</v>
      </c>
      <c r="K31" s="255" t="str">
        <f t="shared" si="1"/>
        <v>CCM21.0_</v>
      </c>
      <c r="L31" s="368" t="s">
        <v>616</v>
      </c>
      <c r="M31" s="255" t="s">
        <v>662</v>
      </c>
      <c r="N31" s="256" t="s">
        <v>510</v>
      </c>
      <c r="O31" s="389">
        <v>2970</v>
      </c>
      <c r="P31" s="257">
        <v>10.4</v>
      </c>
      <c r="Q31" s="257">
        <f t="shared" si="2"/>
        <v>30888</v>
      </c>
      <c r="R31" s="258"/>
      <c r="S31" s="259"/>
      <c r="T31" s="260">
        <f t="shared" si="3"/>
        <v>656246448</v>
      </c>
      <c r="U31" s="262"/>
      <c r="V31" s="255"/>
      <c r="W31" s="262"/>
      <c r="X31" s="262"/>
      <c r="Y31" s="262"/>
      <c r="Z31" s="262"/>
      <c r="AA31" s="341"/>
      <c r="AB31" s="263"/>
      <c r="AC31" s="263"/>
      <c r="AD31" s="264"/>
      <c r="AE31" s="265"/>
      <c r="AF31" s="255"/>
      <c r="AG31" s="255"/>
      <c r="AH31" s="266"/>
      <c r="AI31" s="267"/>
      <c r="AJ31" s="260"/>
      <c r="AK31" s="268"/>
    </row>
    <row r="32" spans="1:38" s="175" customFormat="1" ht="21.75" customHeight="1">
      <c r="A32" s="872"/>
      <c r="B32" s="251"/>
      <c r="C32" s="251"/>
      <c r="D32" s="250">
        <v>21246</v>
      </c>
      <c r="E32" s="388"/>
      <c r="F32" s="252"/>
      <c r="G32" s="253"/>
      <c r="H32" s="368" t="s">
        <v>611</v>
      </c>
      <c r="I32" s="255" t="str">
        <f>VLOOKUP(H32,[1]Sub!$C$6:$D$105,2,0)</f>
        <v xml:space="preserve">MARKOV K.A, </v>
      </c>
      <c r="J32" s="255" t="str">
        <f t="shared" si="0"/>
        <v>MIE_</v>
      </c>
      <c r="K32" s="255" t="str">
        <f t="shared" si="1"/>
        <v>CCM21.1_</v>
      </c>
      <c r="L32" s="368" t="s">
        <v>617</v>
      </c>
      <c r="M32" s="255" t="s">
        <v>663</v>
      </c>
      <c r="N32" s="256" t="s">
        <v>510</v>
      </c>
      <c r="O32" s="389">
        <v>800</v>
      </c>
      <c r="P32" s="257">
        <v>9.1999999999999993</v>
      </c>
      <c r="Q32" s="257">
        <f t="shared" si="2"/>
        <v>7359.9999999999991</v>
      </c>
      <c r="R32" s="258"/>
      <c r="S32" s="259"/>
      <c r="T32" s="260">
        <f t="shared" si="3"/>
        <v>156370559.99999997</v>
      </c>
      <c r="U32" s="262"/>
      <c r="V32" s="255"/>
      <c r="W32" s="262"/>
      <c r="X32" s="262"/>
      <c r="Y32" s="262"/>
      <c r="Z32" s="262"/>
      <c r="AA32" s="341"/>
      <c r="AB32" s="263"/>
      <c r="AC32" s="263"/>
      <c r="AD32" s="264"/>
      <c r="AE32" s="265"/>
      <c r="AF32" s="255"/>
      <c r="AG32" s="255"/>
      <c r="AH32" s="266"/>
      <c r="AI32" s="267"/>
      <c r="AJ32" s="260"/>
      <c r="AK32" s="268"/>
    </row>
    <row r="33" spans="1:38" s="175" customFormat="1" ht="21.75" customHeight="1">
      <c r="A33" s="872"/>
      <c r="B33" s="230"/>
      <c r="C33" s="230"/>
      <c r="D33" s="229">
        <v>21246</v>
      </c>
      <c r="E33" s="385"/>
      <c r="F33" s="231"/>
      <c r="G33" s="232"/>
      <c r="H33" s="297" t="s">
        <v>611</v>
      </c>
      <c r="I33" s="233" t="str">
        <f>VLOOKUP(H33,[1]Sub!$C$6:$D$105,2,0)</f>
        <v xml:space="preserve">MARKOV K.A, </v>
      </c>
      <c r="J33" s="233" t="str">
        <f t="shared" si="0"/>
        <v>MIE_</v>
      </c>
      <c r="K33" s="233" t="str">
        <f t="shared" si="1"/>
        <v>CCM21.1_</v>
      </c>
      <c r="L33" s="297" t="s">
        <v>617</v>
      </c>
      <c r="M33" s="233" t="s">
        <v>664</v>
      </c>
      <c r="N33" s="272" t="s">
        <v>510</v>
      </c>
      <c r="O33" s="395">
        <v>800</v>
      </c>
      <c r="P33" s="236">
        <v>9.1999999999999993</v>
      </c>
      <c r="Q33" s="236">
        <f t="shared" si="2"/>
        <v>7359.9999999999991</v>
      </c>
      <c r="R33" s="237"/>
      <c r="S33" s="238"/>
      <c r="T33" s="239">
        <f t="shared" si="3"/>
        <v>156370559.99999997</v>
      </c>
      <c r="U33" s="241"/>
      <c r="V33" s="233"/>
      <c r="W33" s="241"/>
      <c r="X33" s="241"/>
      <c r="Y33" s="241"/>
      <c r="Z33" s="241"/>
      <c r="AA33" s="342"/>
      <c r="AB33" s="242"/>
      <c r="AC33" s="242"/>
      <c r="AD33" s="243"/>
      <c r="AE33" s="244"/>
      <c r="AF33" s="233"/>
      <c r="AG33" s="233"/>
      <c r="AH33" s="228"/>
      <c r="AI33" s="245"/>
      <c r="AJ33" s="239"/>
      <c r="AK33" s="246"/>
    </row>
    <row r="34" spans="1:38" s="175" customFormat="1" ht="21.75" customHeight="1">
      <c r="A34" s="873"/>
      <c r="B34" s="300">
        <v>33</v>
      </c>
      <c r="C34" s="300" t="s">
        <v>486</v>
      </c>
      <c r="D34" s="299">
        <v>21246</v>
      </c>
      <c r="E34" s="343">
        <v>1</v>
      </c>
      <c r="F34" s="301" t="s">
        <v>665</v>
      </c>
      <c r="G34" s="302">
        <v>41969</v>
      </c>
      <c r="H34" s="344" t="s">
        <v>620</v>
      </c>
      <c r="I34" s="303" t="str">
        <f>VLOOKUP(H34,[1]Sub!$C$6:$D$105,2,0)</f>
        <v>BIMZMAX</v>
      </c>
      <c r="J34" s="303" t="str">
        <f t="shared" si="0"/>
        <v>BIZ_</v>
      </c>
      <c r="K34" s="303" t="str">
        <f t="shared" si="1"/>
        <v>GKN02_</v>
      </c>
      <c r="L34" s="345" t="s">
        <v>621</v>
      </c>
      <c r="M34" s="303" t="str">
        <f>VLOOKUP(L34,[1]Sub!$I$6:$J$105,2,0)</f>
        <v>GHẸ KHÔ TẨM NƯỚNG -KR</v>
      </c>
      <c r="N34" s="303">
        <v>16051090</v>
      </c>
      <c r="O34" s="308">
        <v>4800</v>
      </c>
      <c r="P34" s="305">
        <v>8.6999999999999993</v>
      </c>
      <c r="Q34" s="305">
        <f t="shared" si="2"/>
        <v>41760</v>
      </c>
      <c r="R34" s="306"/>
      <c r="S34" s="308"/>
      <c r="T34" s="308">
        <f t="shared" si="3"/>
        <v>887232960</v>
      </c>
      <c r="U34" s="309">
        <v>29</v>
      </c>
      <c r="V34" s="303" t="s">
        <v>548</v>
      </c>
      <c r="W34" s="309"/>
      <c r="X34" s="309"/>
      <c r="Y34" s="309"/>
      <c r="Z34" s="309"/>
      <c r="AA34" s="348"/>
      <c r="AB34" s="310"/>
      <c r="AC34" s="310"/>
      <c r="AD34" s="311"/>
      <c r="AE34" s="312"/>
      <c r="AF34" s="303"/>
      <c r="AG34" s="303"/>
      <c r="AH34" s="313"/>
      <c r="AI34" s="314"/>
      <c r="AJ34" s="308">
        <f t="shared" ref="AJ34:AJ39" si="4">T34*0.05</f>
        <v>44361648</v>
      </c>
      <c r="AK34" s="315"/>
      <c r="AL34" s="174"/>
    </row>
    <row r="35" spans="1:38" ht="23.25" customHeight="1">
      <c r="A35" s="869">
        <v>12</v>
      </c>
      <c r="B35" s="300">
        <v>34</v>
      </c>
      <c r="C35" s="300" t="s">
        <v>486</v>
      </c>
      <c r="D35" s="299">
        <v>21246</v>
      </c>
      <c r="E35" s="343">
        <v>1</v>
      </c>
      <c r="F35" s="301" t="s">
        <v>666</v>
      </c>
      <c r="G35" s="302">
        <v>41978</v>
      </c>
      <c r="H35" s="344" t="s">
        <v>488</v>
      </c>
      <c r="I35" s="303" t="str">
        <f>VLOOKUP(H35,[1]Sub!$C$6:$D$105,2,0)</f>
        <v>JINTATSU FOODSTUFF</v>
      </c>
      <c r="J35" s="303" t="str">
        <f t="shared" si="0"/>
        <v>JIN_12</v>
      </c>
      <c r="K35" s="303" t="str">
        <f t="shared" si="1"/>
        <v>GKL01_12</v>
      </c>
      <c r="L35" s="345" t="s">
        <v>489</v>
      </c>
      <c r="M35" s="303" t="str">
        <f>VLOOKUP(L35,[1]Sub!$I$6:$J$105,2,0)</f>
        <v>GHẸ KHÔ LẠT- JP (8KG/CTN)</v>
      </c>
      <c r="N35" s="303">
        <v>3062499</v>
      </c>
      <c r="O35" s="308">
        <v>2880</v>
      </c>
      <c r="P35" s="305">
        <v>8.25</v>
      </c>
      <c r="Q35" s="305">
        <f t="shared" si="2"/>
        <v>23760</v>
      </c>
      <c r="R35" s="306">
        <v>0</v>
      </c>
      <c r="S35" s="308"/>
      <c r="T35" s="308">
        <f t="shared" si="3"/>
        <v>504804960</v>
      </c>
      <c r="U35" s="309">
        <v>30</v>
      </c>
      <c r="V35" s="303" t="s">
        <v>548</v>
      </c>
      <c r="W35" s="309"/>
      <c r="X35" s="309"/>
      <c r="Y35" s="309"/>
      <c r="Z35" s="309"/>
      <c r="AA35" s="348"/>
      <c r="AB35" s="310"/>
      <c r="AC35" s="310" t="s">
        <v>667</v>
      </c>
      <c r="AD35" s="311"/>
      <c r="AE35" s="312"/>
      <c r="AF35" s="303"/>
      <c r="AG35" s="303"/>
      <c r="AH35" s="313"/>
      <c r="AI35" s="314"/>
      <c r="AJ35" s="308">
        <f t="shared" si="4"/>
        <v>25240248</v>
      </c>
      <c r="AK35" s="315"/>
    </row>
    <row r="36" spans="1:38" ht="23.25" customHeight="1">
      <c r="A36" s="869"/>
      <c r="B36" s="209">
        <v>35</v>
      </c>
      <c r="C36" s="209" t="s">
        <v>486</v>
      </c>
      <c r="D36" s="210">
        <v>21246</v>
      </c>
      <c r="E36" s="349">
        <v>1</v>
      </c>
      <c r="F36" s="211" t="s">
        <v>668</v>
      </c>
      <c r="G36" s="212">
        <v>41996</v>
      </c>
      <c r="H36" s="248"/>
      <c r="I36" s="876" t="s">
        <v>669</v>
      </c>
      <c r="J36" s="213"/>
      <c r="K36" s="213"/>
      <c r="L36" s="336"/>
      <c r="M36" s="278" t="s">
        <v>670</v>
      </c>
      <c r="N36" s="213">
        <v>3062499</v>
      </c>
      <c r="O36" s="219">
        <v>2880</v>
      </c>
      <c r="P36" s="216">
        <v>8.25</v>
      </c>
      <c r="Q36" s="216">
        <f t="shared" si="2"/>
        <v>23760</v>
      </c>
      <c r="R36" s="217">
        <v>1</v>
      </c>
      <c r="S36" s="219"/>
      <c r="T36" s="219">
        <f t="shared" si="3"/>
        <v>504804960</v>
      </c>
      <c r="U36" s="220">
        <v>31</v>
      </c>
      <c r="V36" s="213" t="s">
        <v>592</v>
      </c>
      <c r="W36" s="220"/>
      <c r="X36" s="220"/>
      <c r="Y36" s="220"/>
      <c r="Z36" s="220"/>
      <c r="AA36" s="387"/>
      <c r="AB36" s="221"/>
      <c r="AC36" s="221" t="s">
        <v>671</v>
      </c>
      <c r="AD36" s="222"/>
      <c r="AE36" s="223"/>
      <c r="AF36" s="213"/>
      <c r="AG36" s="213"/>
      <c r="AH36" s="224"/>
      <c r="AI36" s="225"/>
      <c r="AJ36" s="219">
        <f t="shared" si="4"/>
        <v>25240248</v>
      </c>
      <c r="AK36" s="226"/>
    </row>
    <row r="37" spans="1:38" ht="23.25" customHeight="1">
      <c r="A37" s="869"/>
      <c r="B37" s="320"/>
      <c r="C37" s="320"/>
      <c r="D37" s="270"/>
      <c r="E37" s="422"/>
      <c r="F37" s="321"/>
      <c r="G37" s="322"/>
      <c r="H37" s="423"/>
      <c r="I37" s="877"/>
      <c r="J37" s="323"/>
      <c r="K37" s="323"/>
      <c r="L37" s="296"/>
      <c r="M37" s="323" t="s">
        <v>672</v>
      </c>
      <c r="N37" s="323">
        <v>3062499</v>
      </c>
      <c r="O37" s="328">
        <v>2880</v>
      </c>
      <c r="P37" s="325">
        <v>8.25</v>
      </c>
      <c r="Q37" s="325">
        <f t="shared" si="2"/>
        <v>23760</v>
      </c>
      <c r="R37" s="326">
        <v>2</v>
      </c>
      <c r="S37" s="328"/>
      <c r="T37" s="328">
        <f t="shared" si="3"/>
        <v>0</v>
      </c>
      <c r="U37" s="329">
        <v>32</v>
      </c>
      <c r="V37" s="323" t="s">
        <v>673</v>
      </c>
      <c r="W37" s="329"/>
      <c r="X37" s="329"/>
      <c r="Y37" s="329"/>
      <c r="Z37" s="329"/>
      <c r="AA37" s="424"/>
      <c r="AB37" s="330"/>
      <c r="AC37" s="330" t="s">
        <v>674</v>
      </c>
      <c r="AD37" s="331"/>
      <c r="AE37" s="332"/>
      <c r="AF37" s="323"/>
      <c r="AG37" s="323"/>
      <c r="AH37" s="333"/>
      <c r="AI37" s="334"/>
      <c r="AJ37" s="328">
        <f t="shared" si="4"/>
        <v>0</v>
      </c>
      <c r="AK37" s="335"/>
    </row>
    <row r="38" spans="1:38" ht="23.25" customHeight="1">
      <c r="A38" s="869"/>
      <c r="B38" s="209">
        <v>36</v>
      </c>
      <c r="C38" s="209" t="s">
        <v>486</v>
      </c>
      <c r="D38" s="210">
        <v>21246</v>
      </c>
      <c r="E38" s="349">
        <v>1</v>
      </c>
      <c r="F38" s="211" t="s">
        <v>675</v>
      </c>
      <c r="G38" s="212">
        <v>41997</v>
      </c>
      <c r="H38" s="248"/>
      <c r="I38" s="213" t="s">
        <v>676</v>
      </c>
      <c r="J38" s="213"/>
      <c r="K38" s="213"/>
      <c r="L38" s="336"/>
      <c r="M38" s="213" t="s">
        <v>677</v>
      </c>
      <c r="N38" s="213">
        <v>3062499</v>
      </c>
      <c r="O38" s="219">
        <v>2880</v>
      </c>
      <c r="P38" s="216">
        <v>8.25</v>
      </c>
      <c r="Q38" s="216">
        <f t="shared" si="2"/>
        <v>23760</v>
      </c>
      <c r="R38" s="217">
        <v>4</v>
      </c>
      <c r="S38" s="219"/>
      <c r="T38" s="219">
        <f t="shared" si="3"/>
        <v>504804960</v>
      </c>
      <c r="U38" s="220">
        <v>34</v>
      </c>
      <c r="V38" s="213" t="s">
        <v>678</v>
      </c>
      <c r="W38" s="220"/>
      <c r="X38" s="220"/>
      <c r="Y38" s="220"/>
      <c r="Z38" s="220"/>
      <c r="AA38" s="387"/>
      <c r="AB38" s="221"/>
      <c r="AC38" s="221" t="s">
        <v>679</v>
      </c>
      <c r="AD38" s="222"/>
      <c r="AE38" s="223"/>
      <c r="AF38" s="213"/>
      <c r="AG38" s="213"/>
      <c r="AH38" s="224"/>
      <c r="AI38" s="225"/>
      <c r="AJ38" s="219">
        <f t="shared" si="4"/>
        <v>25240248</v>
      </c>
      <c r="AK38" s="226"/>
    </row>
    <row r="39" spans="1:38" ht="23.25" customHeight="1">
      <c r="A39" s="869"/>
      <c r="B39" s="230"/>
      <c r="C39" s="230"/>
      <c r="D39" s="229"/>
      <c r="E39" s="385"/>
      <c r="F39" s="231"/>
      <c r="G39" s="232"/>
      <c r="H39" s="292"/>
      <c r="I39" s="233" t="s">
        <v>676</v>
      </c>
      <c r="J39" s="233"/>
      <c r="K39" s="233"/>
      <c r="L39" s="297"/>
      <c r="M39" s="233" t="s">
        <v>680</v>
      </c>
      <c r="N39" s="233">
        <v>3062499</v>
      </c>
      <c r="O39" s="239">
        <v>2880</v>
      </c>
      <c r="P39" s="236">
        <v>8.25</v>
      </c>
      <c r="Q39" s="236">
        <f t="shared" si="2"/>
        <v>23760</v>
      </c>
      <c r="R39" s="237">
        <v>5</v>
      </c>
      <c r="S39" s="239"/>
      <c r="T39" s="239">
        <f t="shared" si="3"/>
        <v>0</v>
      </c>
      <c r="U39" s="241">
        <v>35</v>
      </c>
      <c r="V39" s="233" t="s">
        <v>681</v>
      </c>
      <c r="W39" s="241"/>
      <c r="X39" s="241"/>
      <c r="Y39" s="241"/>
      <c r="Z39" s="241"/>
      <c r="AA39" s="342"/>
      <c r="AB39" s="242"/>
      <c r="AC39" s="242" t="s">
        <v>682</v>
      </c>
      <c r="AD39" s="243"/>
      <c r="AE39" s="244"/>
      <c r="AF39" s="233"/>
      <c r="AG39" s="233"/>
      <c r="AH39" s="228"/>
      <c r="AI39" s="245"/>
      <c r="AJ39" s="239">
        <f t="shared" si="4"/>
        <v>0</v>
      </c>
      <c r="AK39" s="246"/>
    </row>
    <row r="40" spans="1:38" s="175" customFormat="1" ht="22.5" customHeight="1">
      <c r="A40" s="869"/>
      <c r="B40" s="209">
        <v>37</v>
      </c>
      <c r="C40" s="209" t="s">
        <v>519</v>
      </c>
      <c r="D40" s="210">
        <v>21246</v>
      </c>
      <c r="E40" s="349">
        <v>1</v>
      </c>
      <c r="F40" s="211" t="s">
        <v>683</v>
      </c>
      <c r="G40" s="212">
        <v>41999</v>
      </c>
      <c r="H40" s="336" t="s">
        <v>611</v>
      </c>
      <c r="I40" s="213" t="str">
        <f>VLOOKUP(H40,[1]Sub!$C$6:$D$105,2,0)</f>
        <v xml:space="preserve">MARKOV K.A, </v>
      </c>
      <c r="J40" s="213" t="str">
        <f>(H40&amp;"_")&amp;A40</f>
        <v>MIE_</v>
      </c>
      <c r="K40" s="213" t="str">
        <f>(L40&amp;"_")&amp;A40</f>
        <v>CCM21_</v>
      </c>
      <c r="L40" s="336" t="s">
        <v>522</v>
      </c>
      <c r="M40" s="213" t="str">
        <f>VLOOKUP(L40,[1]Sub!$I$6:$J$105,2,0)</f>
        <v>CÁ CHỈ MẶM -RU (40gr*50-12Kg/Ctn)</v>
      </c>
      <c r="N40" s="215" t="s">
        <v>510</v>
      </c>
      <c r="O40" s="386">
        <v>2700</v>
      </c>
      <c r="P40" s="216">
        <v>10.6</v>
      </c>
      <c r="Q40" s="216">
        <f t="shared" si="2"/>
        <v>28620</v>
      </c>
      <c r="R40" s="217"/>
      <c r="S40" s="218"/>
      <c r="T40" s="219">
        <f>Q40*D40</f>
        <v>608060520</v>
      </c>
      <c r="U40" s="220">
        <v>47</v>
      </c>
      <c r="V40" s="213" t="s">
        <v>612</v>
      </c>
      <c r="W40" s="220" t="s">
        <v>613</v>
      </c>
      <c r="X40" s="220"/>
      <c r="Y40" s="220"/>
      <c r="Z40" s="220"/>
      <c r="AA40" s="387"/>
      <c r="AB40" s="221" t="s">
        <v>614</v>
      </c>
      <c r="AC40" s="221" t="s">
        <v>615</v>
      </c>
      <c r="AD40" s="222"/>
      <c r="AE40" s="223"/>
      <c r="AF40" s="213"/>
      <c r="AG40" s="213"/>
      <c r="AH40" s="224"/>
      <c r="AI40" s="225"/>
      <c r="AJ40" s="219"/>
      <c r="AK40" s="226"/>
    </row>
    <row r="41" spans="1:38" s="175" customFormat="1" ht="22.5" customHeight="1">
      <c r="A41" s="869"/>
      <c r="B41" s="251"/>
      <c r="C41" s="251"/>
      <c r="D41" s="250">
        <v>21246</v>
      </c>
      <c r="E41" s="388"/>
      <c r="F41" s="252"/>
      <c r="G41" s="253"/>
      <c r="H41" s="368" t="s">
        <v>611</v>
      </c>
      <c r="I41" s="255" t="str">
        <f>VLOOKUP(H41,[1]Sub!$C$6:$D$105,2,0)</f>
        <v xml:space="preserve">MARKOV K.A, </v>
      </c>
      <c r="J41" s="255" t="str">
        <f>(H41&amp;"_")&amp;A41</f>
        <v>MIE_</v>
      </c>
      <c r="K41" s="255" t="str">
        <f>(L41&amp;"_")&amp;A41</f>
        <v>CCM21.0_</v>
      </c>
      <c r="L41" s="368" t="s">
        <v>616</v>
      </c>
      <c r="M41" s="255" t="str">
        <f>VLOOKUP(L41,[1]Sub!$I$6:$J$105,2,0)</f>
        <v>CÁ CHỈ MẶM -RU (90gr*20-10.8Kg/Ctn)</v>
      </c>
      <c r="N41" s="256" t="s">
        <v>510</v>
      </c>
      <c r="O41" s="389">
        <v>2970</v>
      </c>
      <c r="P41" s="257">
        <v>10.4</v>
      </c>
      <c r="Q41" s="257">
        <f t="shared" si="2"/>
        <v>30888</v>
      </c>
      <c r="R41" s="258"/>
      <c r="S41" s="259"/>
      <c r="T41" s="260">
        <f>Q41*D41</f>
        <v>656246448</v>
      </c>
      <c r="U41" s="262"/>
      <c r="V41" s="255"/>
      <c r="W41" s="262"/>
      <c r="X41" s="262"/>
      <c r="Y41" s="262"/>
      <c r="Z41" s="262"/>
      <c r="AA41" s="341"/>
      <c r="AB41" s="263"/>
      <c r="AC41" s="263"/>
      <c r="AD41" s="264"/>
      <c r="AE41" s="265"/>
      <c r="AF41" s="255"/>
      <c r="AG41" s="255"/>
      <c r="AH41" s="266"/>
      <c r="AI41" s="267"/>
      <c r="AJ41" s="260"/>
      <c r="AK41" s="268"/>
    </row>
    <row r="42" spans="1:38" s="175" customFormat="1" ht="22.5" customHeight="1">
      <c r="A42" s="869"/>
      <c r="B42" s="230"/>
      <c r="C42" s="230"/>
      <c r="D42" s="229">
        <v>21246</v>
      </c>
      <c r="E42" s="385"/>
      <c r="F42" s="231"/>
      <c r="G42" s="232"/>
      <c r="H42" s="297" t="s">
        <v>611</v>
      </c>
      <c r="I42" s="233" t="str">
        <f>VLOOKUP(H42,[1]Sub!$C$6:$D$105,2,0)</f>
        <v xml:space="preserve">MARKOV K.A, </v>
      </c>
      <c r="J42" s="233" t="str">
        <f>(H42&amp;"_")&amp;A42</f>
        <v>MIE_</v>
      </c>
      <c r="K42" s="233" t="str">
        <f>(L42&amp;"_")&amp;A42</f>
        <v>CCM21.1_</v>
      </c>
      <c r="L42" s="297" t="s">
        <v>617</v>
      </c>
      <c r="M42" s="233" t="s">
        <v>684</v>
      </c>
      <c r="N42" s="272" t="s">
        <v>510</v>
      </c>
      <c r="O42" s="395">
        <v>800</v>
      </c>
      <c r="P42" s="236">
        <v>9.1999999999999993</v>
      </c>
      <c r="Q42" s="236">
        <f t="shared" si="2"/>
        <v>7359.9999999999991</v>
      </c>
      <c r="R42" s="237"/>
      <c r="S42" s="238"/>
      <c r="T42" s="239">
        <f>Q42*D42</f>
        <v>156370559.99999997</v>
      </c>
      <c r="U42" s="241"/>
      <c r="V42" s="233"/>
      <c r="W42" s="241"/>
      <c r="X42" s="241"/>
      <c r="Y42" s="241"/>
      <c r="Z42" s="241"/>
      <c r="AA42" s="342"/>
      <c r="AB42" s="242"/>
      <c r="AC42" s="242"/>
      <c r="AD42" s="243"/>
      <c r="AE42" s="244"/>
      <c r="AF42" s="233"/>
      <c r="AG42" s="233"/>
      <c r="AH42" s="228"/>
      <c r="AI42" s="245"/>
      <c r="AJ42" s="239"/>
      <c r="AK42" s="246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884" t="s">
        <v>685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  <c r="M1" s="884"/>
      <c r="N1" s="884"/>
      <c r="O1" s="884"/>
      <c r="P1" s="884"/>
      <c r="Q1" s="884"/>
      <c r="R1" s="884"/>
      <c r="S1" s="884"/>
      <c r="T1" s="884"/>
      <c r="U1" s="884"/>
      <c r="V1" s="884"/>
      <c r="W1" s="884"/>
      <c r="X1" s="884"/>
      <c r="Y1" s="884"/>
      <c r="Z1" s="884"/>
      <c r="AA1" s="884"/>
      <c r="AB1" s="884"/>
      <c r="AC1" s="884"/>
      <c r="AD1" s="884"/>
      <c r="AE1" s="884"/>
      <c r="AF1" s="884"/>
      <c r="AG1" s="884"/>
      <c r="AH1" s="884"/>
      <c r="AI1" s="884"/>
      <c r="AJ1" s="884"/>
      <c r="AK1" s="884"/>
      <c r="AM1" s="426"/>
    </row>
    <row r="2" spans="1:39" ht="42.75">
      <c r="A2" s="427" t="s">
        <v>449</v>
      </c>
      <c r="B2" s="428" t="s">
        <v>450</v>
      </c>
      <c r="C2" s="428" t="s">
        <v>451</v>
      </c>
      <c r="D2" s="428" t="s">
        <v>452</v>
      </c>
      <c r="E2" s="428" t="s">
        <v>453</v>
      </c>
      <c r="F2" s="429" t="s">
        <v>454</v>
      </c>
      <c r="G2" s="430" t="s">
        <v>455</v>
      </c>
      <c r="H2" s="428" t="s">
        <v>456</v>
      </c>
      <c r="I2" s="428" t="s">
        <v>457</v>
      </c>
      <c r="J2" s="431"/>
      <c r="K2" s="431"/>
      <c r="L2" s="428" t="s">
        <v>458</v>
      </c>
      <c r="M2" s="428" t="s">
        <v>459</v>
      </c>
      <c r="N2" s="428" t="s">
        <v>460</v>
      </c>
      <c r="O2" s="428" t="s">
        <v>46</v>
      </c>
      <c r="P2" s="428" t="s">
        <v>461</v>
      </c>
      <c r="Q2" s="428" t="s">
        <v>462</v>
      </c>
      <c r="R2" s="431" t="s">
        <v>463</v>
      </c>
      <c r="S2" s="431" t="s">
        <v>464</v>
      </c>
      <c r="T2" s="428" t="s">
        <v>465</v>
      </c>
      <c r="U2" s="885" t="s">
        <v>466</v>
      </c>
      <c r="V2" s="886"/>
      <c r="W2" s="887" t="s">
        <v>467</v>
      </c>
      <c r="X2" s="888"/>
      <c r="Y2" s="889" t="s">
        <v>468</v>
      </c>
      <c r="Z2" s="890"/>
      <c r="AA2" s="182" t="s">
        <v>469</v>
      </c>
      <c r="AB2" s="432" t="s">
        <v>470</v>
      </c>
      <c r="AC2" s="432" t="s">
        <v>471</v>
      </c>
      <c r="AD2" s="433" t="s">
        <v>472</v>
      </c>
      <c r="AE2" s="434" t="s">
        <v>473</v>
      </c>
      <c r="AF2" s="434" t="s">
        <v>46</v>
      </c>
      <c r="AG2" s="434" t="s">
        <v>474</v>
      </c>
      <c r="AH2" s="434" t="s">
        <v>475</v>
      </c>
      <c r="AI2" s="184" t="s">
        <v>476</v>
      </c>
      <c r="AJ2" s="431" t="s">
        <v>477</v>
      </c>
      <c r="AK2" s="184" t="s">
        <v>478</v>
      </c>
    </row>
    <row r="3" spans="1:39" ht="28.5" customHeight="1">
      <c r="A3" s="878">
        <v>1</v>
      </c>
      <c r="B3" s="437">
        <v>1</v>
      </c>
      <c r="C3" s="438" t="s">
        <v>486</v>
      </c>
      <c r="D3" s="439">
        <v>21246</v>
      </c>
      <c r="E3" s="440">
        <v>1</v>
      </c>
      <c r="F3" s="441" t="s">
        <v>686</v>
      </c>
      <c r="G3" s="212">
        <v>42010</v>
      </c>
      <c r="H3" s="442" t="s">
        <v>577</v>
      </c>
      <c r="I3" s="442" t="str">
        <f>VLOOKUP(H3,[2]Sub!$B$5:$C$104,2,0)</f>
        <v>CUULONG TRADING CORP.</v>
      </c>
      <c r="J3" s="443" t="str">
        <f t="shared" ref="J3:J31" si="0">(H3&amp;"_")&amp;A3</f>
        <v>CUU_1</v>
      </c>
      <c r="K3" s="443" t="str">
        <f t="shared" ref="K3:K31" si="1">(L3&amp;"_")&amp;A3</f>
        <v>CMT070_1</v>
      </c>
      <c r="L3" s="444" t="s">
        <v>635</v>
      </c>
      <c r="M3" s="445" t="str">
        <f>VLOOKUP(L3,[2]Sub!$H$5:$I$104,2,0)</f>
        <v>KHÔ CÁ MAI TẨM -JP (12kg/Ctn)</v>
      </c>
      <c r="N3" s="446">
        <v>16041319</v>
      </c>
      <c r="O3" s="447">
        <v>4560</v>
      </c>
      <c r="P3" s="447">
        <v>11.3</v>
      </c>
      <c r="Q3" s="447">
        <f>O3*P3</f>
        <v>51528</v>
      </c>
      <c r="R3" s="448">
        <v>0.1</v>
      </c>
      <c r="S3" s="449">
        <f>P3-(P3*R3)</f>
        <v>10.17</v>
      </c>
      <c r="T3" s="450">
        <f t="shared" ref="T3:T31" si="2">Q3*D3</f>
        <v>1094763888</v>
      </c>
      <c r="U3" s="451" t="s">
        <v>491</v>
      </c>
      <c r="V3" s="442" t="s">
        <v>592</v>
      </c>
      <c r="W3" s="452" t="s">
        <v>687</v>
      </c>
      <c r="X3" s="447">
        <f>O3*P3</f>
        <v>51528</v>
      </c>
      <c r="Y3" s="453">
        <v>1</v>
      </c>
      <c r="Z3" s="447">
        <f>O3*P3</f>
        <v>51528</v>
      </c>
      <c r="AA3" s="447">
        <f>X3-Z3</f>
        <v>0</v>
      </c>
      <c r="AB3" s="454" t="s">
        <v>688</v>
      </c>
      <c r="AC3" s="454" t="s">
        <v>689</v>
      </c>
      <c r="AD3" s="455"/>
      <c r="AE3" s="456"/>
      <c r="AF3" s="442"/>
      <c r="AG3" s="442"/>
      <c r="AH3" s="457"/>
      <c r="AI3" s="458"/>
      <c r="AJ3" s="450"/>
      <c r="AK3" s="226"/>
      <c r="AL3" s="459"/>
    </row>
    <row r="4" spans="1:39" ht="28.5" customHeight="1">
      <c r="A4" s="879"/>
      <c r="B4" s="460"/>
      <c r="C4" s="461"/>
      <c r="D4" s="462">
        <v>21246</v>
      </c>
      <c r="E4" s="463"/>
      <c r="F4" s="464"/>
      <c r="G4" s="465"/>
      <c r="H4" s="466" t="s">
        <v>577</v>
      </c>
      <c r="I4" s="466" t="str">
        <f>VLOOKUP(H4,[2]Sub!$B$5:$C$104,2,0)</f>
        <v>CUULONG TRADING CORP.</v>
      </c>
      <c r="J4" s="467" t="str">
        <f t="shared" si="0"/>
        <v>CUU_</v>
      </c>
      <c r="K4" s="467" t="str">
        <f t="shared" si="1"/>
        <v>CMNL-DL_</v>
      </c>
      <c r="L4" s="468" t="s">
        <v>690</v>
      </c>
      <c r="M4" s="469" t="str">
        <f>VLOOKUP(L4,[2]Sub!$H$5:$I$104,2,0)</f>
        <v>CÁ MAI NL ĐÔNG LẠNH</v>
      </c>
      <c r="N4" s="470" t="s">
        <v>510</v>
      </c>
      <c r="O4" s="471">
        <v>4</v>
      </c>
      <c r="P4" s="471">
        <v>1</v>
      </c>
      <c r="Q4" s="471">
        <f t="shared" ref="Q4:Q31" si="3">O4*P4</f>
        <v>4</v>
      </c>
      <c r="R4" s="472"/>
      <c r="S4" s="473"/>
      <c r="T4" s="474">
        <f t="shared" si="2"/>
        <v>84984</v>
      </c>
      <c r="U4" s="475"/>
      <c r="V4" s="466"/>
      <c r="W4" s="476"/>
      <c r="X4" s="471">
        <v>1</v>
      </c>
      <c r="Y4" s="477"/>
      <c r="Z4" s="471">
        <f>O4*P4</f>
        <v>4</v>
      </c>
      <c r="AA4" s="471">
        <f t="shared" ref="AA4:AA13" si="4">X4-Z4</f>
        <v>-3</v>
      </c>
      <c r="AB4" s="478"/>
      <c r="AC4" s="478"/>
      <c r="AD4" s="479"/>
      <c r="AE4" s="480"/>
      <c r="AF4" s="481"/>
      <c r="AG4" s="481"/>
      <c r="AH4" s="482"/>
      <c r="AI4" s="483"/>
      <c r="AJ4" s="474"/>
      <c r="AK4" s="246"/>
    </row>
    <row r="5" spans="1:39" ht="28.5" customHeight="1">
      <c r="A5" s="879"/>
      <c r="B5" s="484">
        <v>2</v>
      </c>
      <c r="C5" s="421" t="s">
        <v>486</v>
      </c>
      <c r="D5" s="485">
        <v>21458</v>
      </c>
      <c r="E5" s="486">
        <v>1</v>
      </c>
      <c r="F5" s="487" t="s">
        <v>691</v>
      </c>
      <c r="G5" s="488">
        <v>42012</v>
      </c>
      <c r="H5" s="489" t="s">
        <v>488</v>
      </c>
      <c r="I5" s="489" t="str">
        <f>VLOOKUP(H5,[2]Sub!$B$5:$C$104,2,0)</f>
        <v>JINTATSU FOODSTUFF</v>
      </c>
      <c r="J5" s="490" t="str">
        <f t="shared" si="0"/>
        <v>JIN_</v>
      </c>
      <c r="K5" s="490" t="str">
        <f t="shared" si="1"/>
        <v>GKL01_</v>
      </c>
      <c r="L5" s="491" t="s">
        <v>489</v>
      </c>
      <c r="M5" s="492" t="str">
        <f>VLOOKUP(L5,[2]Sub!$H$5:$I$104,2,0)</f>
        <v>GHẸ KHÔ LẠT- JP (8KG/CTN)</v>
      </c>
      <c r="N5" s="493" t="s">
        <v>490</v>
      </c>
      <c r="O5" s="494">
        <v>2544</v>
      </c>
      <c r="P5" s="494">
        <v>8.3000000000000007</v>
      </c>
      <c r="Q5" s="494">
        <f t="shared" si="3"/>
        <v>21115.200000000001</v>
      </c>
      <c r="R5" s="495"/>
      <c r="S5" s="496"/>
      <c r="T5" s="497">
        <f t="shared" si="2"/>
        <v>453089961.60000002</v>
      </c>
      <c r="U5" s="498" t="s">
        <v>500</v>
      </c>
      <c r="V5" s="489" t="s">
        <v>592</v>
      </c>
      <c r="W5" s="499" t="s">
        <v>692</v>
      </c>
      <c r="X5" s="494">
        <v>41500</v>
      </c>
      <c r="Y5" s="500" t="s">
        <v>693</v>
      </c>
      <c r="Z5" s="501">
        <v>84400</v>
      </c>
      <c r="AA5" s="501">
        <f>X5-Q5</f>
        <v>20384.8</v>
      </c>
      <c r="AB5" s="502" t="s">
        <v>694</v>
      </c>
      <c r="AC5" s="502" t="s">
        <v>695</v>
      </c>
      <c r="AD5" s="503"/>
      <c r="AE5" s="504"/>
      <c r="AF5" s="505"/>
      <c r="AG5" s="505"/>
      <c r="AH5" s="506"/>
      <c r="AI5" s="507"/>
      <c r="AJ5" s="497"/>
      <c r="AK5" s="421"/>
    </row>
    <row r="6" spans="1:39" ht="28.5" customHeight="1">
      <c r="A6" s="880"/>
      <c r="B6" s="508">
        <v>3</v>
      </c>
      <c r="C6" s="509" t="s">
        <v>486</v>
      </c>
      <c r="D6" s="510">
        <v>21458</v>
      </c>
      <c r="E6" s="511">
        <v>1</v>
      </c>
      <c r="F6" s="512" t="s">
        <v>696</v>
      </c>
      <c r="G6" s="513">
        <v>42020</v>
      </c>
      <c r="H6" s="514" t="s">
        <v>488</v>
      </c>
      <c r="I6" s="515" t="str">
        <f>VLOOKUP(H6,[2]Sub!$B$5:$C$104,2,0)</f>
        <v>JINTATSU FOODSTUFF</v>
      </c>
      <c r="J6" s="516" t="str">
        <f t="shared" si="0"/>
        <v>JIN_</v>
      </c>
      <c r="K6" s="516" t="str">
        <f t="shared" si="1"/>
        <v>GKL01_</v>
      </c>
      <c r="L6" s="517" t="s">
        <v>489</v>
      </c>
      <c r="M6" s="518" t="str">
        <f>VLOOKUP(L6,[2]Sub!$H$5:$I$104,2,0)</f>
        <v>GHẸ KHÔ LẠT- JP (8KG/CTN)</v>
      </c>
      <c r="N6" s="519" t="s">
        <v>490</v>
      </c>
      <c r="O6" s="520">
        <v>2544</v>
      </c>
      <c r="P6" s="520">
        <v>8.3000000000000007</v>
      </c>
      <c r="Q6" s="520">
        <f t="shared" si="3"/>
        <v>21115.200000000001</v>
      </c>
      <c r="R6" s="521"/>
      <c r="S6" s="522"/>
      <c r="T6" s="523">
        <f t="shared" si="2"/>
        <v>453089961.60000002</v>
      </c>
      <c r="U6" s="524" t="s">
        <v>511</v>
      </c>
      <c r="V6" s="515" t="s">
        <v>592</v>
      </c>
      <c r="W6" s="525" t="s">
        <v>697</v>
      </c>
      <c r="X6" s="520">
        <v>41500</v>
      </c>
      <c r="Y6" s="526" t="s">
        <v>693</v>
      </c>
      <c r="Z6" s="520">
        <v>84400</v>
      </c>
      <c r="AA6" s="520">
        <f>AA5-Q6</f>
        <v>-730.40000000000146</v>
      </c>
      <c r="AB6" s="527" t="s">
        <v>698</v>
      </c>
      <c r="AC6" s="527" t="s">
        <v>699</v>
      </c>
      <c r="AD6" s="528"/>
      <c r="AE6" s="529"/>
      <c r="AF6" s="515"/>
      <c r="AG6" s="515"/>
      <c r="AH6" s="530"/>
      <c r="AI6" s="531"/>
      <c r="AJ6" s="523"/>
      <c r="AK6" s="315"/>
    </row>
    <row r="7" spans="1:39" ht="28.5" customHeight="1">
      <c r="A7" s="878">
        <v>2</v>
      </c>
      <c r="B7" s="484">
        <v>4</v>
      </c>
      <c r="C7" s="484" t="s">
        <v>486</v>
      </c>
      <c r="D7" s="485">
        <v>21458</v>
      </c>
      <c r="E7" s="486">
        <v>1</v>
      </c>
      <c r="F7" s="532" t="s">
        <v>700</v>
      </c>
      <c r="G7" s="488">
        <v>42038</v>
      </c>
      <c r="H7" s="491" t="s">
        <v>701</v>
      </c>
      <c r="I7" s="489" t="str">
        <f>VLOOKUP(H7,[2]Sub!$B$5:$C$104,2,0)</f>
        <v>LIMITED LIABILITY CO (ATB)</v>
      </c>
      <c r="J7" s="490" t="str">
        <f t="shared" si="0"/>
        <v>LLC-01_2</v>
      </c>
      <c r="K7" s="490" t="str">
        <f t="shared" si="1"/>
        <v>CCM03_2</v>
      </c>
      <c r="L7" s="491" t="s">
        <v>509</v>
      </c>
      <c r="M7" s="492" t="str">
        <f>VLOOKUP(L7,[2]Sub!$H$5:$I$104,2,0)</f>
        <v>KHÔ CÁ CƠM - UA (15KG/Ctn)</v>
      </c>
      <c r="N7" s="493" t="s">
        <v>510</v>
      </c>
      <c r="O7" s="494">
        <v>15750</v>
      </c>
      <c r="P7" s="494">
        <v>5.93</v>
      </c>
      <c r="Q7" s="494">
        <f t="shared" si="3"/>
        <v>93397.5</v>
      </c>
      <c r="R7" s="495"/>
      <c r="S7" s="496"/>
      <c r="T7" s="497">
        <f t="shared" si="2"/>
        <v>2004123555</v>
      </c>
      <c r="U7" s="498" t="s">
        <v>702</v>
      </c>
      <c r="V7" s="533" t="s">
        <v>592</v>
      </c>
      <c r="W7" s="499" t="s">
        <v>642</v>
      </c>
      <c r="X7" s="494"/>
      <c r="Y7" s="500"/>
      <c r="Z7" s="494"/>
      <c r="AA7" s="494">
        <f t="shared" si="4"/>
        <v>0</v>
      </c>
      <c r="AB7" s="502" t="s">
        <v>703</v>
      </c>
      <c r="AC7" s="502" t="s">
        <v>704</v>
      </c>
      <c r="AD7" s="534"/>
      <c r="AE7" s="535"/>
      <c r="AF7" s="536"/>
      <c r="AG7" s="536"/>
      <c r="AH7" s="537"/>
      <c r="AI7" s="538"/>
      <c r="AJ7" s="539"/>
      <c r="AK7" s="891" t="s">
        <v>705</v>
      </c>
    </row>
    <row r="8" spans="1:39" ht="28.5" customHeight="1">
      <c r="A8" s="879"/>
      <c r="B8" s="540"/>
      <c r="C8" s="541"/>
      <c r="D8" s="542">
        <v>21458</v>
      </c>
      <c r="E8" s="543"/>
      <c r="F8" s="544"/>
      <c r="G8" s="545"/>
      <c r="H8" s="546" t="s">
        <v>701</v>
      </c>
      <c r="I8" s="546" t="str">
        <f>VLOOKUP(H8,[2]Sub!$B$5:$C$104,2,0)</f>
        <v>LIMITED LIABILITY CO (ATB)</v>
      </c>
      <c r="J8" s="547" t="str">
        <f t="shared" si="0"/>
        <v>LLC-01_</v>
      </c>
      <c r="K8" s="547" t="str">
        <f t="shared" si="1"/>
        <v>CNM02_</v>
      </c>
      <c r="L8" s="548" t="s">
        <v>517</v>
      </c>
      <c r="M8" s="549" t="str">
        <f>VLOOKUP(L8,[2]Sub!$H$5:$I$104,2,0)</f>
        <v>KHÔ CÁ NGÂN-UA (15kg/Ctn)</v>
      </c>
      <c r="N8" s="550" t="s">
        <v>510</v>
      </c>
      <c r="O8" s="551">
        <v>13875</v>
      </c>
      <c r="P8" s="551">
        <v>6.82</v>
      </c>
      <c r="Q8" s="551">
        <f t="shared" si="3"/>
        <v>94627.5</v>
      </c>
      <c r="R8" s="552"/>
      <c r="S8" s="553"/>
      <c r="T8" s="554">
        <f t="shared" si="2"/>
        <v>2030516895</v>
      </c>
      <c r="U8" s="543"/>
      <c r="V8" s="546"/>
      <c r="W8" s="555"/>
      <c r="X8" s="551"/>
      <c r="Y8" s="556"/>
      <c r="Z8" s="551"/>
      <c r="AA8" s="551">
        <f t="shared" si="4"/>
        <v>0</v>
      </c>
      <c r="AB8" s="557" t="s">
        <v>706</v>
      </c>
      <c r="AC8" s="557" t="s">
        <v>707</v>
      </c>
      <c r="AD8" s="558"/>
      <c r="AE8" s="559"/>
      <c r="AF8" s="554"/>
      <c r="AG8" s="554"/>
      <c r="AH8" s="560"/>
      <c r="AI8" s="561"/>
      <c r="AJ8" s="554"/>
      <c r="AK8" s="892"/>
    </row>
    <row r="9" spans="1:39" ht="28.5" customHeight="1">
      <c r="A9" s="879"/>
      <c r="B9" s="562"/>
      <c r="C9" s="563"/>
      <c r="D9" s="564">
        <v>21458</v>
      </c>
      <c r="E9" s="565"/>
      <c r="F9" s="566"/>
      <c r="G9" s="567"/>
      <c r="H9" s="568" t="s">
        <v>701</v>
      </c>
      <c r="I9" s="568" t="str">
        <f>VLOOKUP(H9,[2]Sub!$B$5:$C$104,2,0)</f>
        <v>LIMITED LIABILITY CO (ATB)</v>
      </c>
      <c r="J9" s="569" t="str">
        <f t="shared" si="0"/>
        <v>LLC-01_</v>
      </c>
      <c r="K9" s="569" t="str">
        <f t="shared" si="1"/>
        <v>CCM20_</v>
      </c>
      <c r="L9" s="570" t="s">
        <v>518</v>
      </c>
      <c r="M9" s="571" t="str">
        <f>VLOOKUP(L9,[2]Sub!$H$5:$I$104,2,0)</f>
        <v>KHÔ CÁ CHỈ VÀNG -UA(15kg/Ctn)</v>
      </c>
      <c r="N9" s="550" t="s">
        <v>510</v>
      </c>
      <c r="O9" s="572">
        <v>12375</v>
      </c>
      <c r="P9" s="572">
        <v>8.14</v>
      </c>
      <c r="Q9" s="572">
        <f t="shared" si="3"/>
        <v>100732.5</v>
      </c>
      <c r="R9" s="573"/>
      <c r="S9" s="574"/>
      <c r="T9" s="575">
        <f t="shared" si="2"/>
        <v>2161517985</v>
      </c>
      <c r="U9" s="565"/>
      <c r="V9" s="568"/>
      <c r="W9" s="576"/>
      <c r="X9" s="572"/>
      <c r="Y9" s="577"/>
      <c r="Z9" s="572"/>
      <c r="AA9" s="572">
        <f t="shared" si="4"/>
        <v>0</v>
      </c>
      <c r="AB9" s="578"/>
      <c r="AC9" s="578"/>
      <c r="AD9" s="579"/>
      <c r="AE9" s="580"/>
      <c r="AF9" s="568"/>
      <c r="AG9" s="568"/>
      <c r="AH9" s="581"/>
      <c r="AI9" s="582"/>
      <c r="AJ9" s="575"/>
      <c r="AK9" s="893"/>
    </row>
    <row r="10" spans="1:39" ht="28.5" customHeight="1">
      <c r="A10" s="879"/>
      <c r="B10" s="437">
        <v>5</v>
      </c>
      <c r="C10" s="583" t="s">
        <v>519</v>
      </c>
      <c r="D10" s="439">
        <v>21458</v>
      </c>
      <c r="E10" s="440">
        <v>1</v>
      </c>
      <c r="F10" s="441" t="s">
        <v>708</v>
      </c>
      <c r="G10" s="584">
        <v>42062</v>
      </c>
      <c r="H10" s="444" t="s">
        <v>709</v>
      </c>
      <c r="I10" s="442" t="str">
        <f>VLOOKUP(H10,[2]Sub!$B$5:$C$104,2,0)</f>
        <v xml:space="preserve">MARKOV K.A, </v>
      </c>
      <c r="J10" s="443" t="str">
        <f t="shared" si="0"/>
        <v>MKA_</v>
      </c>
      <c r="K10" s="443" t="str">
        <f t="shared" si="1"/>
        <v>CCM21_</v>
      </c>
      <c r="L10" s="444" t="s">
        <v>522</v>
      </c>
      <c r="M10" s="445" t="str">
        <f>VLOOKUP(L10,[2]Sub!$H$5:$I$104,2,0)</f>
        <v>CÁ CHỈ -RU (40gr*50-12Kg/Ctn)</v>
      </c>
      <c r="N10" s="446" t="s">
        <v>510</v>
      </c>
      <c r="O10" s="447">
        <v>1200</v>
      </c>
      <c r="P10" s="447">
        <v>10</v>
      </c>
      <c r="Q10" s="447">
        <f t="shared" si="3"/>
        <v>12000</v>
      </c>
      <c r="R10" s="448"/>
      <c r="S10" s="449"/>
      <c r="T10" s="450">
        <f t="shared" si="2"/>
        <v>257496000</v>
      </c>
      <c r="U10" s="585" t="s">
        <v>710</v>
      </c>
      <c r="V10" s="442"/>
      <c r="W10" s="452" t="s">
        <v>613</v>
      </c>
      <c r="X10" s="447"/>
      <c r="Y10" s="453"/>
      <c r="Z10" s="447"/>
      <c r="AA10" s="447">
        <f t="shared" si="4"/>
        <v>0</v>
      </c>
      <c r="AB10" s="454" t="s">
        <v>711</v>
      </c>
      <c r="AC10" s="454" t="s">
        <v>712</v>
      </c>
      <c r="AD10" s="455"/>
      <c r="AE10" s="456"/>
      <c r="AF10" s="450"/>
      <c r="AG10" s="450"/>
      <c r="AH10" s="457"/>
      <c r="AI10" s="458"/>
      <c r="AJ10" s="450"/>
      <c r="AK10" s="226"/>
    </row>
    <row r="11" spans="1:39" ht="28.5" customHeight="1">
      <c r="A11" s="879"/>
      <c r="B11" s="540"/>
      <c r="C11" s="586"/>
      <c r="D11" s="542">
        <v>21458</v>
      </c>
      <c r="E11" s="543"/>
      <c r="F11" s="544"/>
      <c r="G11" s="545"/>
      <c r="H11" s="548" t="s">
        <v>709</v>
      </c>
      <c r="I11" s="546" t="str">
        <f>VLOOKUP(H11,[2]Sub!$B$5:$C$104,2,0)</f>
        <v xml:space="preserve">MARKOV K.A, </v>
      </c>
      <c r="J11" s="547" t="str">
        <f t="shared" si="0"/>
        <v>MKA_</v>
      </c>
      <c r="K11" s="547" t="str">
        <f t="shared" si="1"/>
        <v>CCM21.1_</v>
      </c>
      <c r="L11" s="548" t="s">
        <v>617</v>
      </c>
      <c r="M11" s="549" t="str">
        <f>VLOOKUP(L11,[2]Sub!$H$5:$I$104,2,0)</f>
        <v>CÁ CHỈ -RU (90gr*20-10.8Kg/Ctn)</v>
      </c>
      <c r="N11" s="550" t="s">
        <v>510</v>
      </c>
      <c r="O11" s="551">
        <v>1620</v>
      </c>
      <c r="P11" s="551">
        <v>9.9</v>
      </c>
      <c r="Q11" s="551">
        <f t="shared" si="3"/>
        <v>16038</v>
      </c>
      <c r="R11" s="552"/>
      <c r="S11" s="553"/>
      <c r="T11" s="554">
        <f t="shared" si="2"/>
        <v>344143404</v>
      </c>
      <c r="U11" s="587"/>
      <c r="V11" s="546"/>
      <c r="W11" s="555"/>
      <c r="X11" s="588"/>
      <c r="Y11" s="556"/>
      <c r="Z11" s="551"/>
      <c r="AA11" s="551">
        <f t="shared" si="4"/>
        <v>0</v>
      </c>
      <c r="AB11" s="557"/>
      <c r="AC11" s="557"/>
      <c r="AD11" s="558"/>
      <c r="AE11" s="559"/>
      <c r="AF11" s="589"/>
      <c r="AG11" s="589"/>
      <c r="AH11" s="560"/>
      <c r="AI11" s="561"/>
      <c r="AJ11" s="554"/>
      <c r="AK11" s="268"/>
    </row>
    <row r="12" spans="1:39" ht="28.5" customHeight="1">
      <c r="A12" s="879"/>
      <c r="B12" s="540"/>
      <c r="C12" s="590"/>
      <c r="D12" s="542">
        <v>21458</v>
      </c>
      <c r="E12" s="543"/>
      <c r="F12" s="544"/>
      <c r="G12" s="545"/>
      <c r="H12" s="548" t="s">
        <v>709</v>
      </c>
      <c r="I12" s="546" t="str">
        <f>VLOOKUP(H12,[2]Sub!$B$5:$C$104,2,0)</f>
        <v xml:space="preserve">MARKOV K.A, </v>
      </c>
      <c r="J12" s="547" t="str">
        <f t="shared" si="0"/>
        <v>MKA_</v>
      </c>
      <c r="K12" s="547" t="str">
        <f t="shared" si="1"/>
        <v>CCM21.2_</v>
      </c>
      <c r="L12" s="548" t="s">
        <v>713</v>
      </c>
      <c r="M12" s="549" t="str">
        <f>VLOOKUP(L12,[2]Sub!$H$5:$I$104,2,0)</f>
        <v>CÁ CHỈ -RU (1kg*10-10Kg/Ctn)</v>
      </c>
      <c r="N12" s="550" t="s">
        <v>510</v>
      </c>
      <c r="O12" s="551">
        <v>12000</v>
      </c>
      <c r="P12" s="551">
        <v>8.65</v>
      </c>
      <c r="Q12" s="551">
        <f t="shared" si="3"/>
        <v>103800</v>
      </c>
      <c r="R12" s="552"/>
      <c r="S12" s="553"/>
      <c r="T12" s="554">
        <f t="shared" si="2"/>
        <v>2227340400</v>
      </c>
      <c r="U12" s="587"/>
      <c r="V12" s="546"/>
      <c r="W12" s="555"/>
      <c r="X12" s="551"/>
      <c r="Y12" s="556"/>
      <c r="Z12" s="551"/>
      <c r="AA12" s="551">
        <f t="shared" si="4"/>
        <v>0</v>
      </c>
      <c r="AB12" s="557"/>
      <c r="AC12" s="557"/>
      <c r="AD12" s="558"/>
      <c r="AE12" s="559"/>
      <c r="AF12" s="589"/>
      <c r="AG12" s="589"/>
      <c r="AH12" s="560"/>
      <c r="AI12" s="561"/>
      <c r="AJ12" s="554"/>
      <c r="AK12" s="268"/>
    </row>
    <row r="13" spans="1:39" ht="28.5" customHeight="1">
      <c r="A13" s="880"/>
      <c r="B13" s="460"/>
      <c r="C13" s="228"/>
      <c r="D13" s="462">
        <v>21458</v>
      </c>
      <c r="E13" s="463"/>
      <c r="F13" s="464"/>
      <c r="G13" s="465"/>
      <c r="H13" s="570" t="s">
        <v>709</v>
      </c>
      <c r="I13" s="466" t="str">
        <f>VLOOKUP(H13,[2]Sub!$B$5:$C$104,2,0)</f>
        <v xml:space="preserve">MARKOV K.A, </v>
      </c>
      <c r="J13" s="467" t="str">
        <f t="shared" si="0"/>
        <v>MKA_</v>
      </c>
      <c r="K13" s="467" t="str">
        <f t="shared" si="1"/>
        <v>CCM22.0_</v>
      </c>
      <c r="L13" s="591" t="s">
        <v>618</v>
      </c>
      <c r="M13" s="469" t="str">
        <f>VLOOKUP(L13,[2]Sub!$H$5:$I$104,2,0)</f>
        <v>CÁ CƠM -RU(1kg*10-10kg/Ctn)</v>
      </c>
      <c r="N13" s="470" t="s">
        <v>510</v>
      </c>
      <c r="O13" s="471">
        <v>6000</v>
      </c>
      <c r="P13" s="471">
        <v>6.15</v>
      </c>
      <c r="Q13" s="471">
        <f t="shared" si="3"/>
        <v>36900</v>
      </c>
      <c r="R13" s="472"/>
      <c r="S13" s="473"/>
      <c r="T13" s="474">
        <f t="shared" si="2"/>
        <v>791800200</v>
      </c>
      <c r="U13" s="477"/>
      <c r="V13" s="466"/>
      <c r="W13" s="476"/>
      <c r="X13" s="471"/>
      <c r="Y13" s="477"/>
      <c r="Z13" s="471"/>
      <c r="AA13" s="471">
        <f t="shared" si="4"/>
        <v>0</v>
      </c>
      <c r="AB13" s="478"/>
      <c r="AC13" s="478"/>
      <c r="AD13" s="479"/>
      <c r="AE13" s="480"/>
      <c r="AF13" s="481"/>
      <c r="AG13" s="481"/>
      <c r="AH13" s="482"/>
      <c r="AI13" s="483"/>
      <c r="AJ13" s="474"/>
      <c r="AK13" s="246"/>
    </row>
    <row r="14" spans="1:39" ht="28.5" customHeight="1">
      <c r="A14" s="878">
        <v>3</v>
      </c>
      <c r="B14" s="437">
        <v>6</v>
      </c>
      <c r="C14" s="592" t="s">
        <v>519</v>
      </c>
      <c r="D14" s="439">
        <v>21458</v>
      </c>
      <c r="E14" s="440">
        <v>1</v>
      </c>
      <c r="F14" s="441" t="s">
        <v>714</v>
      </c>
      <c r="G14" s="593">
        <v>42064</v>
      </c>
      <c r="H14" s="444" t="s">
        <v>709</v>
      </c>
      <c r="I14" s="442" t="str">
        <f>VLOOKUP(H14,[2]Sub!$B$5:$C$104,2,0)</f>
        <v xml:space="preserve">MARKOV K.A, </v>
      </c>
      <c r="J14" s="443" t="str">
        <f t="shared" si="0"/>
        <v>MKA_3</v>
      </c>
      <c r="K14" s="443" t="str">
        <f t="shared" si="1"/>
        <v>CCM21_3</v>
      </c>
      <c r="L14" s="444" t="s">
        <v>522</v>
      </c>
      <c r="M14" s="445" t="str">
        <f>VLOOKUP(L14,[2]Sub!$H$5:$I$104,2,0)</f>
        <v>CÁ CHỈ -RU (40gr*50-12Kg/Ctn)</v>
      </c>
      <c r="N14" s="446" t="s">
        <v>715</v>
      </c>
      <c r="O14" s="447">
        <v>2220</v>
      </c>
      <c r="P14" s="447">
        <v>10</v>
      </c>
      <c r="Q14" s="447">
        <f t="shared" si="3"/>
        <v>22200</v>
      </c>
      <c r="R14" s="448"/>
      <c r="S14" s="449"/>
      <c r="T14" s="450">
        <f t="shared" si="2"/>
        <v>476367600</v>
      </c>
      <c r="U14" s="585" t="s">
        <v>716</v>
      </c>
      <c r="V14" s="442"/>
      <c r="W14" s="452" t="s">
        <v>613</v>
      </c>
      <c r="X14" s="447"/>
      <c r="Y14" s="453"/>
      <c r="Z14" s="453"/>
      <c r="AA14" s="594"/>
      <c r="AB14" s="595" t="s">
        <v>717</v>
      </c>
      <c r="AC14" s="596" t="s">
        <v>718</v>
      </c>
      <c r="AD14" s="455"/>
      <c r="AE14" s="456"/>
      <c r="AF14" s="442"/>
      <c r="AG14" s="442"/>
      <c r="AH14" s="457"/>
      <c r="AI14" s="458"/>
      <c r="AJ14" s="450"/>
      <c r="AK14" s="597"/>
    </row>
    <row r="15" spans="1:39" ht="28.5" customHeight="1">
      <c r="A15" s="879"/>
      <c r="B15" s="586"/>
      <c r="C15" s="586"/>
      <c r="D15" s="542">
        <v>21458</v>
      </c>
      <c r="E15" s="556"/>
      <c r="F15" s="544"/>
      <c r="G15" s="598"/>
      <c r="H15" s="548" t="s">
        <v>709</v>
      </c>
      <c r="I15" s="546" t="str">
        <f>VLOOKUP(H15,[2]Sub!$B$5:$C$104,2,0)</f>
        <v xml:space="preserve">MARKOV K.A, </v>
      </c>
      <c r="J15" s="547" t="str">
        <f t="shared" si="0"/>
        <v>MKA_</v>
      </c>
      <c r="K15" s="547" t="str">
        <f t="shared" si="1"/>
        <v>CCM21.1_</v>
      </c>
      <c r="L15" s="548" t="s">
        <v>617</v>
      </c>
      <c r="M15" s="549" t="str">
        <f>VLOOKUP(L15,[2]Sub!$H$5:$I$104,2,0)</f>
        <v>CÁ CHỈ -RU (90gr*20-10.8Kg/Ctn)</v>
      </c>
      <c r="N15" s="550" t="s">
        <v>510</v>
      </c>
      <c r="O15" s="551">
        <v>2916</v>
      </c>
      <c r="P15" s="551">
        <v>9.9</v>
      </c>
      <c r="Q15" s="551">
        <f t="shared" si="3"/>
        <v>28868.400000000001</v>
      </c>
      <c r="R15" s="552"/>
      <c r="S15" s="553"/>
      <c r="T15" s="554">
        <f t="shared" si="2"/>
        <v>619458127.20000005</v>
      </c>
      <c r="U15" s="543"/>
      <c r="V15" s="546"/>
      <c r="W15" s="555"/>
      <c r="X15" s="556"/>
      <c r="Y15" s="556"/>
      <c r="Z15" s="551"/>
      <c r="AA15" s="599"/>
      <c r="AB15" s="557"/>
      <c r="AC15" s="600"/>
      <c r="AD15" s="558"/>
      <c r="AE15" s="559"/>
      <c r="AF15" s="546"/>
      <c r="AG15" s="546"/>
      <c r="AH15" s="560"/>
      <c r="AI15" s="561"/>
      <c r="AJ15" s="554"/>
      <c r="AK15" s="268"/>
    </row>
    <row r="16" spans="1:39" ht="28.5" customHeight="1">
      <c r="A16" s="879"/>
      <c r="B16" s="586"/>
      <c r="C16" s="586"/>
      <c r="D16" s="542">
        <v>21458</v>
      </c>
      <c r="E16" s="556"/>
      <c r="F16" s="544"/>
      <c r="G16" s="598"/>
      <c r="H16" s="548" t="s">
        <v>709</v>
      </c>
      <c r="I16" s="546" t="str">
        <f>VLOOKUP(H16,[2]Sub!$B$5:$C$104,2,0)</f>
        <v xml:space="preserve">MARKOV K.A, </v>
      </c>
      <c r="J16" s="547" t="str">
        <f t="shared" si="0"/>
        <v>MKA_</v>
      </c>
      <c r="K16" s="547" t="str">
        <f t="shared" si="1"/>
        <v>CCM21.2_</v>
      </c>
      <c r="L16" s="548" t="s">
        <v>713</v>
      </c>
      <c r="M16" s="549" t="str">
        <f>VLOOKUP(L16,[2]Sub!$H$5:$I$104,2,0)</f>
        <v>CÁ CHỈ -RU (1kg*10-10Kg/Ctn)</v>
      </c>
      <c r="N16" s="550" t="s">
        <v>510</v>
      </c>
      <c r="O16" s="551">
        <v>3000</v>
      </c>
      <c r="P16" s="551">
        <v>8.65</v>
      </c>
      <c r="Q16" s="551">
        <f t="shared" si="3"/>
        <v>25950</v>
      </c>
      <c r="R16" s="552"/>
      <c r="S16" s="553"/>
      <c r="T16" s="554">
        <f t="shared" si="2"/>
        <v>556835100</v>
      </c>
      <c r="U16" s="543"/>
      <c r="V16" s="546"/>
      <c r="W16" s="555"/>
      <c r="X16" s="556"/>
      <c r="Y16" s="556"/>
      <c r="Z16" s="551"/>
      <c r="AA16" s="599"/>
      <c r="AB16" s="601"/>
      <c r="AC16" s="557"/>
      <c r="AD16" s="558"/>
      <c r="AE16" s="559"/>
      <c r="AF16" s="546"/>
      <c r="AG16" s="546"/>
      <c r="AH16" s="560"/>
      <c r="AI16" s="561"/>
      <c r="AJ16" s="554"/>
      <c r="AK16" s="268"/>
    </row>
    <row r="17" spans="1:38" ht="28.5" customHeight="1">
      <c r="A17" s="879"/>
      <c r="B17" s="461"/>
      <c r="C17" s="461"/>
      <c r="D17" s="462">
        <v>21458</v>
      </c>
      <c r="E17" s="477"/>
      <c r="F17" s="464"/>
      <c r="G17" s="465"/>
      <c r="H17" s="591" t="s">
        <v>709</v>
      </c>
      <c r="I17" s="466" t="str">
        <f>VLOOKUP(H17,[2]Sub!$B$5:$C$104,2,0)</f>
        <v xml:space="preserve">MARKOV K.A, </v>
      </c>
      <c r="J17" s="467" t="str">
        <f t="shared" si="0"/>
        <v>MKA_</v>
      </c>
      <c r="K17" s="467" t="str">
        <f t="shared" si="1"/>
        <v>CCM22_</v>
      </c>
      <c r="L17" s="591" t="s">
        <v>528</v>
      </c>
      <c r="M17" s="469" t="str">
        <f>VLOOKUP(L17,[2]Sub!$H$5:$I$104,2,0)</f>
        <v>CÁ CƠM -RU(25gr*60-9kg/Ctn)</v>
      </c>
      <c r="N17" s="470" t="s">
        <v>510</v>
      </c>
      <c r="O17" s="471">
        <v>4050</v>
      </c>
      <c r="P17" s="471">
        <v>7.3</v>
      </c>
      <c r="Q17" s="471">
        <f t="shared" si="3"/>
        <v>29565</v>
      </c>
      <c r="R17" s="472"/>
      <c r="S17" s="473"/>
      <c r="T17" s="474">
        <f t="shared" si="2"/>
        <v>634405770</v>
      </c>
      <c r="U17" s="477"/>
      <c r="V17" s="466"/>
      <c r="W17" s="602"/>
      <c r="X17" s="477"/>
      <c r="Y17" s="477"/>
      <c r="Z17" s="477"/>
      <c r="AA17" s="603"/>
      <c r="AB17" s="478"/>
      <c r="AC17" s="478"/>
      <c r="AD17" s="479"/>
      <c r="AE17" s="480"/>
      <c r="AF17" s="466"/>
      <c r="AG17" s="466"/>
      <c r="AH17" s="482"/>
      <c r="AI17" s="483"/>
      <c r="AJ17" s="474"/>
      <c r="AK17" s="246"/>
    </row>
    <row r="18" spans="1:38" ht="28.5" customHeight="1">
      <c r="A18" s="879"/>
      <c r="B18" s="604">
        <v>7</v>
      </c>
      <c r="C18" s="604" t="s">
        <v>486</v>
      </c>
      <c r="D18" s="510">
        <v>21458</v>
      </c>
      <c r="E18" s="526">
        <v>1</v>
      </c>
      <c r="F18" s="512" t="s">
        <v>719</v>
      </c>
      <c r="G18" s="513">
        <v>42082</v>
      </c>
      <c r="H18" s="514" t="s">
        <v>481</v>
      </c>
      <c r="I18" s="515" t="str">
        <f>VLOOKUP(H18,[2]Sub!$B$5:$C$104,2,0)</f>
        <v>TOKAI DENPUM</v>
      </c>
      <c r="J18" s="516" t="str">
        <f t="shared" si="0"/>
        <v>TOK_</v>
      </c>
      <c r="K18" s="516" t="str">
        <f t="shared" si="1"/>
        <v>CBTN 14_</v>
      </c>
      <c r="L18" s="517" t="s">
        <v>545</v>
      </c>
      <c r="M18" s="518" t="str">
        <f>VLOOKUP(L18,[2]Sub!$H$5:$I$104,2,0)</f>
        <v>KHÔ CÁ BÒ TẨM - JP</v>
      </c>
      <c r="N18" s="605">
        <v>16041990</v>
      </c>
      <c r="O18" s="520">
        <v>5740</v>
      </c>
      <c r="P18" s="520">
        <v>11</v>
      </c>
      <c r="Q18" s="520">
        <f t="shared" si="3"/>
        <v>63140</v>
      </c>
      <c r="R18" s="521"/>
      <c r="S18" s="522"/>
      <c r="T18" s="523">
        <f t="shared" si="2"/>
        <v>1354858120</v>
      </c>
      <c r="U18" s="606" t="s">
        <v>720</v>
      </c>
      <c r="V18" s="515" t="s">
        <v>592</v>
      </c>
      <c r="W18" s="525" t="s">
        <v>721</v>
      </c>
      <c r="X18" s="526"/>
      <c r="Y18" s="526" t="s">
        <v>722</v>
      </c>
      <c r="Z18" s="526"/>
      <c r="AA18" s="607"/>
      <c r="AB18" s="527" t="s">
        <v>723</v>
      </c>
      <c r="AC18" s="527" t="s">
        <v>724</v>
      </c>
      <c r="AD18" s="528"/>
      <c r="AE18" s="529"/>
      <c r="AF18" s="515"/>
      <c r="AG18" s="515"/>
      <c r="AH18" s="530"/>
      <c r="AI18" s="531"/>
      <c r="AJ18" s="523"/>
      <c r="AK18" s="315"/>
    </row>
    <row r="19" spans="1:38" ht="28.5" customHeight="1">
      <c r="A19" s="879"/>
      <c r="B19" s="438">
        <v>8</v>
      </c>
      <c r="C19" s="608" t="s">
        <v>519</v>
      </c>
      <c r="D19" s="439">
        <v>21340</v>
      </c>
      <c r="E19" s="453">
        <v>1</v>
      </c>
      <c r="F19" s="441" t="s">
        <v>725</v>
      </c>
      <c r="G19" s="584">
        <v>42085</v>
      </c>
      <c r="H19" s="609" t="s">
        <v>709</v>
      </c>
      <c r="I19" s="442" t="str">
        <f>VLOOKUP(H19,[2]Sub!$B$5:$C$104,2,0)</f>
        <v xml:space="preserve">MARKOV K.A, </v>
      </c>
      <c r="J19" s="443" t="str">
        <f t="shared" si="0"/>
        <v>MKA_</v>
      </c>
      <c r="K19" s="443" t="str">
        <f t="shared" si="1"/>
        <v>CCM21_</v>
      </c>
      <c r="L19" s="444" t="s">
        <v>522</v>
      </c>
      <c r="M19" s="445" t="str">
        <f>VLOOKUP(L19,[2]Sub!$H$5:$I$104,2,0)</f>
        <v>CÁ CHỈ -RU (40gr*50-12Kg/Ctn)</v>
      </c>
      <c r="N19" s="446" t="s">
        <v>510</v>
      </c>
      <c r="O19" s="447">
        <v>1800</v>
      </c>
      <c r="P19" s="447">
        <v>10</v>
      </c>
      <c r="Q19" s="447">
        <f t="shared" si="3"/>
        <v>18000</v>
      </c>
      <c r="R19" s="448"/>
      <c r="S19" s="449"/>
      <c r="T19" s="450">
        <f t="shared" si="2"/>
        <v>384120000</v>
      </c>
      <c r="U19" s="610" t="s">
        <v>726</v>
      </c>
      <c r="V19" s="442"/>
      <c r="W19" s="452" t="s">
        <v>613</v>
      </c>
      <c r="X19" s="453"/>
      <c r="Y19" s="453"/>
      <c r="Z19" s="453"/>
      <c r="AA19" s="594"/>
      <c r="AB19" s="611" t="s">
        <v>727</v>
      </c>
      <c r="AC19" s="454" t="s">
        <v>728</v>
      </c>
      <c r="AD19" s="455"/>
      <c r="AE19" s="456"/>
      <c r="AF19" s="442"/>
      <c r="AG19" s="442"/>
      <c r="AH19" s="457"/>
      <c r="AI19" s="458"/>
      <c r="AJ19" s="450"/>
      <c r="AK19" s="226"/>
    </row>
    <row r="20" spans="1:38" s="436" customFormat="1" ht="28.5" customHeight="1">
      <c r="A20" s="879"/>
      <c r="B20" s="586"/>
      <c r="C20" s="612"/>
      <c r="D20" s="542">
        <v>21340</v>
      </c>
      <c r="E20" s="556"/>
      <c r="F20" s="544"/>
      <c r="G20" s="545"/>
      <c r="H20" s="613" t="s">
        <v>709</v>
      </c>
      <c r="I20" s="546" t="str">
        <f>VLOOKUP(H20,[2]Sub!$B$5:$C$104,2,0)</f>
        <v xml:space="preserve">MARKOV K.A, </v>
      </c>
      <c r="J20" s="547" t="str">
        <f t="shared" si="0"/>
        <v>MKA_</v>
      </c>
      <c r="K20" s="547" t="str">
        <f t="shared" si="1"/>
        <v>CCM21.1_</v>
      </c>
      <c r="L20" s="548" t="s">
        <v>617</v>
      </c>
      <c r="M20" s="549" t="str">
        <f>VLOOKUP(L20,[2]Sub!$H$5:$I$104,2,0)</f>
        <v>CÁ CHỈ -RU (90gr*20-10.8Kg/Ctn)</v>
      </c>
      <c r="N20" s="550" t="s">
        <v>510</v>
      </c>
      <c r="O20" s="551">
        <v>2160</v>
      </c>
      <c r="P20" s="551">
        <v>9.9</v>
      </c>
      <c r="Q20" s="551">
        <f t="shared" si="3"/>
        <v>21384</v>
      </c>
      <c r="R20" s="552"/>
      <c r="S20" s="553"/>
      <c r="T20" s="554">
        <f t="shared" si="2"/>
        <v>456334560</v>
      </c>
      <c r="U20" s="556"/>
      <c r="V20" s="546"/>
      <c r="W20" s="555"/>
      <c r="X20" s="556"/>
      <c r="Y20" s="556"/>
      <c r="Z20" s="556"/>
      <c r="AA20" s="599"/>
      <c r="AB20" s="557"/>
      <c r="AC20" s="557"/>
      <c r="AD20" s="558"/>
      <c r="AE20" s="559"/>
      <c r="AF20" s="546"/>
      <c r="AG20" s="546"/>
      <c r="AH20" s="560"/>
      <c r="AI20" s="561"/>
      <c r="AJ20" s="554"/>
      <c r="AK20" s="268"/>
    </row>
    <row r="21" spans="1:38" s="436" customFormat="1" ht="28.5" customHeight="1">
      <c r="A21" s="879"/>
      <c r="B21" s="586"/>
      <c r="C21" s="586"/>
      <c r="D21" s="542">
        <v>21340</v>
      </c>
      <c r="E21" s="556"/>
      <c r="F21" s="544"/>
      <c r="G21" s="545"/>
      <c r="H21" s="613" t="s">
        <v>709</v>
      </c>
      <c r="I21" s="546" t="str">
        <f>VLOOKUP(H21,[2]Sub!$B$5:$C$104,2,0)</f>
        <v xml:space="preserve">MARKOV K.A, </v>
      </c>
      <c r="J21" s="547" t="str">
        <f t="shared" si="0"/>
        <v>MKA_</v>
      </c>
      <c r="K21" s="547" t="str">
        <f t="shared" si="1"/>
        <v>CCM21.2_</v>
      </c>
      <c r="L21" s="548" t="s">
        <v>713</v>
      </c>
      <c r="M21" s="549" t="str">
        <f>VLOOKUP(L21,[2]Sub!$H$5:$I$104,2,0)</f>
        <v>CÁ CHỈ -RU (1kg*10-10Kg/Ctn)</v>
      </c>
      <c r="N21" s="550" t="s">
        <v>510</v>
      </c>
      <c r="O21" s="551">
        <v>1920</v>
      </c>
      <c r="P21" s="551">
        <v>8.65</v>
      </c>
      <c r="Q21" s="551">
        <f t="shared" si="3"/>
        <v>16608</v>
      </c>
      <c r="R21" s="552"/>
      <c r="S21" s="553"/>
      <c r="T21" s="554">
        <f t="shared" si="2"/>
        <v>354414720</v>
      </c>
      <c r="U21" s="556"/>
      <c r="V21" s="546"/>
      <c r="W21" s="555"/>
      <c r="X21" s="556"/>
      <c r="Y21" s="556"/>
      <c r="Z21" s="556"/>
      <c r="AA21" s="599"/>
      <c r="AB21" s="557"/>
      <c r="AC21" s="557"/>
      <c r="AD21" s="558"/>
      <c r="AE21" s="559"/>
      <c r="AF21" s="546"/>
      <c r="AG21" s="546"/>
      <c r="AH21" s="560"/>
      <c r="AI21" s="561"/>
      <c r="AJ21" s="554"/>
      <c r="AK21" s="268"/>
    </row>
    <row r="22" spans="1:38" s="632" customFormat="1" ht="28.5" customHeight="1">
      <c r="A22" s="880"/>
      <c r="B22" s="614"/>
      <c r="C22" s="614"/>
      <c r="D22" s="462">
        <v>21340</v>
      </c>
      <c r="E22" s="615"/>
      <c r="F22" s="616"/>
      <c r="G22" s="617"/>
      <c r="H22" s="591" t="s">
        <v>709</v>
      </c>
      <c r="I22" s="466" t="str">
        <f>VLOOKUP(H22,[2]Sub!$B$5:$C$104,2,0)</f>
        <v xml:space="preserve">MARKOV K.A, </v>
      </c>
      <c r="J22" s="467" t="str">
        <f t="shared" si="0"/>
        <v>MKA_</v>
      </c>
      <c r="K22" s="467" t="str">
        <f t="shared" si="1"/>
        <v>CCM22_</v>
      </c>
      <c r="L22" s="591" t="s">
        <v>528</v>
      </c>
      <c r="M22" s="469" t="str">
        <f>VLOOKUP(L22,[2]Sub!$H$5:$I$104,2,0)</f>
        <v>CÁ CƠM -RU(25gr*60-9kg/Ctn)</v>
      </c>
      <c r="N22" s="470" t="s">
        <v>510</v>
      </c>
      <c r="O22" s="618">
        <v>2925</v>
      </c>
      <c r="P22" s="618">
        <v>7.3</v>
      </c>
      <c r="Q22" s="471">
        <f t="shared" si="3"/>
        <v>21352.5</v>
      </c>
      <c r="R22" s="619"/>
      <c r="S22" s="620"/>
      <c r="T22" s="474">
        <f t="shared" si="2"/>
        <v>455662350</v>
      </c>
      <c r="U22" s="615"/>
      <c r="V22" s="621"/>
      <c r="W22" s="615"/>
      <c r="X22" s="615"/>
      <c r="Y22" s="622"/>
      <c r="Z22" s="615"/>
      <c r="AA22" s="623"/>
      <c r="AB22" s="624"/>
      <c r="AC22" s="625"/>
      <c r="AD22" s="626"/>
      <c r="AE22" s="627"/>
      <c r="AF22" s="621"/>
      <c r="AG22" s="621"/>
      <c r="AH22" s="628"/>
      <c r="AI22" s="629"/>
      <c r="AJ22" s="630"/>
      <c r="AK22" s="631"/>
    </row>
    <row r="23" spans="1:38" s="632" customFormat="1" ht="28.5" customHeight="1">
      <c r="A23" s="633">
        <v>4</v>
      </c>
      <c r="B23" s="634">
        <v>9</v>
      </c>
      <c r="C23" s="634" t="s">
        <v>486</v>
      </c>
      <c r="D23" s="635">
        <v>21575</v>
      </c>
      <c r="E23" s="525">
        <v>1</v>
      </c>
      <c r="F23" s="636" t="s">
        <v>729</v>
      </c>
      <c r="G23" s="637">
        <v>42118</v>
      </c>
      <c r="H23" s="517" t="s">
        <v>547</v>
      </c>
      <c r="I23" s="638" t="str">
        <f>VLOOKUP(H23,[2]Sub!$B$5:$C$104,2,0)</f>
        <v>BIOVITAL UKRAINE</v>
      </c>
      <c r="J23" s="633" t="str">
        <f t="shared" si="0"/>
        <v>BIO_4</v>
      </c>
      <c r="K23" s="633" t="str">
        <f t="shared" si="1"/>
        <v>CNK28_4</v>
      </c>
      <c r="L23" s="517" t="s">
        <v>730</v>
      </c>
      <c r="M23" s="303" t="str">
        <f>VLOOKUP(L23,[2]Sub!$H$5:$I$104,2,0)</f>
        <v>CÁ NỤC KHÔ - UA</v>
      </c>
      <c r="N23" s="519" t="s">
        <v>510</v>
      </c>
      <c r="O23" s="639">
        <v>23010</v>
      </c>
      <c r="P23" s="639">
        <v>4.5</v>
      </c>
      <c r="Q23" s="639">
        <f t="shared" si="3"/>
        <v>103545</v>
      </c>
      <c r="R23" s="640"/>
      <c r="S23" s="641"/>
      <c r="T23" s="642">
        <f t="shared" si="2"/>
        <v>2233983375</v>
      </c>
      <c r="U23" s="643" t="s">
        <v>731</v>
      </c>
      <c r="V23" s="638" t="s">
        <v>592</v>
      </c>
      <c r="W23" s="643" t="s">
        <v>732</v>
      </c>
      <c r="X23" s="525"/>
      <c r="Y23" s="644"/>
      <c r="Z23" s="525"/>
      <c r="AA23" s="607"/>
      <c r="AB23" s="645" t="s">
        <v>733</v>
      </c>
      <c r="AC23" s="646" t="s">
        <v>734</v>
      </c>
      <c r="AD23" s="647"/>
      <c r="AE23" s="529"/>
      <c r="AF23" s="638"/>
      <c r="AG23" s="638"/>
      <c r="AH23" s="530"/>
      <c r="AI23" s="531"/>
      <c r="AJ23" s="642"/>
      <c r="AK23" s="315"/>
    </row>
    <row r="24" spans="1:38" s="632" customFormat="1" ht="28.5" customHeight="1">
      <c r="A24" s="881">
        <v>5</v>
      </c>
      <c r="B24" s="648">
        <v>10</v>
      </c>
      <c r="C24" s="649" t="s">
        <v>486</v>
      </c>
      <c r="D24" s="650">
        <v>21570</v>
      </c>
      <c r="E24" s="499">
        <v>1</v>
      </c>
      <c r="F24" s="651" t="s">
        <v>735</v>
      </c>
      <c r="G24" s="652">
        <v>42132</v>
      </c>
      <c r="H24" s="653" t="s">
        <v>701</v>
      </c>
      <c r="I24" s="654" t="str">
        <f>VLOOKUP(H24,[2]Sub!$B$5:$C$104,2,0)</f>
        <v>LIMITED LIABILITY CO (ATB)</v>
      </c>
      <c r="J24" s="655" t="str">
        <f t="shared" si="0"/>
        <v>LLC-01_5</v>
      </c>
      <c r="K24" s="655" t="str">
        <f t="shared" si="1"/>
        <v>CCM03_5</v>
      </c>
      <c r="L24" s="491" t="s">
        <v>509</v>
      </c>
      <c r="M24" s="365" t="str">
        <f>VLOOKUP(L24,[2]Sub!$H$5:$I$104,2,0)</f>
        <v>KHÔ CÁ CƠM - UA (15KG/Ctn)</v>
      </c>
      <c r="N24" s="656" t="s">
        <v>510</v>
      </c>
      <c r="O24" s="657">
        <v>4875</v>
      </c>
      <c r="P24" s="657">
        <v>5.95</v>
      </c>
      <c r="Q24" s="657">
        <f t="shared" si="3"/>
        <v>29006.25</v>
      </c>
      <c r="R24" s="658"/>
      <c r="S24" s="659"/>
      <c r="T24" s="660">
        <f t="shared" si="2"/>
        <v>625664812.5</v>
      </c>
      <c r="U24" s="661" t="s">
        <v>736</v>
      </c>
      <c r="V24" s="662" t="s">
        <v>592</v>
      </c>
      <c r="W24" s="499" t="s">
        <v>737</v>
      </c>
      <c r="X24" s="499"/>
      <c r="Y24" s="663"/>
      <c r="Z24" s="499"/>
      <c r="AA24" s="664"/>
      <c r="AB24" s="665" t="s">
        <v>738</v>
      </c>
      <c r="AC24" s="666" t="s">
        <v>739</v>
      </c>
      <c r="AD24" s="667"/>
      <c r="AE24" s="504"/>
      <c r="AF24" s="654"/>
      <c r="AG24" s="654"/>
      <c r="AH24" s="506"/>
      <c r="AI24" s="507"/>
      <c r="AJ24" s="660"/>
      <c r="AK24" s="421"/>
    </row>
    <row r="25" spans="1:38" s="632" customFormat="1" ht="28.5" customHeight="1">
      <c r="A25" s="882"/>
      <c r="B25" s="668"/>
      <c r="C25" s="668"/>
      <c r="D25" s="669">
        <v>21570</v>
      </c>
      <c r="E25" s="670"/>
      <c r="F25" s="671"/>
      <c r="G25" s="672"/>
      <c r="H25" s="653" t="s">
        <v>701</v>
      </c>
      <c r="I25" s="546" t="str">
        <f>VLOOKUP(H25,[2]Sub!$B$5:$C$104,2,0)</f>
        <v>LIMITED LIABILITY CO (ATB)</v>
      </c>
      <c r="J25" s="547" t="str">
        <f t="shared" si="0"/>
        <v>LLC-01_</v>
      </c>
      <c r="K25" s="547" t="str">
        <f t="shared" si="1"/>
        <v>CNM02_</v>
      </c>
      <c r="L25" s="570" t="s">
        <v>517</v>
      </c>
      <c r="M25" s="549" t="str">
        <f>VLOOKUP(L25,[2]Sub!$H$5:$I$104,2,0)</f>
        <v>KHÔ CÁ NGÂN-UA (15kg/Ctn)</v>
      </c>
      <c r="N25" s="550" t="s">
        <v>510</v>
      </c>
      <c r="O25" s="673">
        <v>12000</v>
      </c>
      <c r="P25" s="673">
        <v>6.84</v>
      </c>
      <c r="Q25" s="551">
        <f t="shared" si="3"/>
        <v>82080</v>
      </c>
      <c r="R25" s="674"/>
      <c r="S25" s="675"/>
      <c r="T25" s="554">
        <f t="shared" si="2"/>
        <v>1770465600</v>
      </c>
      <c r="U25" s="670"/>
      <c r="V25" s="676"/>
      <c r="W25" s="670"/>
      <c r="X25" s="670"/>
      <c r="Y25" s="677"/>
      <c r="Z25" s="670"/>
      <c r="AA25" s="678"/>
      <c r="AB25" s="679"/>
      <c r="AC25" s="680"/>
      <c r="AD25" s="681"/>
      <c r="AE25" s="682"/>
      <c r="AF25" s="676"/>
      <c r="AG25" s="676"/>
      <c r="AH25" s="683"/>
      <c r="AI25" s="684"/>
      <c r="AJ25" s="685"/>
      <c r="AK25" s="686"/>
    </row>
    <row r="26" spans="1:38" s="632" customFormat="1" ht="28.5" customHeight="1">
      <c r="A26" s="882"/>
      <c r="B26" s="614"/>
      <c r="C26" s="614"/>
      <c r="D26" s="687">
        <v>21570</v>
      </c>
      <c r="E26" s="615"/>
      <c r="F26" s="616"/>
      <c r="G26" s="617"/>
      <c r="H26" s="653" t="s">
        <v>701</v>
      </c>
      <c r="I26" s="466" t="str">
        <f>VLOOKUP(H26,[2]Sub!$B$5:$C$104,2,0)</f>
        <v>LIMITED LIABILITY CO (ATB)</v>
      </c>
      <c r="J26" s="467" t="str">
        <f t="shared" si="0"/>
        <v>LLC-01_</v>
      </c>
      <c r="K26" s="467" t="str">
        <f t="shared" si="1"/>
        <v>CCM20_</v>
      </c>
      <c r="L26" s="591" t="s">
        <v>518</v>
      </c>
      <c r="M26" s="469" t="str">
        <f>VLOOKUP(L26,[2]Sub!$H$5:$I$104,2,0)</f>
        <v>KHÔ CÁ CHỈ VÀNG -UA(15kg/Ctn)</v>
      </c>
      <c r="N26" s="470" t="s">
        <v>510</v>
      </c>
      <c r="O26" s="618">
        <v>4125</v>
      </c>
      <c r="P26" s="618">
        <v>8.16</v>
      </c>
      <c r="Q26" s="471">
        <f t="shared" si="3"/>
        <v>33660</v>
      </c>
      <c r="R26" s="619"/>
      <c r="S26" s="620"/>
      <c r="T26" s="474">
        <f t="shared" si="2"/>
        <v>726046200</v>
      </c>
      <c r="U26" s="615"/>
      <c r="V26" s="621"/>
      <c r="W26" s="615"/>
      <c r="X26" s="615"/>
      <c r="Y26" s="622"/>
      <c r="Z26" s="615"/>
      <c r="AA26" s="623"/>
      <c r="AB26" s="624"/>
      <c r="AC26" s="625"/>
      <c r="AD26" s="626"/>
      <c r="AE26" s="627"/>
      <c r="AF26" s="621"/>
      <c r="AG26" s="621"/>
      <c r="AH26" s="628"/>
      <c r="AI26" s="629"/>
      <c r="AJ26" s="630"/>
      <c r="AK26" s="631"/>
    </row>
    <row r="27" spans="1:38" s="436" customFormat="1" ht="28.5" customHeight="1">
      <c r="A27" s="882"/>
      <c r="B27" s="634">
        <v>11</v>
      </c>
      <c r="C27" s="604" t="s">
        <v>486</v>
      </c>
      <c r="D27" s="510">
        <v>21750</v>
      </c>
      <c r="E27" s="525">
        <v>1</v>
      </c>
      <c r="F27" s="636" t="s">
        <v>740</v>
      </c>
      <c r="G27" s="637">
        <v>42142</v>
      </c>
      <c r="H27" s="517" t="s">
        <v>481</v>
      </c>
      <c r="I27" s="515" t="str">
        <f>VLOOKUP(H27,[2]Sub!$B$5:$C$104,2,0)</f>
        <v>TOKAI DENPUM</v>
      </c>
      <c r="J27" s="516" t="str">
        <f t="shared" si="0"/>
        <v>TOK_</v>
      </c>
      <c r="K27" s="516" t="str">
        <f t="shared" si="1"/>
        <v>GKL01_</v>
      </c>
      <c r="L27" s="517" t="s">
        <v>489</v>
      </c>
      <c r="M27" s="518" t="str">
        <f>VLOOKUP(L27,[2]Sub!$H$5:$I$104,2,0)</f>
        <v>GHẸ KHÔ LẠT- JP (8KG/CTN)</v>
      </c>
      <c r="N27" s="519" t="s">
        <v>490</v>
      </c>
      <c r="O27" s="639">
        <v>6440</v>
      </c>
      <c r="P27" s="639">
        <v>8.4</v>
      </c>
      <c r="Q27" s="520">
        <f t="shared" si="3"/>
        <v>54096</v>
      </c>
      <c r="R27" s="640"/>
      <c r="S27" s="641"/>
      <c r="T27" s="523">
        <f t="shared" si="2"/>
        <v>1176588000</v>
      </c>
      <c r="U27" s="643" t="s">
        <v>741</v>
      </c>
      <c r="V27" s="515" t="s">
        <v>592</v>
      </c>
      <c r="W27" s="525" t="s">
        <v>742</v>
      </c>
      <c r="X27" s="525"/>
      <c r="Y27" s="688"/>
      <c r="Z27" s="525"/>
      <c r="AA27" s="607"/>
      <c r="AB27" s="689" t="s">
        <v>743</v>
      </c>
      <c r="AC27" s="646" t="s">
        <v>744</v>
      </c>
      <c r="AD27" s="647"/>
      <c r="AE27" s="529"/>
      <c r="AF27" s="638"/>
      <c r="AG27" s="638"/>
      <c r="AH27" s="530"/>
      <c r="AI27" s="531"/>
      <c r="AJ27" s="642"/>
      <c r="AK27" s="315"/>
    </row>
    <row r="28" spans="1:38" s="436" customFormat="1" ht="28.5" customHeight="1">
      <c r="A28" s="883"/>
      <c r="B28" s="604">
        <v>12</v>
      </c>
      <c r="C28" s="604" t="s">
        <v>486</v>
      </c>
      <c r="D28" s="510">
        <v>21770</v>
      </c>
      <c r="E28" s="526">
        <v>1</v>
      </c>
      <c r="F28" s="512" t="s">
        <v>745</v>
      </c>
      <c r="G28" s="690">
        <v>42150</v>
      </c>
      <c r="H28" s="514" t="s">
        <v>488</v>
      </c>
      <c r="I28" s="515" t="str">
        <f>VLOOKUP(H28,[2]Sub!$B$5:$C$104,2,0)</f>
        <v>JINTATSU FOODSTUFF</v>
      </c>
      <c r="J28" s="516" t="str">
        <f t="shared" si="0"/>
        <v>JIN_</v>
      </c>
      <c r="K28" s="516" t="str">
        <f t="shared" si="1"/>
        <v>GKL01_</v>
      </c>
      <c r="L28" s="517" t="s">
        <v>489</v>
      </c>
      <c r="M28" s="518" t="str">
        <f>VLOOKUP(L28,[2]Sub!$H$5:$I$104,2,0)</f>
        <v>GHẸ KHÔ LẠT- JP (8KG/CTN)</v>
      </c>
      <c r="N28" s="519" t="s">
        <v>490</v>
      </c>
      <c r="O28" s="520">
        <v>7168</v>
      </c>
      <c r="P28" s="520">
        <v>7.9</v>
      </c>
      <c r="Q28" s="520">
        <f t="shared" si="3"/>
        <v>56627.200000000004</v>
      </c>
      <c r="R28" s="521"/>
      <c r="S28" s="522"/>
      <c r="T28" s="523">
        <f t="shared" si="2"/>
        <v>1232774144</v>
      </c>
      <c r="U28" s="606" t="s">
        <v>746</v>
      </c>
      <c r="V28" s="515" t="s">
        <v>592</v>
      </c>
      <c r="W28" s="525" t="s">
        <v>747</v>
      </c>
      <c r="X28" s="526"/>
      <c r="Y28" s="688" t="s">
        <v>748</v>
      </c>
      <c r="Z28" s="526"/>
      <c r="AA28" s="607"/>
      <c r="AB28" s="689" t="s">
        <v>749</v>
      </c>
      <c r="AC28" s="527" t="s">
        <v>750</v>
      </c>
      <c r="AD28" s="528"/>
      <c r="AE28" s="529"/>
      <c r="AF28" s="515"/>
      <c r="AG28" s="515"/>
      <c r="AH28" s="530"/>
      <c r="AI28" s="531"/>
      <c r="AJ28" s="523"/>
      <c r="AK28" s="315"/>
    </row>
    <row r="29" spans="1:38" s="436" customFormat="1" ht="28.5" customHeight="1">
      <c r="A29" s="878">
        <v>6</v>
      </c>
      <c r="B29" s="691">
        <v>13</v>
      </c>
      <c r="C29" s="692" t="s">
        <v>486</v>
      </c>
      <c r="D29" s="485">
        <v>21760</v>
      </c>
      <c r="E29" s="500">
        <v>1</v>
      </c>
      <c r="F29" s="532" t="s">
        <v>751</v>
      </c>
      <c r="G29" s="488">
        <v>42171</v>
      </c>
      <c r="H29" s="491" t="s">
        <v>752</v>
      </c>
      <c r="I29" s="489" t="str">
        <f>VLOOKUP(H29,[2]Sub!$B$5:$C$104,2,0)</f>
        <v>MORE-2007 LLC</v>
      </c>
      <c r="J29" s="490" t="str">
        <f t="shared" si="0"/>
        <v>LLC-07_6</v>
      </c>
      <c r="K29" s="490" t="str">
        <f t="shared" si="1"/>
        <v>CCM03_6</v>
      </c>
      <c r="L29" s="491" t="s">
        <v>509</v>
      </c>
      <c r="M29" s="492" t="str">
        <f>VLOOKUP(L29,[2]Sub!$H$5:$I$104,2,0)</f>
        <v>KHÔ CÁ CƠM - UA (15KG/Ctn)</v>
      </c>
      <c r="N29" s="656" t="s">
        <v>510</v>
      </c>
      <c r="O29" s="494">
        <v>10500</v>
      </c>
      <c r="P29" s="494">
        <v>3.15</v>
      </c>
      <c r="Q29" s="494">
        <f t="shared" si="3"/>
        <v>33075</v>
      </c>
      <c r="R29" s="495"/>
      <c r="S29" s="496"/>
      <c r="T29" s="497">
        <f t="shared" si="2"/>
        <v>719712000</v>
      </c>
      <c r="U29" s="500">
        <v>11</v>
      </c>
      <c r="V29" s="533" t="s">
        <v>592</v>
      </c>
      <c r="W29" s="693" t="s">
        <v>753</v>
      </c>
      <c r="X29" s="500"/>
      <c r="Y29" s="500"/>
      <c r="Z29" s="500"/>
      <c r="AA29" s="664"/>
      <c r="AB29" s="694" t="s">
        <v>754</v>
      </c>
      <c r="AC29" s="502" t="s">
        <v>755</v>
      </c>
      <c r="AD29" s="503"/>
      <c r="AE29" s="504"/>
      <c r="AF29" s="489"/>
      <c r="AG29" s="489"/>
      <c r="AH29" s="506"/>
      <c r="AI29" s="507"/>
      <c r="AJ29" s="497"/>
      <c r="AK29" s="695"/>
    </row>
    <row r="30" spans="1:38" s="436" customFormat="1" ht="28.5" customHeight="1">
      <c r="A30" s="879"/>
      <c r="B30" s="604">
        <v>14</v>
      </c>
      <c r="C30" s="604" t="s">
        <v>486</v>
      </c>
      <c r="D30" s="510">
        <v>21760</v>
      </c>
      <c r="E30" s="526">
        <v>1</v>
      </c>
      <c r="F30" s="512" t="s">
        <v>756</v>
      </c>
      <c r="G30" s="513">
        <v>42174</v>
      </c>
      <c r="H30" s="514" t="s">
        <v>577</v>
      </c>
      <c r="I30" s="515" t="str">
        <f>VLOOKUP(H30,[2]Sub!$B$5:$C$104,2,0)</f>
        <v>CUULONG TRADING CORP.</v>
      </c>
      <c r="J30" s="516" t="str">
        <f t="shared" si="0"/>
        <v>CUU_</v>
      </c>
      <c r="K30" s="516" t="str">
        <f t="shared" si="1"/>
        <v>CMN25_</v>
      </c>
      <c r="L30" s="517" t="s">
        <v>583</v>
      </c>
      <c r="M30" s="518" t="str">
        <f>VLOOKUP(L30,[2]Sub!$H$5:$I$104,2,0)</f>
        <v>KHÔ CÁ MAI TẨM NƯỚNG CÁN- JP(12kg/Ctn)</v>
      </c>
      <c r="N30" s="515">
        <v>16041319</v>
      </c>
      <c r="O30" s="520">
        <v>1800</v>
      </c>
      <c r="P30" s="520">
        <v>10.3</v>
      </c>
      <c r="Q30" s="520">
        <f t="shared" si="3"/>
        <v>18540</v>
      </c>
      <c r="R30" s="521"/>
      <c r="S30" s="522"/>
      <c r="T30" s="523">
        <f t="shared" si="2"/>
        <v>403430400</v>
      </c>
      <c r="U30" s="526">
        <v>10</v>
      </c>
      <c r="V30" s="515" t="s">
        <v>592</v>
      </c>
      <c r="W30" s="525" t="s">
        <v>757</v>
      </c>
      <c r="X30" s="526"/>
      <c r="Y30" s="526"/>
      <c r="Z30" s="526"/>
      <c r="AA30" s="607"/>
      <c r="AB30" s="527" t="s">
        <v>758</v>
      </c>
      <c r="AC30" s="527" t="s">
        <v>759</v>
      </c>
      <c r="AD30" s="528"/>
      <c r="AE30" s="529"/>
      <c r="AF30" s="515"/>
      <c r="AG30" s="515"/>
      <c r="AH30" s="530"/>
      <c r="AI30" s="531"/>
      <c r="AJ30" s="523"/>
      <c r="AK30" s="315" t="s">
        <v>760</v>
      </c>
      <c r="AL30" s="696"/>
    </row>
    <row r="31" spans="1:38" s="436" customFormat="1" ht="28.5" customHeight="1">
      <c r="A31" s="880"/>
      <c r="B31" s="604">
        <v>15</v>
      </c>
      <c r="C31" s="604" t="s">
        <v>486</v>
      </c>
      <c r="D31" s="510">
        <v>21760</v>
      </c>
      <c r="E31" s="526">
        <v>1</v>
      </c>
      <c r="F31" s="512" t="s">
        <v>761</v>
      </c>
      <c r="G31" s="513">
        <v>42175</v>
      </c>
      <c r="H31" s="517" t="s">
        <v>762</v>
      </c>
      <c r="I31" s="515" t="str">
        <f>VLOOKUP(H31,[2]Sub!$B$5:$C$104,2,0)</f>
        <v>O.CHEON INDUSTRY CO.,</v>
      </c>
      <c r="J31" s="516" t="str">
        <f t="shared" si="0"/>
        <v>OCH_</v>
      </c>
      <c r="K31" s="516" t="str">
        <f t="shared" si="1"/>
        <v>CBT29_</v>
      </c>
      <c r="L31" s="517" t="s">
        <v>763</v>
      </c>
      <c r="M31" s="518" t="str">
        <f>VLOOKUP(L31,[2]Sub!$H$5:$I$104,2,0)</f>
        <v>KHÔ CÁ BÒ TẨM-KR</v>
      </c>
      <c r="N31" s="515">
        <v>16041990</v>
      </c>
      <c r="O31" s="520">
        <v>12000</v>
      </c>
      <c r="P31" s="520">
        <v>8.64</v>
      </c>
      <c r="Q31" s="520">
        <f t="shared" si="3"/>
        <v>103680</v>
      </c>
      <c r="R31" s="521"/>
      <c r="S31" s="522"/>
      <c r="T31" s="523">
        <f t="shared" si="2"/>
        <v>2256076800</v>
      </c>
      <c r="U31" s="526">
        <v>12</v>
      </c>
      <c r="V31" s="515" t="s">
        <v>673</v>
      </c>
      <c r="W31" s="525" t="s">
        <v>764</v>
      </c>
      <c r="X31" s="526"/>
      <c r="Y31" s="697" t="s">
        <v>765</v>
      </c>
      <c r="Z31" s="526"/>
      <c r="AA31" s="607"/>
      <c r="AB31" s="698" t="s">
        <v>766</v>
      </c>
      <c r="AC31" s="527" t="s">
        <v>767</v>
      </c>
      <c r="AD31" s="528"/>
      <c r="AE31" s="529"/>
      <c r="AF31" s="515"/>
      <c r="AG31" s="515"/>
      <c r="AH31" s="530"/>
      <c r="AI31" s="531"/>
      <c r="AJ31" s="523"/>
      <c r="AK31" s="315"/>
      <c r="AL31" s="696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tabSelected="1" topLeftCell="A7" workbookViewId="0">
      <selection activeCell="C12" sqref="C12:C13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884" t="s">
        <v>860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  <c r="M1" s="884"/>
      <c r="N1" s="884"/>
      <c r="O1" s="884"/>
      <c r="P1" s="884"/>
      <c r="Q1" s="884"/>
      <c r="R1" s="884"/>
      <c r="S1" s="884"/>
      <c r="T1" s="884"/>
      <c r="U1" s="884"/>
      <c r="V1" s="884"/>
      <c r="W1" s="884"/>
      <c r="X1" s="884"/>
      <c r="Y1" s="884"/>
      <c r="Z1" s="884"/>
      <c r="AA1" s="884"/>
      <c r="AB1" s="884"/>
      <c r="AC1" s="884"/>
      <c r="AD1" s="884"/>
      <c r="AE1" s="884"/>
      <c r="AF1" s="884"/>
      <c r="AG1" s="884"/>
      <c r="AH1" s="884"/>
      <c r="AI1" s="884"/>
      <c r="AJ1" s="884"/>
      <c r="AK1" s="884"/>
      <c r="AM1" s="426"/>
    </row>
    <row r="2" spans="1:39" ht="42.75">
      <c r="A2" s="837" t="s">
        <v>449</v>
      </c>
      <c r="B2" s="838" t="s">
        <v>450</v>
      </c>
      <c r="C2" s="838" t="s">
        <v>451</v>
      </c>
      <c r="D2" s="838" t="s">
        <v>452</v>
      </c>
      <c r="E2" s="838" t="s">
        <v>453</v>
      </c>
      <c r="F2" s="177" t="s">
        <v>454</v>
      </c>
      <c r="G2" s="178" t="s">
        <v>455</v>
      </c>
      <c r="H2" s="838" t="s">
        <v>456</v>
      </c>
      <c r="I2" s="838" t="s">
        <v>457</v>
      </c>
      <c r="J2" s="914"/>
      <c r="K2" s="914"/>
      <c r="L2" s="838" t="s">
        <v>458</v>
      </c>
      <c r="M2" s="838" t="s">
        <v>459</v>
      </c>
      <c r="N2" s="838" t="s">
        <v>460</v>
      </c>
      <c r="O2" s="838" t="s">
        <v>46</v>
      </c>
      <c r="P2" s="838" t="s">
        <v>461</v>
      </c>
      <c r="Q2" s="838" t="s">
        <v>462</v>
      </c>
      <c r="R2" s="914" t="s">
        <v>463</v>
      </c>
      <c r="S2" s="914" t="s">
        <v>464</v>
      </c>
      <c r="T2" s="838" t="s">
        <v>465</v>
      </c>
      <c r="U2" s="871" t="s">
        <v>466</v>
      </c>
      <c r="V2" s="886"/>
      <c r="W2" s="915" t="s">
        <v>467</v>
      </c>
      <c r="X2" s="888"/>
      <c r="Y2" s="916" t="s">
        <v>468</v>
      </c>
      <c r="Z2" s="890"/>
      <c r="AA2" s="182" t="s">
        <v>469</v>
      </c>
      <c r="AB2" s="185" t="s">
        <v>470</v>
      </c>
      <c r="AC2" s="185" t="s">
        <v>471</v>
      </c>
      <c r="AD2" s="840" t="s">
        <v>472</v>
      </c>
      <c r="AE2" s="434" t="s">
        <v>473</v>
      </c>
      <c r="AF2" s="434" t="s">
        <v>46</v>
      </c>
      <c r="AG2" s="434" t="s">
        <v>474</v>
      </c>
      <c r="AH2" s="434" t="s">
        <v>475</v>
      </c>
      <c r="AI2" s="839" t="s">
        <v>476</v>
      </c>
      <c r="AJ2" s="914" t="s">
        <v>477</v>
      </c>
      <c r="AK2" s="839" t="s">
        <v>478</v>
      </c>
    </row>
    <row r="3" spans="1:39" s="909" customFormat="1" ht="28.5" customHeight="1">
      <c r="A3" s="917">
        <v>7</v>
      </c>
      <c r="B3" s="917">
        <v>1</v>
      </c>
      <c r="C3" s="917" t="s">
        <v>486</v>
      </c>
      <c r="D3" s="917">
        <v>21246</v>
      </c>
      <c r="E3" s="917">
        <v>1</v>
      </c>
      <c r="F3" s="917" t="s">
        <v>863</v>
      </c>
      <c r="G3" s="918">
        <v>42207</v>
      </c>
      <c r="H3" s="919" t="s">
        <v>577</v>
      </c>
      <c r="I3" s="920" t="s">
        <v>862</v>
      </c>
      <c r="J3" s="921" t="str">
        <f t="shared" ref="J3:J16" si="0">(H3&amp;"_")&amp;A3</f>
        <v>CUU_7</v>
      </c>
      <c r="K3" s="922" t="str">
        <f t="shared" ref="K3:K16" si="1">(L3&amp;"_")&amp;A3</f>
        <v>CMT070_7</v>
      </c>
      <c r="L3" s="922" t="s">
        <v>635</v>
      </c>
      <c r="M3" s="923" t="s">
        <v>864</v>
      </c>
      <c r="N3" s="924">
        <v>16041319</v>
      </c>
      <c r="O3" s="925">
        <v>4560</v>
      </c>
      <c r="P3" s="925">
        <v>11.3</v>
      </c>
      <c r="Q3" s="925">
        <f>O3*P3</f>
        <v>51528</v>
      </c>
      <c r="R3" s="926">
        <v>0.1</v>
      </c>
      <c r="S3" s="927">
        <f>P3-(P3*R3)</f>
        <v>10.17</v>
      </c>
      <c r="T3" s="928">
        <f t="shared" ref="T3:T16" si="2">Q3*D3</f>
        <v>1094763888</v>
      </c>
      <c r="U3" s="929" t="s">
        <v>491</v>
      </c>
      <c r="V3" s="923" t="s">
        <v>592</v>
      </c>
      <c r="W3" s="452" t="s">
        <v>687</v>
      </c>
      <c r="X3" s="925">
        <f>O3*P3</f>
        <v>51528</v>
      </c>
      <c r="Y3" s="452">
        <v>1</v>
      </c>
      <c r="Z3" s="925">
        <f>O3*P3</f>
        <v>51528</v>
      </c>
      <c r="AA3" s="925">
        <f>X3-Z3</f>
        <v>0</v>
      </c>
      <c r="AB3" s="930" t="s">
        <v>688</v>
      </c>
      <c r="AC3" s="930" t="s">
        <v>689</v>
      </c>
      <c r="AD3" s="931"/>
      <c r="AE3" s="456"/>
      <c r="AF3" s="923"/>
      <c r="AG3" s="923"/>
      <c r="AH3" s="457"/>
      <c r="AI3" s="458"/>
      <c r="AJ3" s="928"/>
      <c r="AK3" s="226"/>
      <c r="AL3" s="459"/>
      <c r="AM3" s="908"/>
    </row>
    <row r="4" spans="1:39" s="909" customFormat="1" ht="28.5" customHeight="1">
      <c r="A4" s="932"/>
      <c r="B4" s="932"/>
      <c r="C4" s="932"/>
      <c r="D4" s="932">
        <v>21246</v>
      </c>
      <c r="E4" s="932"/>
      <c r="F4" s="932"/>
      <c r="G4" s="933"/>
      <c r="H4" s="934" t="s">
        <v>577</v>
      </c>
      <c r="I4" s="935"/>
      <c r="J4" s="936" t="str">
        <f t="shared" si="0"/>
        <v>CUU_</v>
      </c>
      <c r="K4" s="937" t="str">
        <f t="shared" si="1"/>
        <v>CMNL-DL_</v>
      </c>
      <c r="L4" s="937" t="s">
        <v>690</v>
      </c>
      <c r="M4" s="938" t="s">
        <v>865</v>
      </c>
      <c r="N4" s="939" t="s">
        <v>510</v>
      </c>
      <c r="O4" s="618">
        <v>4</v>
      </c>
      <c r="P4" s="618">
        <v>1</v>
      </c>
      <c r="Q4" s="618">
        <f t="shared" ref="Q4:Q16" si="3">O4*P4</f>
        <v>4</v>
      </c>
      <c r="R4" s="940"/>
      <c r="S4" s="941"/>
      <c r="T4" s="942">
        <f t="shared" si="2"/>
        <v>84984</v>
      </c>
      <c r="U4" s="943"/>
      <c r="V4" s="938"/>
      <c r="W4" s="476"/>
      <c r="X4" s="618">
        <v>1</v>
      </c>
      <c r="Y4" s="476"/>
      <c r="Z4" s="618">
        <f>O4*P4</f>
        <v>4</v>
      </c>
      <c r="AA4" s="618">
        <f t="shared" ref="AA4:AA6" si="4">X4-Z4</f>
        <v>-3</v>
      </c>
      <c r="AB4" s="944"/>
      <c r="AC4" s="944"/>
      <c r="AD4" s="945"/>
      <c r="AE4" s="480"/>
      <c r="AF4" s="239"/>
      <c r="AG4" s="239"/>
      <c r="AH4" s="482"/>
      <c r="AI4" s="483"/>
      <c r="AJ4" s="942"/>
      <c r="AK4" s="246"/>
      <c r="AM4" s="908"/>
    </row>
    <row r="5" spans="1:39" s="909" customFormat="1" ht="28.5" customHeight="1">
      <c r="A5" s="917">
        <v>8</v>
      </c>
      <c r="B5" s="921">
        <v>3</v>
      </c>
      <c r="C5" s="921" t="s">
        <v>486</v>
      </c>
      <c r="D5" s="946">
        <v>21458</v>
      </c>
      <c r="E5" s="947">
        <v>1</v>
      </c>
      <c r="F5" s="948" t="s">
        <v>866</v>
      </c>
      <c r="G5" s="949">
        <v>42231</v>
      </c>
      <c r="H5" s="923" t="s">
        <v>701</v>
      </c>
      <c r="I5" s="923" t="s">
        <v>867</v>
      </c>
      <c r="J5" s="922" t="str">
        <f t="shared" si="0"/>
        <v>LLC-01_8</v>
      </c>
      <c r="K5" s="922" t="str">
        <f t="shared" si="1"/>
        <v>CCM03_8</v>
      </c>
      <c r="L5" s="923" t="s">
        <v>509</v>
      </c>
      <c r="M5" s="213" t="s">
        <v>868</v>
      </c>
      <c r="N5" s="924" t="s">
        <v>510</v>
      </c>
      <c r="O5" s="925">
        <v>15750</v>
      </c>
      <c r="P5" s="925">
        <v>5.93</v>
      </c>
      <c r="Q5" s="925">
        <f t="shared" si="3"/>
        <v>93397.5</v>
      </c>
      <c r="R5" s="926"/>
      <c r="S5" s="927"/>
      <c r="T5" s="928">
        <f t="shared" si="2"/>
        <v>2004123555</v>
      </c>
      <c r="U5" s="929" t="s">
        <v>702</v>
      </c>
      <c r="V5" s="923" t="s">
        <v>592</v>
      </c>
      <c r="W5" s="452" t="s">
        <v>642</v>
      </c>
      <c r="X5" s="925"/>
      <c r="Y5" s="452"/>
      <c r="Z5" s="925"/>
      <c r="AA5" s="925">
        <f t="shared" si="4"/>
        <v>0</v>
      </c>
      <c r="AB5" s="930" t="s">
        <v>703</v>
      </c>
      <c r="AC5" s="930" t="s">
        <v>704</v>
      </c>
      <c r="AD5" s="931"/>
      <c r="AE5" s="456"/>
      <c r="AF5" s="923"/>
      <c r="AG5" s="923"/>
      <c r="AH5" s="457"/>
      <c r="AI5" s="458"/>
      <c r="AJ5" s="928"/>
      <c r="AK5" s="224"/>
      <c r="AM5" s="908"/>
    </row>
    <row r="6" spans="1:39" s="909" customFormat="1" ht="28.5" customHeight="1">
      <c r="A6" s="932"/>
      <c r="B6" s="936">
        <v>4</v>
      </c>
      <c r="C6" s="936" t="s">
        <v>486</v>
      </c>
      <c r="D6" s="687">
        <v>21458</v>
      </c>
      <c r="E6" s="950"/>
      <c r="F6" s="951" t="s">
        <v>869</v>
      </c>
      <c r="G6" s="952">
        <v>42240</v>
      </c>
      <c r="H6" s="938" t="s">
        <v>701</v>
      </c>
      <c r="I6" s="938" t="s">
        <v>862</v>
      </c>
      <c r="J6" s="937" t="str">
        <f t="shared" si="0"/>
        <v>LLC-01_</v>
      </c>
      <c r="K6" s="937" t="str">
        <f t="shared" si="1"/>
        <v>CNM02_</v>
      </c>
      <c r="L6" s="938" t="s">
        <v>517</v>
      </c>
      <c r="M6" s="233" t="s">
        <v>865</v>
      </c>
      <c r="N6" s="939" t="s">
        <v>510</v>
      </c>
      <c r="O6" s="618">
        <v>13875</v>
      </c>
      <c r="P6" s="618">
        <v>6.82</v>
      </c>
      <c r="Q6" s="618">
        <f t="shared" si="3"/>
        <v>94627.5</v>
      </c>
      <c r="R6" s="940"/>
      <c r="S6" s="941"/>
      <c r="T6" s="942">
        <f t="shared" si="2"/>
        <v>2030516895</v>
      </c>
      <c r="U6" s="950"/>
      <c r="V6" s="938"/>
      <c r="W6" s="476"/>
      <c r="X6" s="618"/>
      <c r="Y6" s="476"/>
      <c r="Z6" s="618"/>
      <c r="AA6" s="618">
        <f t="shared" si="4"/>
        <v>0</v>
      </c>
      <c r="AB6" s="944" t="s">
        <v>706</v>
      </c>
      <c r="AC6" s="944" t="s">
        <v>707</v>
      </c>
      <c r="AD6" s="945"/>
      <c r="AE6" s="480"/>
      <c r="AF6" s="942"/>
      <c r="AG6" s="942"/>
      <c r="AH6" s="482"/>
      <c r="AI6" s="483"/>
      <c r="AJ6" s="942"/>
      <c r="AK6" s="228"/>
      <c r="AM6" s="908"/>
    </row>
    <row r="7" spans="1:39" s="909" customFormat="1" ht="28.5" customHeight="1">
      <c r="A7" s="881">
        <v>9</v>
      </c>
      <c r="B7" s="917">
        <v>5</v>
      </c>
      <c r="C7" s="917" t="s">
        <v>486</v>
      </c>
      <c r="D7" s="917">
        <v>21458</v>
      </c>
      <c r="E7" s="917">
        <v>1</v>
      </c>
      <c r="F7" s="917" t="s">
        <v>870</v>
      </c>
      <c r="G7" s="918">
        <v>42263</v>
      </c>
      <c r="H7" s="919" t="s">
        <v>709</v>
      </c>
      <c r="I7" s="969" t="s">
        <v>862</v>
      </c>
      <c r="J7" s="921" t="str">
        <f t="shared" si="0"/>
        <v>MKA_9</v>
      </c>
      <c r="K7" s="922" t="str">
        <f t="shared" si="1"/>
        <v>CCM21_9</v>
      </c>
      <c r="L7" s="922" t="s">
        <v>522</v>
      </c>
      <c r="M7" s="923" t="s">
        <v>864</v>
      </c>
      <c r="N7" s="924" t="s">
        <v>715</v>
      </c>
      <c r="O7" s="925">
        <v>2220</v>
      </c>
      <c r="P7" s="925">
        <v>10</v>
      </c>
      <c r="Q7" s="925">
        <f t="shared" si="3"/>
        <v>22200</v>
      </c>
      <c r="R7" s="926"/>
      <c r="S7" s="927"/>
      <c r="T7" s="928">
        <f t="shared" si="2"/>
        <v>476367600</v>
      </c>
      <c r="U7" s="947" t="s">
        <v>716</v>
      </c>
      <c r="V7" s="923"/>
      <c r="W7" s="452" t="s">
        <v>613</v>
      </c>
      <c r="X7" s="925"/>
      <c r="Y7" s="452"/>
      <c r="Z7" s="452"/>
      <c r="AA7" s="910"/>
      <c r="AB7" s="457" t="s">
        <v>717</v>
      </c>
      <c r="AC7" s="930" t="s">
        <v>718</v>
      </c>
      <c r="AD7" s="931"/>
      <c r="AE7" s="456"/>
      <c r="AF7" s="923"/>
      <c r="AG7" s="923"/>
      <c r="AH7" s="457"/>
      <c r="AI7" s="458"/>
      <c r="AJ7" s="928"/>
      <c r="AK7" s="226"/>
      <c r="AM7" s="908"/>
    </row>
    <row r="8" spans="1:39" s="909" customFormat="1" ht="28.5" customHeight="1">
      <c r="A8" s="882"/>
      <c r="B8" s="970">
        <v>6</v>
      </c>
      <c r="C8" s="970"/>
      <c r="D8" s="970">
        <v>21458</v>
      </c>
      <c r="E8" s="970"/>
      <c r="F8" s="970"/>
      <c r="G8" s="971"/>
      <c r="H8" s="963" t="s">
        <v>709</v>
      </c>
      <c r="I8" s="972" t="s">
        <v>862</v>
      </c>
      <c r="J8" s="973" t="str">
        <f t="shared" si="0"/>
        <v>MKA_</v>
      </c>
      <c r="K8" s="612" t="str">
        <f t="shared" si="1"/>
        <v>CCM21.1_</v>
      </c>
      <c r="L8" s="612" t="s">
        <v>617</v>
      </c>
      <c r="M8" s="958" t="s">
        <v>865</v>
      </c>
      <c r="N8" s="953" t="s">
        <v>510</v>
      </c>
      <c r="O8" s="673">
        <v>2916</v>
      </c>
      <c r="P8" s="673">
        <v>9.9</v>
      </c>
      <c r="Q8" s="673">
        <f t="shared" si="3"/>
        <v>28868.400000000001</v>
      </c>
      <c r="R8" s="954"/>
      <c r="S8" s="955"/>
      <c r="T8" s="956">
        <f t="shared" si="2"/>
        <v>619458127.20000005</v>
      </c>
      <c r="U8" s="957"/>
      <c r="V8" s="958"/>
      <c r="W8" s="555"/>
      <c r="X8" s="555"/>
      <c r="Y8" s="555"/>
      <c r="Z8" s="673"/>
      <c r="AA8" s="911"/>
      <c r="AB8" s="959"/>
      <c r="AC8" s="974"/>
      <c r="AD8" s="960"/>
      <c r="AE8" s="559"/>
      <c r="AF8" s="958"/>
      <c r="AG8" s="958"/>
      <c r="AH8" s="560"/>
      <c r="AI8" s="561"/>
      <c r="AJ8" s="956"/>
      <c r="AK8" s="268"/>
      <c r="AM8" s="908"/>
    </row>
    <row r="9" spans="1:39" s="909" customFormat="1" ht="28.5" customHeight="1">
      <c r="A9" s="882"/>
      <c r="B9" s="961">
        <v>6</v>
      </c>
      <c r="C9" s="975" t="s">
        <v>486</v>
      </c>
      <c r="D9" s="976">
        <v>21458</v>
      </c>
      <c r="E9" s="576"/>
      <c r="F9" s="977" t="s">
        <v>871</v>
      </c>
      <c r="G9" s="978">
        <v>42276</v>
      </c>
      <c r="H9" s="979" t="s">
        <v>709</v>
      </c>
      <c r="I9" s="979" t="s">
        <v>867</v>
      </c>
      <c r="J9" s="980" t="str">
        <f t="shared" ref="J9:J10" si="5">(H9&amp;"_")&amp;A9</f>
        <v>MKA_</v>
      </c>
      <c r="K9" s="980" t="str">
        <f t="shared" ref="K9:K10" si="6">(L9&amp;"_")&amp;A9</f>
        <v>CCM03_</v>
      </c>
      <c r="L9" s="979" t="s">
        <v>509</v>
      </c>
      <c r="M9" s="323" t="s">
        <v>868</v>
      </c>
      <c r="N9" s="981" t="s">
        <v>510</v>
      </c>
      <c r="O9" s="982">
        <v>3000</v>
      </c>
      <c r="P9" s="982">
        <v>8.65</v>
      </c>
      <c r="Q9" s="982">
        <f t="shared" si="3"/>
        <v>25950</v>
      </c>
      <c r="R9" s="983"/>
      <c r="S9" s="984"/>
      <c r="T9" s="985">
        <f t="shared" si="2"/>
        <v>556835100</v>
      </c>
      <c r="U9" s="986"/>
      <c r="V9" s="979"/>
      <c r="W9" s="576"/>
      <c r="X9" s="576"/>
      <c r="Y9" s="576"/>
      <c r="Z9" s="982"/>
      <c r="AA9" s="987"/>
      <c r="AB9" s="581"/>
      <c r="AC9" s="988"/>
      <c r="AD9" s="989"/>
      <c r="AE9" s="580"/>
      <c r="AF9" s="979"/>
      <c r="AG9" s="979"/>
      <c r="AH9" s="581"/>
      <c r="AI9" s="582"/>
      <c r="AJ9" s="985"/>
      <c r="AK9" s="335"/>
      <c r="AM9" s="908"/>
    </row>
    <row r="10" spans="1:39" s="436" customFormat="1" ht="30.75" customHeight="1">
      <c r="A10" s="633">
        <v>10</v>
      </c>
      <c r="B10" s="634">
        <v>7</v>
      </c>
      <c r="C10" s="634" t="s">
        <v>486</v>
      </c>
      <c r="D10" s="635">
        <v>21575</v>
      </c>
      <c r="E10" s="525">
        <v>1</v>
      </c>
      <c r="F10" s="913" t="s">
        <v>872</v>
      </c>
      <c r="G10" s="637">
        <v>42298</v>
      </c>
      <c r="H10" s="964" t="s">
        <v>547</v>
      </c>
      <c r="I10" s="638" t="s">
        <v>862</v>
      </c>
      <c r="J10" s="633" t="str">
        <f t="shared" si="5"/>
        <v>BIO_10</v>
      </c>
      <c r="K10" s="633" t="str">
        <f t="shared" si="6"/>
        <v>CNM02_10</v>
      </c>
      <c r="L10" s="638" t="s">
        <v>517</v>
      </c>
      <c r="M10" s="303" t="s">
        <v>865</v>
      </c>
      <c r="N10" s="965" t="s">
        <v>510</v>
      </c>
      <c r="O10" s="639">
        <v>23010</v>
      </c>
      <c r="P10" s="639">
        <v>4.5</v>
      </c>
      <c r="Q10" s="639">
        <f t="shared" si="3"/>
        <v>103545</v>
      </c>
      <c r="R10" s="640"/>
      <c r="S10" s="641"/>
      <c r="T10" s="642">
        <f t="shared" si="2"/>
        <v>2233983375</v>
      </c>
      <c r="U10" s="643" t="s">
        <v>731</v>
      </c>
      <c r="V10" s="638" t="s">
        <v>592</v>
      </c>
      <c r="W10" s="643" t="s">
        <v>732</v>
      </c>
      <c r="X10" s="525"/>
      <c r="Y10" s="525"/>
      <c r="Z10" s="525"/>
      <c r="AA10" s="607"/>
      <c r="AB10" s="646" t="s">
        <v>733</v>
      </c>
      <c r="AC10" s="646" t="s">
        <v>734</v>
      </c>
      <c r="AD10" s="647"/>
      <c r="AE10" s="529"/>
      <c r="AF10" s="638"/>
      <c r="AG10" s="638"/>
      <c r="AH10" s="530"/>
      <c r="AI10" s="531"/>
      <c r="AJ10" s="642"/>
      <c r="AK10" s="315"/>
    </row>
    <row r="11" spans="1:39" s="436" customFormat="1" ht="28.5" customHeight="1">
      <c r="A11" s="881">
        <v>11</v>
      </c>
      <c r="B11" s="990">
        <v>8</v>
      </c>
      <c r="C11" s="990" t="s">
        <v>486</v>
      </c>
      <c r="D11" s="946">
        <v>21570</v>
      </c>
      <c r="E11" s="452">
        <v>1</v>
      </c>
      <c r="F11" s="948" t="s">
        <v>873</v>
      </c>
      <c r="G11" s="949">
        <v>42319</v>
      </c>
      <c r="H11" s="991" t="s">
        <v>701</v>
      </c>
      <c r="I11" s="923" t="s">
        <v>867</v>
      </c>
      <c r="J11" s="922" t="str">
        <f t="shared" ref="J11:J12" si="7">(H11&amp;"_")&amp;A11</f>
        <v>LLC-01_11</v>
      </c>
      <c r="K11" s="922" t="str">
        <f t="shared" ref="K11:K12" si="8">(L11&amp;"_")&amp;A11</f>
        <v>CCM03_11</v>
      </c>
      <c r="L11" s="923" t="s">
        <v>509</v>
      </c>
      <c r="M11" s="213" t="s">
        <v>868</v>
      </c>
      <c r="N11" s="924" t="s">
        <v>510</v>
      </c>
      <c r="O11" s="925">
        <v>4875</v>
      </c>
      <c r="P11" s="925">
        <v>5.95</v>
      </c>
      <c r="Q11" s="925">
        <f t="shared" si="3"/>
        <v>29006.25</v>
      </c>
      <c r="R11" s="926"/>
      <c r="S11" s="927"/>
      <c r="T11" s="928">
        <f t="shared" si="2"/>
        <v>625664812.5</v>
      </c>
      <c r="U11" s="992" t="s">
        <v>736</v>
      </c>
      <c r="V11" s="923" t="s">
        <v>592</v>
      </c>
      <c r="W11" s="452" t="s">
        <v>737</v>
      </c>
      <c r="X11" s="452"/>
      <c r="Y11" s="452"/>
      <c r="Z11" s="452"/>
      <c r="AA11" s="594"/>
      <c r="AB11" s="930" t="s">
        <v>738</v>
      </c>
      <c r="AC11" s="930" t="s">
        <v>739</v>
      </c>
      <c r="AD11" s="931"/>
      <c r="AE11" s="456"/>
      <c r="AF11" s="923"/>
      <c r="AG11" s="923"/>
      <c r="AH11" s="457"/>
      <c r="AI11" s="458"/>
      <c r="AJ11" s="928"/>
      <c r="AK11" s="226"/>
    </row>
    <row r="12" spans="1:39" s="436" customFormat="1" ht="28.5" customHeight="1">
      <c r="A12" s="882"/>
      <c r="B12" s="970">
        <v>9</v>
      </c>
      <c r="C12" s="970" t="s">
        <v>486</v>
      </c>
      <c r="D12" s="970">
        <v>21570</v>
      </c>
      <c r="E12" s="970"/>
      <c r="F12" s="970" t="s">
        <v>874</v>
      </c>
      <c r="G12" s="971">
        <v>42335</v>
      </c>
      <c r="H12" s="963" t="s">
        <v>701</v>
      </c>
      <c r="I12" s="972" t="s">
        <v>862</v>
      </c>
      <c r="J12" s="612" t="str">
        <f t="shared" si="7"/>
        <v>LLC-01_</v>
      </c>
      <c r="K12" s="612" t="str">
        <f t="shared" si="8"/>
        <v>CNM02_</v>
      </c>
      <c r="L12" s="958" t="s">
        <v>517</v>
      </c>
      <c r="M12" s="255" t="s">
        <v>868</v>
      </c>
      <c r="N12" s="953" t="s">
        <v>510</v>
      </c>
      <c r="O12" s="673">
        <v>12000</v>
      </c>
      <c r="P12" s="673">
        <v>6.84</v>
      </c>
      <c r="Q12" s="673">
        <f t="shared" si="3"/>
        <v>82080</v>
      </c>
      <c r="R12" s="954"/>
      <c r="S12" s="955"/>
      <c r="T12" s="956">
        <f t="shared" si="2"/>
        <v>1770465600</v>
      </c>
      <c r="U12" s="555"/>
      <c r="V12" s="958"/>
      <c r="W12" s="555"/>
      <c r="X12" s="555"/>
      <c r="Y12" s="555"/>
      <c r="Z12" s="555"/>
      <c r="AA12" s="599"/>
      <c r="AB12" s="959"/>
      <c r="AC12" s="959"/>
      <c r="AD12" s="960"/>
      <c r="AE12" s="559"/>
      <c r="AF12" s="958"/>
      <c r="AG12" s="958"/>
      <c r="AH12" s="560"/>
      <c r="AI12" s="561"/>
      <c r="AJ12" s="956"/>
      <c r="AK12" s="268"/>
    </row>
    <row r="13" spans="1:39" s="436" customFormat="1" ht="28.5" customHeight="1">
      <c r="A13" s="882"/>
      <c r="B13" s="970"/>
      <c r="C13" s="970"/>
      <c r="D13" s="970">
        <v>21570</v>
      </c>
      <c r="E13" s="970"/>
      <c r="F13" s="970"/>
      <c r="G13" s="971"/>
      <c r="H13" s="963" t="s">
        <v>701</v>
      </c>
      <c r="I13" s="972" t="str">
        <f>VLOOKUP(H13,[2]Sub!$B$5:$C$104,2,0)</f>
        <v>LIMITED LIABILITY CO (ATB)</v>
      </c>
      <c r="J13" s="612" t="str">
        <f t="shared" si="0"/>
        <v>LLC-01_</v>
      </c>
      <c r="K13" s="612" t="str">
        <f t="shared" si="1"/>
        <v>CCM20_</v>
      </c>
      <c r="L13" s="993" t="s">
        <v>518</v>
      </c>
      <c r="M13" s="255" t="s">
        <v>865</v>
      </c>
      <c r="N13" s="953" t="s">
        <v>510</v>
      </c>
      <c r="O13" s="673">
        <v>4125</v>
      </c>
      <c r="P13" s="673">
        <v>8.16</v>
      </c>
      <c r="Q13" s="673">
        <f t="shared" si="3"/>
        <v>33660</v>
      </c>
      <c r="R13" s="954"/>
      <c r="S13" s="955"/>
      <c r="T13" s="956">
        <f t="shared" si="2"/>
        <v>726046200</v>
      </c>
      <c r="U13" s="555"/>
      <c r="V13" s="958"/>
      <c r="W13" s="555"/>
      <c r="X13" s="555"/>
      <c r="Y13" s="555"/>
      <c r="Z13" s="555"/>
      <c r="AA13" s="599"/>
      <c r="AB13" s="959"/>
      <c r="AC13" s="959"/>
      <c r="AD13" s="960"/>
      <c r="AE13" s="559"/>
      <c r="AF13" s="958"/>
      <c r="AG13" s="958"/>
      <c r="AH13" s="560"/>
      <c r="AI13" s="561"/>
      <c r="AJ13" s="956"/>
      <c r="AK13" s="268"/>
    </row>
    <row r="14" spans="1:39" s="436" customFormat="1" ht="28.5" customHeight="1">
      <c r="A14" s="882"/>
      <c r="B14" s="967">
        <v>10</v>
      </c>
      <c r="C14" s="967" t="s">
        <v>519</v>
      </c>
      <c r="D14" s="687">
        <v>21750</v>
      </c>
      <c r="E14" s="476">
        <v>1</v>
      </c>
      <c r="F14" s="994" t="s">
        <v>875</v>
      </c>
      <c r="G14" s="952">
        <v>42335</v>
      </c>
      <c r="H14" s="968" t="s">
        <v>481</v>
      </c>
      <c r="I14" s="938" t="s">
        <v>876</v>
      </c>
      <c r="J14" s="937" t="str">
        <f t="shared" si="0"/>
        <v>TOK_</v>
      </c>
      <c r="K14" s="937" t="str">
        <f t="shared" si="1"/>
        <v>GKL01_</v>
      </c>
      <c r="L14" s="968" t="s">
        <v>489</v>
      </c>
      <c r="M14" s="233" t="s">
        <v>877</v>
      </c>
      <c r="N14" s="939" t="s">
        <v>490</v>
      </c>
      <c r="O14" s="618">
        <v>6440</v>
      </c>
      <c r="P14" s="618">
        <v>8.4</v>
      </c>
      <c r="Q14" s="618">
        <f t="shared" si="3"/>
        <v>54096</v>
      </c>
      <c r="R14" s="940"/>
      <c r="S14" s="941"/>
      <c r="T14" s="942">
        <f t="shared" si="2"/>
        <v>1176588000</v>
      </c>
      <c r="U14" s="602" t="s">
        <v>741</v>
      </c>
      <c r="V14" s="938" t="s">
        <v>592</v>
      </c>
      <c r="W14" s="476" t="s">
        <v>742</v>
      </c>
      <c r="X14" s="476"/>
      <c r="Y14" s="912"/>
      <c r="Z14" s="476"/>
      <c r="AA14" s="603"/>
      <c r="AB14" s="912" t="s">
        <v>743</v>
      </c>
      <c r="AC14" s="944" t="s">
        <v>744</v>
      </c>
      <c r="AD14" s="945"/>
      <c r="AE14" s="480"/>
      <c r="AF14" s="938"/>
      <c r="AG14" s="938"/>
      <c r="AH14" s="482"/>
      <c r="AI14" s="483"/>
      <c r="AJ14" s="942"/>
      <c r="AK14" s="246"/>
    </row>
    <row r="15" spans="1:39" s="436" customFormat="1" ht="28.5" customHeight="1">
      <c r="A15" s="995">
        <v>12</v>
      </c>
      <c r="B15" s="996">
        <v>11</v>
      </c>
      <c r="C15" s="990" t="s">
        <v>486</v>
      </c>
      <c r="D15" s="946">
        <v>21760</v>
      </c>
      <c r="E15" s="452">
        <v>1</v>
      </c>
      <c r="F15" s="997" t="s">
        <v>878</v>
      </c>
      <c r="G15" s="949">
        <v>42341</v>
      </c>
      <c r="H15" s="991" t="s">
        <v>752</v>
      </c>
      <c r="I15" s="923" t="s">
        <v>879</v>
      </c>
      <c r="J15" s="922" t="str">
        <f t="shared" si="0"/>
        <v>LLC-07_12</v>
      </c>
      <c r="K15" s="922" t="str">
        <f t="shared" si="1"/>
        <v>CCM03_12</v>
      </c>
      <c r="L15" s="991" t="s">
        <v>509</v>
      </c>
      <c r="M15" s="213" t="s">
        <v>877</v>
      </c>
      <c r="N15" s="924" t="s">
        <v>510</v>
      </c>
      <c r="O15" s="925">
        <v>10500</v>
      </c>
      <c r="P15" s="925">
        <v>3.15</v>
      </c>
      <c r="Q15" s="925">
        <f t="shared" si="3"/>
        <v>33075</v>
      </c>
      <c r="R15" s="926"/>
      <c r="S15" s="927"/>
      <c r="T15" s="928">
        <f t="shared" si="2"/>
        <v>719712000</v>
      </c>
      <c r="U15" s="452">
        <v>11</v>
      </c>
      <c r="V15" s="923" t="s">
        <v>592</v>
      </c>
      <c r="W15" s="998" t="s">
        <v>753</v>
      </c>
      <c r="X15" s="452"/>
      <c r="Y15" s="452"/>
      <c r="Z15" s="452"/>
      <c r="AA15" s="594"/>
      <c r="AB15" s="595" t="s">
        <v>754</v>
      </c>
      <c r="AC15" s="930" t="s">
        <v>755</v>
      </c>
      <c r="AD15" s="931"/>
      <c r="AE15" s="456"/>
      <c r="AF15" s="923"/>
      <c r="AG15" s="923"/>
      <c r="AH15" s="457"/>
      <c r="AI15" s="458"/>
      <c r="AJ15" s="928"/>
      <c r="AK15" s="597"/>
    </row>
    <row r="16" spans="1:39" s="436" customFormat="1" ht="28.5" customHeight="1">
      <c r="A16" s="995"/>
      <c r="B16" s="961">
        <v>12</v>
      </c>
      <c r="C16" s="961" t="s">
        <v>486</v>
      </c>
      <c r="D16" s="669">
        <v>21760</v>
      </c>
      <c r="E16" s="555">
        <v>1</v>
      </c>
      <c r="F16" s="962" t="s">
        <v>880</v>
      </c>
      <c r="G16" s="966">
        <v>42342</v>
      </c>
      <c r="H16" s="999" t="s">
        <v>577</v>
      </c>
      <c r="I16" s="958" t="s">
        <v>676</v>
      </c>
      <c r="J16" s="612" t="str">
        <f t="shared" si="0"/>
        <v>CUU_</v>
      </c>
      <c r="K16" s="612" t="str">
        <f t="shared" si="1"/>
        <v>CMN25_</v>
      </c>
      <c r="L16" s="993" t="s">
        <v>583</v>
      </c>
      <c r="M16" s="255" t="s">
        <v>881</v>
      </c>
      <c r="N16" s="958">
        <v>16041319</v>
      </c>
      <c r="O16" s="673">
        <v>1800</v>
      </c>
      <c r="P16" s="673">
        <v>10.3</v>
      </c>
      <c r="Q16" s="673">
        <f t="shared" si="3"/>
        <v>18540</v>
      </c>
      <c r="R16" s="954"/>
      <c r="S16" s="955"/>
      <c r="T16" s="956">
        <f t="shared" si="2"/>
        <v>403430400</v>
      </c>
      <c r="U16" s="555">
        <v>10</v>
      </c>
      <c r="V16" s="958" t="s">
        <v>592</v>
      </c>
      <c r="W16" s="555" t="s">
        <v>757</v>
      </c>
      <c r="X16" s="555"/>
      <c r="Y16" s="555"/>
      <c r="Z16" s="555"/>
      <c r="AA16" s="599"/>
      <c r="AB16" s="959" t="s">
        <v>758</v>
      </c>
      <c r="AC16" s="959" t="s">
        <v>759</v>
      </c>
      <c r="AD16" s="960"/>
      <c r="AE16" s="559"/>
      <c r="AF16" s="958"/>
      <c r="AG16" s="958"/>
      <c r="AH16" s="560"/>
      <c r="AI16" s="561"/>
      <c r="AJ16" s="956"/>
      <c r="AK16" s="268"/>
      <c r="AL16" s="696"/>
    </row>
    <row r="17" spans="1:38" s="436" customFormat="1" ht="28.5" customHeight="1">
      <c r="A17" s="995"/>
      <c r="B17" s="961">
        <v>13</v>
      </c>
      <c r="C17" s="961" t="s">
        <v>486</v>
      </c>
      <c r="D17" s="669"/>
      <c r="E17" s="555"/>
      <c r="F17" s="962" t="s">
        <v>882</v>
      </c>
      <c r="G17" s="966">
        <v>42343</v>
      </c>
      <c r="H17" s="999"/>
      <c r="I17" s="958" t="s">
        <v>861</v>
      </c>
      <c r="J17" s="612"/>
      <c r="K17" s="612"/>
      <c r="L17" s="993"/>
      <c r="M17" s="255" t="s">
        <v>883</v>
      </c>
      <c r="N17" s="958"/>
      <c r="O17" s="673"/>
      <c r="P17" s="673"/>
      <c r="Q17" s="673"/>
      <c r="R17" s="954"/>
      <c r="S17" s="955"/>
      <c r="T17" s="956"/>
      <c r="U17" s="555"/>
      <c r="V17" s="958"/>
      <c r="W17" s="555"/>
      <c r="X17" s="555"/>
      <c r="Y17" s="555"/>
      <c r="Z17" s="555"/>
      <c r="AA17" s="599"/>
      <c r="AB17" s="959"/>
      <c r="AC17" s="959"/>
      <c r="AD17" s="960"/>
      <c r="AE17" s="559"/>
      <c r="AF17" s="958"/>
      <c r="AG17" s="958"/>
      <c r="AH17" s="560"/>
      <c r="AI17" s="561"/>
      <c r="AJ17" s="956"/>
      <c r="AK17" s="268"/>
      <c r="AL17" s="696"/>
    </row>
    <row r="18" spans="1:38" s="436" customFormat="1" ht="28.5" customHeight="1">
      <c r="A18" s="995"/>
      <c r="B18" s="1000">
        <v>14</v>
      </c>
      <c r="C18" s="1000" t="s">
        <v>519</v>
      </c>
      <c r="D18" s="669"/>
      <c r="E18" s="555"/>
      <c r="F18" s="1001" t="s">
        <v>885</v>
      </c>
      <c r="G18" s="971">
        <v>42349</v>
      </c>
      <c r="H18" s="999"/>
      <c r="I18" s="970" t="s">
        <v>884</v>
      </c>
      <c r="J18" s="612"/>
      <c r="K18" s="612"/>
      <c r="L18" s="993"/>
      <c r="M18" s="255" t="s">
        <v>886</v>
      </c>
      <c r="N18" s="958"/>
      <c r="O18" s="673"/>
      <c r="P18" s="673"/>
      <c r="Q18" s="673"/>
      <c r="R18" s="954"/>
      <c r="S18" s="955"/>
      <c r="T18" s="956"/>
      <c r="U18" s="555"/>
      <c r="V18" s="958"/>
      <c r="W18" s="555"/>
      <c r="X18" s="555"/>
      <c r="Y18" s="555"/>
      <c r="Z18" s="555"/>
      <c r="AA18" s="599"/>
      <c r="AB18" s="959"/>
      <c r="AC18" s="959"/>
      <c r="AD18" s="960"/>
      <c r="AE18" s="559"/>
      <c r="AF18" s="958"/>
      <c r="AG18" s="958"/>
      <c r="AH18" s="560"/>
      <c r="AI18" s="561"/>
      <c r="AJ18" s="956"/>
      <c r="AK18" s="268"/>
      <c r="AL18" s="696"/>
    </row>
    <row r="19" spans="1:38" s="436" customFormat="1" ht="28.5" customHeight="1">
      <c r="A19" s="995"/>
      <c r="B19" s="1000"/>
      <c r="C19" s="1000"/>
      <c r="D19" s="669"/>
      <c r="E19" s="555"/>
      <c r="F19" s="1001"/>
      <c r="G19" s="971"/>
      <c r="H19" s="999"/>
      <c r="I19" s="970"/>
      <c r="J19" s="612"/>
      <c r="K19" s="612"/>
      <c r="L19" s="993"/>
      <c r="M19" s="255" t="s">
        <v>887</v>
      </c>
      <c r="N19" s="958"/>
      <c r="O19" s="673"/>
      <c r="P19" s="673"/>
      <c r="Q19" s="673"/>
      <c r="R19" s="954"/>
      <c r="S19" s="955"/>
      <c r="T19" s="956"/>
      <c r="U19" s="555"/>
      <c r="V19" s="958"/>
      <c r="W19" s="555"/>
      <c r="X19" s="555"/>
      <c r="Y19" s="555"/>
      <c r="Z19" s="555"/>
      <c r="AA19" s="599"/>
      <c r="AB19" s="959"/>
      <c r="AC19" s="959"/>
      <c r="AD19" s="960"/>
      <c r="AE19" s="559"/>
      <c r="AF19" s="958"/>
      <c r="AG19" s="958"/>
      <c r="AH19" s="560"/>
      <c r="AI19" s="561"/>
      <c r="AJ19" s="956"/>
      <c r="AK19" s="268"/>
      <c r="AL19" s="696"/>
    </row>
    <row r="20" spans="1:38" s="436" customFormat="1" ht="28.5" customHeight="1">
      <c r="A20" s="995"/>
      <c r="B20" s="1000"/>
      <c r="C20" s="1000"/>
      <c r="D20" s="669"/>
      <c r="E20" s="555"/>
      <c r="F20" s="1001"/>
      <c r="G20" s="971"/>
      <c r="H20" s="999"/>
      <c r="I20" s="970"/>
      <c r="J20" s="612"/>
      <c r="K20" s="612"/>
      <c r="L20" s="993"/>
      <c r="M20" s="255" t="s">
        <v>888</v>
      </c>
      <c r="N20" s="958"/>
      <c r="O20" s="673"/>
      <c r="P20" s="673"/>
      <c r="Q20" s="673"/>
      <c r="R20" s="954"/>
      <c r="S20" s="955"/>
      <c r="T20" s="956"/>
      <c r="U20" s="555"/>
      <c r="V20" s="958"/>
      <c r="W20" s="555"/>
      <c r="X20" s="555"/>
      <c r="Y20" s="555"/>
      <c r="Z20" s="555"/>
      <c r="AA20" s="599"/>
      <c r="AB20" s="959"/>
      <c r="AC20" s="959"/>
      <c r="AD20" s="960"/>
      <c r="AE20" s="559"/>
      <c r="AF20" s="958"/>
      <c r="AG20" s="958"/>
      <c r="AH20" s="560"/>
      <c r="AI20" s="561"/>
      <c r="AJ20" s="956"/>
      <c r="AK20" s="268"/>
      <c r="AL20" s="696"/>
    </row>
    <row r="21" spans="1:38" s="436" customFormat="1" ht="28.5" customHeight="1">
      <c r="A21" s="995"/>
      <c r="B21" s="967">
        <v>15</v>
      </c>
      <c r="C21" s="967" t="s">
        <v>486</v>
      </c>
      <c r="D21" s="687"/>
      <c r="E21" s="476"/>
      <c r="F21" s="994" t="s">
        <v>889</v>
      </c>
      <c r="G21" s="952">
        <v>42368</v>
      </c>
      <c r="H21" s="1002"/>
      <c r="I21" s="938" t="s">
        <v>867</v>
      </c>
      <c r="J21" s="937" t="str">
        <f t="shared" ref="J21" si="9">(H21&amp;"_")&amp;A21</f>
        <v>_</v>
      </c>
      <c r="K21" s="937" t="str">
        <f t="shared" ref="K21" si="10">(L21&amp;"_")&amp;A21</f>
        <v>CCM03_</v>
      </c>
      <c r="L21" s="938" t="s">
        <v>509</v>
      </c>
      <c r="M21" s="233" t="s">
        <v>868</v>
      </c>
      <c r="N21" s="938"/>
      <c r="O21" s="618"/>
      <c r="P21" s="618"/>
      <c r="Q21" s="618"/>
      <c r="R21" s="940"/>
      <c r="S21" s="941"/>
      <c r="T21" s="942"/>
      <c r="U21" s="476"/>
      <c r="V21" s="938"/>
      <c r="W21" s="476"/>
      <c r="X21" s="476"/>
      <c r="Y21" s="476"/>
      <c r="Z21" s="476"/>
      <c r="AA21" s="603"/>
      <c r="AB21" s="944"/>
      <c r="AC21" s="944"/>
      <c r="AD21" s="945"/>
      <c r="AE21" s="480"/>
      <c r="AF21" s="938"/>
      <c r="AG21" s="938"/>
      <c r="AH21" s="482"/>
      <c r="AI21" s="483"/>
      <c r="AJ21" s="942"/>
      <c r="AK21" s="246"/>
      <c r="AL21" s="696"/>
    </row>
  </sheetData>
  <mergeCells count="35"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I3:I4"/>
    <mergeCell ref="B7:B8"/>
    <mergeCell ref="C7:C8"/>
    <mergeCell ref="D7:D8"/>
    <mergeCell ref="E7:E8"/>
    <mergeCell ref="F7:F8"/>
    <mergeCell ref="G7:G8"/>
    <mergeCell ref="I7:I8"/>
    <mergeCell ref="A7:A9"/>
    <mergeCell ref="A11:A14"/>
    <mergeCell ref="A15:A21"/>
    <mergeCell ref="B3:B4"/>
    <mergeCell ref="C3:C4"/>
    <mergeCell ref="D3:D4"/>
    <mergeCell ref="B12:B13"/>
    <mergeCell ref="C12:C13"/>
    <mergeCell ref="D12:D13"/>
    <mergeCell ref="A1:AK1"/>
    <mergeCell ref="U2:V2"/>
    <mergeCell ref="W2:X2"/>
    <mergeCell ref="Y2:Z2"/>
    <mergeCell ref="A3:A4"/>
    <mergeCell ref="A5:A6"/>
    <mergeCell ref="E3:E4"/>
    <mergeCell ref="F3:F4"/>
    <mergeCell ref="G3:G4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4" customWidth="1"/>
    <col min="2" max="2" width="6.140625" style="174" customWidth="1"/>
    <col min="3" max="3" width="8.85546875" style="174" hidden="1" customWidth="1"/>
    <col min="4" max="4" width="8.28515625" style="174" hidden="1" customWidth="1"/>
    <col min="5" max="5" width="14.42578125" style="174" customWidth="1"/>
    <col min="6" max="6" width="10.28515625" style="174" customWidth="1"/>
    <col min="7" max="7" width="13.140625" style="174" hidden="1" customWidth="1"/>
    <col min="8" max="8" width="32.85546875" style="174" customWidth="1"/>
    <col min="9" max="9" width="0" style="174" hidden="1" customWidth="1"/>
    <col min="10" max="11" width="9.85546875" style="174" hidden="1" customWidth="1"/>
    <col min="12" max="12" width="28.7109375" style="174" customWidth="1"/>
    <col min="13" max="13" width="9.5703125" style="174" hidden="1" customWidth="1"/>
    <col min="14" max="14" width="9.28515625" style="174" hidden="1" customWidth="1"/>
    <col min="15" max="15" width="7.140625" style="174" hidden="1" customWidth="1"/>
    <col min="16" max="16" width="10" style="174" hidden="1" customWidth="1"/>
    <col min="17" max="18" width="9.140625" style="174" hidden="1" customWidth="1"/>
    <col min="19" max="19" width="14.7109375" style="174" hidden="1" customWidth="1"/>
    <col min="20" max="20" width="9.28515625" style="174" hidden="1" customWidth="1"/>
    <col min="21" max="21" width="0" style="174" hidden="1" customWidth="1"/>
    <col min="22" max="22" width="15.42578125" style="174" hidden="1" customWidth="1"/>
    <col min="23" max="23" width="0" style="174" hidden="1" customWidth="1"/>
    <col min="24" max="24" width="17" style="174" hidden="1" customWidth="1"/>
    <col min="25" max="25" width="9.28515625" style="174" hidden="1" customWidth="1"/>
    <col min="26" max="26" width="9.140625" style="174" hidden="1" customWidth="1"/>
    <col min="27" max="27" width="17.5703125" style="174" hidden="1" customWidth="1"/>
    <col min="28" max="28" width="24.28515625" style="379" hidden="1" customWidth="1"/>
    <col min="29" max="29" width="14" style="174" hidden="1" customWidth="1"/>
    <col min="30" max="30" width="0" style="174" hidden="1" customWidth="1"/>
    <col min="31" max="34" width="9.140625" style="174" hidden="1" customWidth="1"/>
    <col min="35" max="35" width="12" style="174" hidden="1" customWidth="1"/>
    <col min="36" max="36" width="8.28515625" style="816" customWidth="1"/>
    <col min="37" max="37" width="7" style="809" customWidth="1"/>
    <col min="38" max="38" width="8.28515625" style="380" customWidth="1"/>
    <col min="39" max="39" width="9.140625" style="174"/>
    <col min="40" max="40" width="9.140625" style="175"/>
    <col min="41" max="257" width="9.140625" style="174"/>
    <col min="258" max="258" width="6.140625" style="174" customWidth="1"/>
    <col min="259" max="259" width="12.140625" style="174" customWidth="1"/>
    <col min="260" max="260" width="8.85546875" style="174" customWidth="1"/>
    <col min="261" max="261" width="8.28515625" style="174" customWidth="1"/>
    <col min="262" max="262" width="15.85546875" style="174" customWidth="1"/>
    <col min="263" max="263" width="11" style="174" customWidth="1"/>
    <col min="264" max="264" width="13.140625" style="174" customWidth="1"/>
    <col min="265" max="265" width="24.7109375" style="174" customWidth="1"/>
    <col min="266" max="266" width="9.140625" style="174"/>
    <col min="267" max="267" width="9.85546875" style="174" customWidth="1"/>
    <col min="268" max="268" width="7.7109375" style="174" customWidth="1"/>
    <col min="269" max="269" width="9.85546875" style="174" customWidth="1"/>
    <col min="270" max="270" width="26.28515625" style="174" customWidth="1"/>
    <col min="271" max="271" width="9.5703125" style="174" customWidth="1"/>
    <col min="272" max="272" width="9.28515625" style="174" bestFit="1" customWidth="1"/>
    <col min="273" max="273" width="7.140625" style="174" customWidth="1"/>
    <col min="274" max="274" width="10" style="174" bestFit="1" customWidth="1"/>
    <col min="275" max="276" width="0" style="174" hidden="1" customWidth="1"/>
    <col min="277" max="277" width="14.7109375" style="174" customWidth="1"/>
    <col min="278" max="278" width="9.28515625" style="174" bestFit="1" customWidth="1"/>
    <col min="279" max="279" width="9.140625" style="174"/>
    <col min="280" max="280" width="15.42578125" style="174" customWidth="1"/>
    <col min="281" max="281" width="0" style="174" hidden="1" customWidth="1"/>
    <col min="282" max="282" width="17" style="174" customWidth="1"/>
    <col min="283" max="283" width="9.28515625" style="174" bestFit="1" customWidth="1"/>
    <col min="284" max="284" width="0" style="174" hidden="1" customWidth="1"/>
    <col min="285" max="285" width="17.5703125" style="174" customWidth="1"/>
    <col min="286" max="286" width="24.28515625" style="174" customWidth="1"/>
    <col min="287" max="293" width="0" style="174" hidden="1" customWidth="1"/>
    <col min="294" max="294" width="22" style="174" customWidth="1"/>
    <col min="295" max="513" width="9.140625" style="174"/>
    <col min="514" max="514" width="6.140625" style="174" customWidth="1"/>
    <col min="515" max="515" width="12.140625" style="174" customWidth="1"/>
    <col min="516" max="516" width="8.85546875" style="174" customWidth="1"/>
    <col min="517" max="517" width="8.28515625" style="174" customWidth="1"/>
    <col min="518" max="518" width="15.85546875" style="174" customWidth="1"/>
    <col min="519" max="519" width="11" style="174" customWidth="1"/>
    <col min="520" max="520" width="13.140625" style="174" customWidth="1"/>
    <col min="521" max="521" width="24.7109375" style="174" customWidth="1"/>
    <col min="522" max="522" width="9.140625" style="174"/>
    <col min="523" max="523" width="9.85546875" style="174" customWidth="1"/>
    <col min="524" max="524" width="7.7109375" style="174" customWidth="1"/>
    <col min="525" max="525" width="9.85546875" style="174" customWidth="1"/>
    <col min="526" max="526" width="26.28515625" style="174" customWidth="1"/>
    <col min="527" max="527" width="9.5703125" style="174" customWidth="1"/>
    <col min="528" max="528" width="9.28515625" style="174" bestFit="1" customWidth="1"/>
    <col min="529" max="529" width="7.140625" style="174" customWidth="1"/>
    <col min="530" max="530" width="10" style="174" bestFit="1" customWidth="1"/>
    <col min="531" max="532" width="0" style="174" hidden="1" customWidth="1"/>
    <col min="533" max="533" width="14.7109375" style="174" customWidth="1"/>
    <col min="534" max="534" width="9.28515625" style="174" bestFit="1" customWidth="1"/>
    <col min="535" max="535" width="9.140625" style="174"/>
    <col min="536" max="536" width="15.42578125" style="174" customWidth="1"/>
    <col min="537" max="537" width="0" style="174" hidden="1" customWidth="1"/>
    <col min="538" max="538" width="17" style="174" customWidth="1"/>
    <col min="539" max="539" width="9.28515625" style="174" bestFit="1" customWidth="1"/>
    <col min="540" max="540" width="0" style="174" hidden="1" customWidth="1"/>
    <col min="541" max="541" width="17.5703125" style="174" customWidth="1"/>
    <col min="542" max="542" width="24.28515625" style="174" customWidth="1"/>
    <col min="543" max="549" width="0" style="174" hidden="1" customWidth="1"/>
    <col min="550" max="550" width="22" style="174" customWidth="1"/>
    <col min="551" max="769" width="9.140625" style="174"/>
    <col min="770" max="770" width="6.140625" style="174" customWidth="1"/>
    <col min="771" max="771" width="12.140625" style="174" customWidth="1"/>
    <col min="772" max="772" width="8.85546875" style="174" customWidth="1"/>
    <col min="773" max="773" width="8.28515625" style="174" customWidth="1"/>
    <col min="774" max="774" width="15.85546875" style="174" customWidth="1"/>
    <col min="775" max="775" width="11" style="174" customWidth="1"/>
    <col min="776" max="776" width="13.140625" style="174" customWidth="1"/>
    <col min="777" max="777" width="24.7109375" style="174" customWidth="1"/>
    <col min="778" max="778" width="9.140625" style="174"/>
    <col min="779" max="779" width="9.85546875" style="174" customWidth="1"/>
    <col min="780" max="780" width="7.7109375" style="174" customWidth="1"/>
    <col min="781" max="781" width="9.85546875" style="174" customWidth="1"/>
    <col min="782" max="782" width="26.28515625" style="174" customWidth="1"/>
    <col min="783" max="783" width="9.5703125" style="174" customWidth="1"/>
    <col min="784" max="784" width="9.28515625" style="174" bestFit="1" customWidth="1"/>
    <col min="785" max="785" width="7.140625" style="174" customWidth="1"/>
    <col min="786" max="786" width="10" style="174" bestFit="1" customWidth="1"/>
    <col min="787" max="788" width="0" style="174" hidden="1" customWidth="1"/>
    <col min="789" max="789" width="14.7109375" style="174" customWidth="1"/>
    <col min="790" max="790" width="9.28515625" style="174" bestFit="1" customWidth="1"/>
    <col min="791" max="791" width="9.140625" style="174"/>
    <col min="792" max="792" width="15.42578125" style="174" customWidth="1"/>
    <col min="793" max="793" width="0" style="174" hidden="1" customWidth="1"/>
    <col min="794" max="794" width="17" style="174" customWidth="1"/>
    <col min="795" max="795" width="9.28515625" style="174" bestFit="1" customWidth="1"/>
    <col min="796" max="796" width="0" style="174" hidden="1" customWidth="1"/>
    <col min="797" max="797" width="17.5703125" style="174" customWidth="1"/>
    <col min="798" max="798" width="24.28515625" style="174" customWidth="1"/>
    <col min="799" max="805" width="0" style="174" hidden="1" customWidth="1"/>
    <col min="806" max="806" width="22" style="174" customWidth="1"/>
    <col min="807" max="1025" width="9.140625" style="174"/>
    <col min="1026" max="1026" width="6.140625" style="174" customWidth="1"/>
    <col min="1027" max="1027" width="12.140625" style="174" customWidth="1"/>
    <col min="1028" max="1028" width="8.85546875" style="174" customWidth="1"/>
    <col min="1029" max="1029" width="8.28515625" style="174" customWidth="1"/>
    <col min="1030" max="1030" width="15.85546875" style="174" customWidth="1"/>
    <col min="1031" max="1031" width="11" style="174" customWidth="1"/>
    <col min="1032" max="1032" width="13.140625" style="174" customWidth="1"/>
    <col min="1033" max="1033" width="24.7109375" style="174" customWidth="1"/>
    <col min="1034" max="1034" width="9.140625" style="174"/>
    <col min="1035" max="1035" width="9.85546875" style="174" customWidth="1"/>
    <col min="1036" max="1036" width="7.7109375" style="174" customWidth="1"/>
    <col min="1037" max="1037" width="9.85546875" style="174" customWidth="1"/>
    <col min="1038" max="1038" width="26.28515625" style="174" customWidth="1"/>
    <col min="1039" max="1039" width="9.5703125" style="174" customWidth="1"/>
    <col min="1040" max="1040" width="9.28515625" style="174" bestFit="1" customWidth="1"/>
    <col min="1041" max="1041" width="7.140625" style="174" customWidth="1"/>
    <col min="1042" max="1042" width="10" style="174" bestFit="1" customWidth="1"/>
    <col min="1043" max="1044" width="0" style="174" hidden="1" customWidth="1"/>
    <col min="1045" max="1045" width="14.7109375" style="174" customWidth="1"/>
    <col min="1046" max="1046" width="9.28515625" style="174" bestFit="1" customWidth="1"/>
    <col min="1047" max="1047" width="9.140625" style="174"/>
    <col min="1048" max="1048" width="15.42578125" style="174" customWidth="1"/>
    <col min="1049" max="1049" width="0" style="174" hidden="1" customWidth="1"/>
    <col min="1050" max="1050" width="17" style="174" customWidth="1"/>
    <col min="1051" max="1051" width="9.28515625" style="174" bestFit="1" customWidth="1"/>
    <col min="1052" max="1052" width="0" style="174" hidden="1" customWidth="1"/>
    <col min="1053" max="1053" width="17.5703125" style="174" customWidth="1"/>
    <col min="1054" max="1054" width="24.28515625" style="174" customWidth="1"/>
    <col min="1055" max="1061" width="0" style="174" hidden="1" customWidth="1"/>
    <col min="1062" max="1062" width="22" style="174" customWidth="1"/>
    <col min="1063" max="1281" width="9.140625" style="174"/>
    <col min="1282" max="1282" width="6.140625" style="174" customWidth="1"/>
    <col min="1283" max="1283" width="12.140625" style="174" customWidth="1"/>
    <col min="1284" max="1284" width="8.85546875" style="174" customWidth="1"/>
    <col min="1285" max="1285" width="8.28515625" style="174" customWidth="1"/>
    <col min="1286" max="1286" width="15.85546875" style="174" customWidth="1"/>
    <col min="1287" max="1287" width="11" style="174" customWidth="1"/>
    <col min="1288" max="1288" width="13.140625" style="174" customWidth="1"/>
    <col min="1289" max="1289" width="24.7109375" style="174" customWidth="1"/>
    <col min="1290" max="1290" width="9.140625" style="174"/>
    <col min="1291" max="1291" width="9.85546875" style="174" customWidth="1"/>
    <col min="1292" max="1292" width="7.7109375" style="174" customWidth="1"/>
    <col min="1293" max="1293" width="9.85546875" style="174" customWidth="1"/>
    <col min="1294" max="1294" width="26.28515625" style="174" customWidth="1"/>
    <col min="1295" max="1295" width="9.5703125" style="174" customWidth="1"/>
    <col min="1296" max="1296" width="9.28515625" style="174" bestFit="1" customWidth="1"/>
    <col min="1297" max="1297" width="7.140625" style="174" customWidth="1"/>
    <col min="1298" max="1298" width="10" style="174" bestFit="1" customWidth="1"/>
    <col min="1299" max="1300" width="0" style="174" hidden="1" customWidth="1"/>
    <col min="1301" max="1301" width="14.7109375" style="174" customWidth="1"/>
    <col min="1302" max="1302" width="9.28515625" style="174" bestFit="1" customWidth="1"/>
    <col min="1303" max="1303" width="9.140625" style="174"/>
    <col min="1304" max="1304" width="15.42578125" style="174" customWidth="1"/>
    <col min="1305" max="1305" width="0" style="174" hidden="1" customWidth="1"/>
    <col min="1306" max="1306" width="17" style="174" customWidth="1"/>
    <col min="1307" max="1307" width="9.28515625" style="174" bestFit="1" customWidth="1"/>
    <col min="1308" max="1308" width="0" style="174" hidden="1" customWidth="1"/>
    <col min="1309" max="1309" width="17.5703125" style="174" customWidth="1"/>
    <col min="1310" max="1310" width="24.28515625" style="174" customWidth="1"/>
    <col min="1311" max="1317" width="0" style="174" hidden="1" customWidth="1"/>
    <col min="1318" max="1318" width="22" style="174" customWidth="1"/>
    <col min="1319" max="1537" width="9.140625" style="174"/>
    <col min="1538" max="1538" width="6.140625" style="174" customWidth="1"/>
    <col min="1539" max="1539" width="12.140625" style="174" customWidth="1"/>
    <col min="1540" max="1540" width="8.85546875" style="174" customWidth="1"/>
    <col min="1541" max="1541" width="8.28515625" style="174" customWidth="1"/>
    <col min="1542" max="1542" width="15.85546875" style="174" customWidth="1"/>
    <col min="1543" max="1543" width="11" style="174" customWidth="1"/>
    <col min="1544" max="1544" width="13.140625" style="174" customWidth="1"/>
    <col min="1545" max="1545" width="24.7109375" style="174" customWidth="1"/>
    <col min="1546" max="1546" width="9.140625" style="174"/>
    <col min="1547" max="1547" width="9.85546875" style="174" customWidth="1"/>
    <col min="1548" max="1548" width="7.7109375" style="174" customWidth="1"/>
    <col min="1549" max="1549" width="9.85546875" style="174" customWidth="1"/>
    <col min="1550" max="1550" width="26.28515625" style="174" customWidth="1"/>
    <col min="1551" max="1551" width="9.5703125" style="174" customWidth="1"/>
    <col min="1552" max="1552" width="9.28515625" style="174" bestFit="1" customWidth="1"/>
    <col min="1553" max="1553" width="7.140625" style="174" customWidth="1"/>
    <col min="1554" max="1554" width="10" style="174" bestFit="1" customWidth="1"/>
    <col min="1555" max="1556" width="0" style="174" hidden="1" customWidth="1"/>
    <col min="1557" max="1557" width="14.7109375" style="174" customWidth="1"/>
    <col min="1558" max="1558" width="9.28515625" style="174" bestFit="1" customWidth="1"/>
    <col min="1559" max="1559" width="9.140625" style="174"/>
    <col min="1560" max="1560" width="15.42578125" style="174" customWidth="1"/>
    <col min="1561" max="1561" width="0" style="174" hidden="1" customWidth="1"/>
    <col min="1562" max="1562" width="17" style="174" customWidth="1"/>
    <col min="1563" max="1563" width="9.28515625" style="174" bestFit="1" customWidth="1"/>
    <col min="1564" max="1564" width="0" style="174" hidden="1" customWidth="1"/>
    <col min="1565" max="1565" width="17.5703125" style="174" customWidth="1"/>
    <col min="1566" max="1566" width="24.28515625" style="174" customWidth="1"/>
    <col min="1567" max="1573" width="0" style="174" hidden="1" customWidth="1"/>
    <col min="1574" max="1574" width="22" style="174" customWidth="1"/>
    <col min="1575" max="1793" width="9.140625" style="174"/>
    <col min="1794" max="1794" width="6.140625" style="174" customWidth="1"/>
    <col min="1795" max="1795" width="12.140625" style="174" customWidth="1"/>
    <col min="1796" max="1796" width="8.85546875" style="174" customWidth="1"/>
    <col min="1797" max="1797" width="8.28515625" style="174" customWidth="1"/>
    <col min="1798" max="1798" width="15.85546875" style="174" customWidth="1"/>
    <col min="1799" max="1799" width="11" style="174" customWidth="1"/>
    <col min="1800" max="1800" width="13.140625" style="174" customWidth="1"/>
    <col min="1801" max="1801" width="24.7109375" style="174" customWidth="1"/>
    <col min="1802" max="1802" width="9.140625" style="174"/>
    <col min="1803" max="1803" width="9.85546875" style="174" customWidth="1"/>
    <col min="1804" max="1804" width="7.7109375" style="174" customWidth="1"/>
    <col min="1805" max="1805" width="9.85546875" style="174" customWidth="1"/>
    <col min="1806" max="1806" width="26.28515625" style="174" customWidth="1"/>
    <col min="1807" max="1807" width="9.5703125" style="174" customWidth="1"/>
    <col min="1808" max="1808" width="9.28515625" style="174" bestFit="1" customWidth="1"/>
    <col min="1809" max="1809" width="7.140625" style="174" customWidth="1"/>
    <col min="1810" max="1810" width="10" style="174" bestFit="1" customWidth="1"/>
    <col min="1811" max="1812" width="0" style="174" hidden="1" customWidth="1"/>
    <col min="1813" max="1813" width="14.7109375" style="174" customWidth="1"/>
    <col min="1814" max="1814" width="9.28515625" style="174" bestFit="1" customWidth="1"/>
    <col min="1815" max="1815" width="9.140625" style="174"/>
    <col min="1816" max="1816" width="15.42578125" style="174" customWidth="1"/>
    <col min="1817" max="1817" width="0" style="174" hidden="1" customWidth="1"/>
    <col min="1818" max="1818" width="17" style="174" customWidth="1"/>
    <col min="1819" max="1819" width="9.28515625" style="174" bestFit="1" customWidth="1"/>
    <col min="1820" max="1820" width="0" style="174" hidden="1" customWidth="1"/>
    <col min="1821" max="1821" width="17.5703125" style="174" customWidth="1"/>
    <col min="1822" max="1822" width="24.28515625" style="174" customWidth="1"/>
    <col min="1823" max="1829" width="0" style="174" hidden="1" customWidth="1"/>
    <col min="1830" max="1830" width="22" style="174" customWidth="1"/>
    <col min="1831" max="2049" width="9.140625" style="174"/>
    <col min="2050" max="2050" width="6.140625" style="174" customWidth="1"/>
    <col min="2051" max="2051" width="12.140625" style="174" customWidth="1"/>
    <col min="2052" max="2052" width="8.85546875" style="174" customWidth="1"/>
    <col min="2053" max="2053" width="8.28515625" style="174" customWidth="1"/>
    <col min="2054" max="2054" width="15.85546875" style="174" customWidth="1"/>
    <col min="2055" max="2055" width="11" style="174" customWidth="1"/>
    <col min="2056" max="2056" width="13.140625" style="174" customWidth="1"/>
    <col min="2057" max="2057" width="24.7109375" style="174" customWidth="1"/>
    <col min="2058" max="2058" width="9.140625" style="174"/>
    <col min="2059" max="2059" width="9.85546875" style="174" customWidth="1"/>
    <col min="2060" max="2060" width="7.7109375" style="174" customWidth="1"/>
    <col min="2061" max="2061" width="9.85546875" style="174" customWidth="1"/>
    <col min="2062" max="2062" width="26.28515625" style="174" customWidth="1"/>
    <col min="2063" max="2063" width="9.5703125" style="174" customWidth="1"/>
    <col min="2064" max="2064" width="9.28515625" style="174" bestFit="1" customWidth="1"/>
    <col min="2065" max="2065" width="7.140625" style="174" customWidth="1"/>
    <col min="2066" max="2066" width="10" style="174" bestFit="1" customWidth="1"/>
    <col min="2067" max="2068" width="0" style="174" hidden="1" customWidth="1"/>
    <col min="2069" max="2069" width="14.7109375" style="174" customWidth="1"/>
    <col min="2070" max="2070" width="9.28515625" style="174" bestFit="1" customWidth="1"/>
    <col min="2071" max="2071" width="9.140625" style="174"/>
    <col min="2072" max="2072" width="15.42578125" style="174" customWidth="1"/>
    <col min="2073" max="2073" width="0" style="174" hidden="1" customWidth="1"/>
    <col min="2074" max="2074" width="17" style="174" customWidth="1"/>
    <col min="2075" max="2075" width="9.28515625" style="174" bestFit="1" customWidth="1"/>
    <col min="2076" max="2076" width="0" style="174" hidden="1" customWidth="1"/>
    <col min="2077" max="2077" width="17.5703125" style="174" customWidth="1"/>
    <col min="2078" max="2078" width="24.28515625" style="174" customWidth="1"/>
    <col min="2079" max="2085" width="0" style="174" hidden="1" customWidth="1"/>
    <col min="2086" max="2086" width="22" style="174" customWidth="1"/>
    <col min="2087" max="2305" width="9.140625" style="174"/>
    <col min="2306" max="2306" width="6.140625" style="174" customWidth="1"/>
    <col min="2307" max="2307" width="12.140625" style="174" customWidth="1"/>
    <col min="2308" max="2308" width="8.85546875" style="174" customWidth="1"/>
    <col min="2309" max="2309" width="8.28515625" style="174" customWidth="1"/>
    <col min="2310" max="2310" width="15.85546875" style="174" customWidth="1"/>
    <col min="2311" max="2311" width="11" style="174" customWidth="1"/>
    <col min="2312" max="2312" width="13.140625" style="174" customWidth="1"/>
    <col min="2313" max="2313" width="24.7109375" style="174" customWidth="1"/>
    <col min="2314" max="2314" width="9.140625" style="174"/>
    <col min="2315" max="2315" width="9.85546875" style="174" customWidth="1"/>
    <col min="2316" max="2316" width="7.7109375" style="174" customWidth="1"/>
    <col min="2317" max="2317" width="9.85546875" style="174" customWidth="1"/>
    <col min="2318" max="2318" width="26.28515625" style="174" customWidth="1"/>
    <col min="2319" max="2319" width="9.5703125" style="174" customWidth="1"/>
    <col min="2320" max="2320" width="9.28515625" style="174" bestFit="1" customWidth="1"/>
    <col min="2321" max="2321" width="7.140625" style="174" customWidth="1"/>
    <col min="2322" max="2322" width="10" style="174" bestFit="1" customWidth="1"/>
    <col min="2323" max="2324" width="0" style="174" hidden="1" customWidth="1"/>
    <col min="2325" max="2325" width="14.7109375" style="174" customWidth="1"/>
    <col min="2326" max="2326" width="9.28515625" style="174" bestFit="1" customWidth="1"/>
    <col min="2327" max="2327" width="9.140625" style="174"/>
    <col min="2328" max="2328" width="15.42578125" style="174" customWidth="1"/>
    <col min="2329" max="2329" width="0" style="174" hidden="1" customWidth="1"/>
    <col min="2330" max="2330" width="17" style="174" customWidth="1"/>
    <col min="2331" max="2331" width="9.28515625" style="174" bestFit="1" customWidth="1"/>
    <col min="2332" max="2332" width="0" style="174" hidden="1" customWidth="1"/>
    <col min="2333" max="2333" width="17.5703125" style="174" customWidth="1"/>
    <col min="2334" max="2334" width="24.28515625" style="174" customWidth="1"/>
    <col min="2335" max="2341" width="0" style="174" hidden="1" customWidth="1"/>
    <col min="2342" max="2342" width="22" style="174" customWidth="1"/>
    <col min="2343" max="2561" width="9.140625" style="174"/>
    <col min="2562" max="2562" width="6.140625" style="174" customWidth="1"/>
    <col min="2563" max="2563" width="12.140625" style="174" customWidth="1"/>
    <col min="2564" max="2564" width="8.85546875" style="174" customWidth="1"/>
    <col min="2565" max="2565" width="8.28515625" style="174" customWidth="1"/>
    <col min="2566" max="2566" width="15.85546875" style="174" customWidth="1"/>
    <col min="2567" max="2567" width="11" style="174" customWidth="1"/>
    <col min="2568" max="2568" width="13.140625" style="174" customWidth="1"/>
    <col min="2569" max="2569" width="24.7109375" style="174" customWidth="1"/>
    <col min="2570" max="2570" width="9.140625" style="174"/>
    <col min="2571" max="2571" width="9.85546875" style="174" customWidth="1"/>
    <col min="2572" max="2572" width="7.7109375" style="174" customWidth="1"/>
    <col min="2573" max="2573" width="9.85546875" style="174" customWidth="1"/>
    <col min="2574" max="2574" width="26.28515625" style="174" customWidth="1"/>
    <col min="2575" max="2575" width="9.5703125" style="174" customWidth="1"/>
    <col min="2576" max="2576" width="9.28515625" style="174" bestFit="1" customWidth="1"/>
    <col min="2577" max="2577" width="7.140625" style="174" customWidth="1"/>
    <col min="2578" max="2578" width="10" style="174" bestFit="1" customWidth="1"/>
    <col min="2579" max="2580" width="0" style="174" hidden="1" customWidth="1"/>
    <col min="2581" max="2581" width="14.7109375" style="174" customWidth="1"/>
    <col min="2582" max="2582" width="9.28515625" style="174" bestFit="1" customWidth="1"/>
    <col min="2583" max="2583" width="9.140625" style="174"/>
    <col min="2584" max="2584" width="15.42578125" style="174" customWidth="1"/>
    <col min="2585" max="2585" width="0" style="174" hidden="1" customWidth="1"/>
    <col min="2586" max="2586" width="17" style="174" customWidth="1"/>
    <col min="2587" max="2587" width="9.28515625" style="174" bestFit="1" customWidth="1"/>
    <col min="2588" max="2588" width="0" style="174" hidden="1" customWidth="1"/>
    <col min="2589" max="2589" width="17.5703125" style="174" customWidth="1"/>
    <col min="2590" max="2590" width="24.28515625" style="174" customWidth="1"/>
    <col min="2591" max="2597" width="0" style="174" hidden="1" customWidth="1"/>
    <col min="2598" max="2598" width="22" style="174" customWidth="1"/>
    <col min="2599" max="2817" width="9.140625" style="174"/>
    <col min="2818" max="2818" width="6.140625" style="174" customWidth="1"/>
    <col min="2819" max="2819" width="12.140625" style="174" customWidth="1"/>
    <col min="2820" max="2820" width="8.85546875" style="174" customWidth="1"/>
    <col min="2821" max="2821" width="8.28515625" style="174" customWidth="1"/>
    <col min="2822" max="2822" width="15.85546875" style="174" customWidth="1"/>
    <col min="2823" max="2823" width="11" style="174" customWidth="1"/>
    <col min="2824" max="2824" width="13.140625" style="174" customWidth="1"/>
    <col min="2825" max="2825" width="24.7109375" style="174" customWidth="1"/>
    <col min="2826" max="2826" width="9.140625" style="174"/>
    <col min="2827" max="2827" width="9.85546875" style="174" customWidth="1"/>
    <col min="2828" max="2828" width="7.7109375" style="174" customWidth="1"/>
    <col min="2829" max="2829" width="9.85546875" style="174" customWidth="1"/>
    <col min="2830" max="2830" width="26.28515625" style="174" customWidth="1"/>
    <col min="2831" max="2831" width="9.5703125" style="174" customWidth="1"/>
    <col min="2832" max="2832" width="9.28515625" style="174" bestFit="1" customWidth="1"/>
    <col min="2833" max="2833" width="7.140625" style="174" customWidth="1"/>
    <col min="2834" max="2834" width="10" style="174" bestFit="1" customWidth="1"/>
    <col min="2835" max="2836" width="0" style="174" hidden="1" customWidth="1"/>
    <col min="2837" max="2837" width="14.7109375" style="174" customWidth="1"/>
    <col min="2838" max="2838" width="9.28515625" style="174" bestFit="1" customWidth="1"/>
    <col min="2839" max="2839" width="9.140625" style="174"/>
    <col min="2840" max="2840" width="15.42578125" style="174" customWidth="1"/>
    <col min="2841" max="2841" width="0" style="174" hidden="1" customWidth="1"/>
    <col min="2842" max="2842" width="17" style="174" customWidth="1"/>
    <col min="2843" max="2843" width="9.28515625" style="174" bestFit="1" customWidth="1"/>
    <col min="2844" max="2844" width="0" style="174" hidden="1" customWidth="1"/>
    <col min="2845" max="2845" width="17.5703125" style="174" customWidth="1"/>
    <col min="2846" max="2846" width="24.28515625" style="174" customWidth="1"/>
    <col min="2847" max="2853" width="0" style="174" hidden="1" customWidth="1"/>
    <col min="2854" max="2854" width="22" style="174" customWidth="1"/>
    <col min="2855" max="3073" width="9.140625" style="174"/>
    <col min="3074" max="3074" width="6.140625" style="174" customWidth="1"/>
    <col min="3075" max="3075" width="12.140625" style="174" customWidth="1"/>
    <col min="3076" max="3076" width="8.85546875" style="174" customWidth="1"/>
    <col min="3077" max="3077" width="8.28515625" style="174" customWidth="1"/>
    <col min="3078" max="3078" width="15.85546875" style="174" customWidth="1"/>
    <col min="3079" max="3079" width="11" style="174" customWidth="1"/>
    <col min="3080" max="3080" width="13.140625" style="174" customWidth="1"/>
    <col min="3081" max="3081" width="24.7109375" style="174" customWidth="1"/>
    <col min="3082" max="3082" width="9.140625" style="174"/>
    <col min="3083" max="3083" width="9.85546875" style="174" customWidth="1"/>
    <col min="3084" max="3084" width="7.7109375" style="174" customWidth="1"/>
    <col min="3085" max="3085" width="9.85546875" style="174" customWidth="1"/>
    <col min="3086" max="3086" width="26.28515625" style="174" customWidth="1"/>
    <col min="3087" max="3087" width="9.5703125" style="174" customWidth="1"/>
    <col min="3088" max="3088" width="9.28515625" style="174" bestFit="1" customWidth="1"/>
    <col min="3089" max="3089" width="7.140625" style="174" customWidth="1"/>
    <col min="3090" max="3090" width="10" style="174" bestFit="1" customWidth="1"/>
    <col min="3091" max="3092" width="0" style="174" hidden="1" customWidth="1"/>
    <col min="3093" max="3093" width="14.7109375" style="174" customWidth="1"/>
    <col min="3094" max="3094" width="9.28515625" style="174" bestFit="1" customWidth="1"/>
    <col min="3095" max="3095" width="9.140625" style="174"/>
    <col min="3096" max="3096" width="15.42578125" style="174" customWidth="1"/>
    <col min="3097" max="3097" width="0" style="174" hidden="1" customWidth="1"/>
    <col min="3098" max="3098" width="17" style="174" customWidth="1"/>
    <col min="3099" max="3099" width="9.28515625" style="174" bestFit="1" customWidth="1"/>
    <col min="3100" max="3100" width="0" style="174" hidden="1" customWidth="1"/>
    <col min="3101" max="3101" width="17.5703125" style="174" customWidth="1"/>
    <col min="3102" max="3102" width="24.28515625" style="174" customWidth="1"/>
    <col min="3103" max="3109" width="0" style="174" hidden="1" customWidth="1"/>
    <col min="3110" max="3110" width="22" style="174" customWidth="1"/>
    <col min="3111" max="3329" width="9.140625" style="174"/>
    <col min="3330" max="3330" width="6.140625" style="174" customWidth="1"/>
    <col min="3331" max="3331" width="12.140625" style="174" customWidth="1"/>
    <col min="3332" max="3332" width="8.85546875" style="174" customWidth="1"/>
    <col min="3333" max="3333" width="8.28515625" style="174" customWidth="1"/>
    <col min="3334" max="3334" width="15.85546875" style="174" customWidth="1"/>
    <col min="3335" max="3335" width="11" style="174" customWidth="1"/>
    <col min="3336" max="3336" width="13.140625" style="174" customWidth="1"/>
    <col min="3337" max="3337" width="24.7109375" style="174" customWidth="1"/>
    <col min="3338" max="3338" width="9.140625" style="174"/>
    <col min="3339" max="3339" width="9.85546875" style="174" customWidth="1"/>
    <col min="3340" max="3340" width="7.7109375" style="174" customWidth="1"/>
    <col min="3341" max="3341" width="9.85546875" style="174" customWidth="1"/>
    <col min="3342" max="3342" width="26.28515625" style="174" customWidth="1"/>
    <col min="3343" max="3343" width="9.5703125" style="174" customWidth="1"/>
    <col min="3344" max="3344" width="9.28515625" style="174" bestFit="1" customWidth="1"/>
    <col min="3345" max="3345" width="7.140625" style="174" customWidth="1"/>
    <col min="3346" max="3346" width="10" style="174" bestFit="1" customWidth="1"/>
    <col min="3347" max="3348" width="0" style="174" hidden="1" customWidth="1"/>
    <col min="3349" max="3349" width="14.7109375" style="174" customWidth="1"/>
    <col min="3350" max="3350" width="9.28515625" style="174" bestFit="1" customWidth="1"/>
    <col min="3351" max="3351" width="9.140625" style="174"/>
    <col min="3352" max="3352" width="15.42578125" style="174" customWidth="1"/>
    <col min="3353" max="3353" width="0" style="174" hidden="1" customWidth="1"/>
    <col min="3354" max="3354" width="17" style="174" customWidth="1"/>
    <col min="3355" max="3355" width="9.28515625" style="174" bestFit="1" customWidth="1"/>
    <col min="3356" max="3356" width="0" style="174" hidden="1" customWidth="1"/>
    <col min="3357" max="3357" width="17.5703125" style="174" customWidth="1"/>
    <col min="3358" max="3358" width="24.28515625" style="174" customWidth="1"/>
    <col min="3359" max="3365" width="0" style="174" hidden="1" customWidth="1"/>
    <col min="3366" max="3366" width="22" style="174" customWidth="1"/>
    <col min="3367" max="3585" width="9.140625" style="174"/>
    <col min="3586" max="3586" width="6.140625" style="174" customWidth="1"/>
    <col min="3587" max="3587" width="12.140625" style="174" customWidth="1"/>
    <col min="3588" max="3588" width="8.85546875" style="174" customWidth="1"/>
    <col min="3589" max="3589" width="8.28515625" style="174" customWidth="1"/>
    <col min="3590" max="3590" width="15.85546875" style="174" customWidth="1"/>
    <col min="3591" max="3591" width="11" style="174" customWidth="1"/>
    <col min="3592" max="3592" width="13.140625" style="174" customWidth="1"/>
    <col min="3593" max="3593" width="24.7109375" style="174" customWidth="1"/>
    <col min="3594" max="3594" width="9.140625" style="174"/>
    <col min="3595" max="3595" width="9.85546875" style="174" customWidth="1"/>
    <col min="3596" max="3596" width="7.7109375" style="174" customWidth="1"/>
    <col min="3597" max="3597" width="9.85546875" style="174" customWidth="1"/>
    <col min="3598" max="3598" width="26.28515625" style="174" customWidth="1"/>
    <col min="3599" max="3599" width="9.5703125" style="174" customWidth="1"/>
    <col min="3600" max="3600" width="9.28515625" style="174" bestFit="1" customWidth="1"/>
    <col min="3601" max="3601" width="7.140625" style="174" customWidth="1"/>
    <col min="3602" max="3602" width="10" style="174" bestFit="1" customWidth="1"/>
    <col min="3603" max="3604" width="0" style="174" hidden="1" customWidth="1"/>
    <col min="3605" max="3605" width="14.7109375" style="174" customWidth="1"/>
    <col min="3606" max="3606" width="9.28515625" style="174" bestFit="1" customWidth="1"/>
    <col min="3607" max="3607" width="9.140625" style="174"/>
    <col min="3608" max="3608" width="15.42578125" style="174" customWidth="1"/>
    <col min="3609" max="3609" width="0" style="174" hidden="1" customWidth="1"/>
    <col min="3610" max="3610" width="17" style="174" customWidth="1"/>
    <col min="3611" max="3611" width="9.28515625" style="174" bestFit="1" customWidth="1"/>
    <col min="3612" max="3612" width="0" style="174" hidden="1" customWidth="1"/>
    <col min="3613" max="3613" width="17.5703125" style="174" customWidth="1"/>
    <col min="3614" max="3614" width="24.28515625" style="174" customWidth="1"/>
    <col min="3615" max="3621" width="0" style="174" hidden="1" customWidth="1"/>
    <col min="3622" max="3622" width="22" style="174" customWidth="1"/>
    <col min="3623" max="3841" width="9.140625" style="174"/>
    <col min="3842" max="3842" width="6.140625" style="174" customWidth="1"/>
    <col min="3843" max="3843" width="12.140625" style="174" customWidth="1"/>
    <col min="3844" max="3844" width="8.85546875" style="174" customWidth="1"/>
    <col min="3845" max="3845" width="8.28515625" style="174" customWidth="1"/>
    <col min="3846" max="3846" width="15.85546875" style="174" customWidth="1"/>
    <col min="3847" max="3847" width="11" style="174" customWidth="1"/>
    <col min="3848" max="3848" width="13.140625" style="174" customWidth="1"/>
    <col min="3849" max="3849" width="24.7109375" style="174" customWidth="1"/>
    <col min="3850" max="3850" width="9.140625" style="174"/>
    <col min="3851" max="3851" width="9.85546875" style="174" customWidth="1"/>
    <col min="3852" max="3852" width="7.7109375" style="174" customWidth="1"/>
    <col min="3853" max="3853" width="9.85546875" style="174" customWidth="1"/>
    <col min="3854" max="3854" width="26.28515625" style="174" customWidth="1"/>
    <col min="3855" max="3855" width="9.5703125" style="174" customWidth="1"/>
    <col min="3856" max="3856" width="9.28515625" style="174" bestFit="1" customWidth="1"/>
    <col min="3857" max="3857" width="7.140625" style="174" customWidth="1"/>
    <col min="3858" max="3858" width="10" style="174" bestFit="1" customWidth="1"/>
    <col min="3859" max="3860" width="0" style="174" hidden="1" customWidth="1"/>
    <col min="3861" max="3861" width="14.7109375" style="174" customWidth="1"/>
    <col min="3862" max="3862" width="9.28515625" style="174" bestFit="1" customWidth="1"/>
    <col min="3863" max="3863" width="9.140625" style="174"/>
    <col min="3864" max="3864" width="15.42578125" style="174" customWidth="1"/>
    <col min="3865" max="3865" width="0" style="174" hidden="1" customWidth="1"/>
    <col min="3866" max="3866" width="17" style="174" customWidth="1"/>
    <col min="3867" max="3867" width="9.28515625" style="174" bestFit="1" customWidth="1"/>
    <col min="3868" max="3868" width="0" style="174" hidden="1" customWidth="1"/>
    <col min="3869" max="3869" width="17.5703125" style="174" customWidth="1"/>
    <col min="3870" max="3870" width="24.28515625" style="174" customWidth="1"/>
    <col min="3871" max="3877" width="0" style="174" hidden="1" customWidth="1"/>
    <col min="3878" max="3878" width="22" style="174" customWidth="1"/>
    <col min="3879" max="4097" width="9.140625" style="174"/>
    <col min="4098" max="4098" width="6.140625" style="174" customWidth="1"/>
    <col min="4099" max="4099" width="12.140625" style="174" customWidth="1"/>
    <col min="4100" max="4100" width="8.85546875" style="174" customWidth="1"/>
    <col min="4101" max="4101" width="8.28515625" style="174" customWidth="1"/>
    <col min="4102" max="4102" width="15.85546875" style="174" customWidth="1"/>
    <col min="4103" max="4103" width="11" style="174" customWidth="1"/>
    <col min="4104" max="4104" width="13.140625" style="174" customWidth="1"/>
    <col min="4105" max="4105" width="24.7109375" style="174" customWidth="1"/>
    <col min="4106" max="4106" width="9.140625" style="174"/>
    <col min="4107" max="4107" width="9.85546875" style="174" customWidth="1"/>
    <col min="4108" max="4108" width="7.7109375" style="174" customWidth="1"/>
    <col min="4109" max="4109" width="9.85546875" style="174" customWidth="1"/>
    <col min="4110" max="4110" width="26.28515625" style="174" customWidth="1"/>
    <col min="4111" max="4111" width="9.5703125" style="174" customWidth="1"/>
    <col min="4112" max="4112" width="9.28515625" style="174" bestFit="1" customWidth="1"/>
    <col min="4113" max="4113" width="7.140625" style="174" customWidth="1"/>
    <col min="4114" max="4114" width="10" style="174" bestFit="1" customWidth="1"/>
    <col min="4115" max="4116" width="0" style="174" hidden="1" customWidth="1"/>
    <col min="4117" max="4117" width="14.7109375" style="174" customWidth="1"/>
    <col min="4118" max="4118" width="9.28515625" style="174" bestFit="1" customWidth="1"/>
    <col min="4119" max="4119" width="9.140625" style="174"/>
    <col min="4120" max="4120" width="15.42578125" style="174" customWidth="1"/>
    <col min="4121" max="4121" width="0" style="174" hidden="1" customWidth="1"/>
    <col min="4122" max="4122" width="17" style="174" customWidth="1"/>
    <col min="4123" max="4123" width="9.28515625" style="174" bestFit="1" customWidth="1"/>
    <col min="4124" max="4124" width="0" style="174" hidden="1" customWidth="1"/>
    <col min="4125" max="4125" width="17.5703125" style="174" customWidth="1"/>
    <col min="4126" max="4126" width="24.28515625" style="174" customWidth="1"/>
    <col min="4127" max="4133" width="0" style="174" hidden="1" customWidth="1"/>
    <col min="4134" max="4134" width="22" style="174" customWidth="1"/>
    <col min="4135" max="4353" width="9.140625" style="174"/>
    <col min="4354" max="4354" width="6.140625" style="174" customWidth="1"/>
    <col min="4355" max="4355" width="12.140625" style="174" customWidth="1"/>
    <col min="4356" max="4356" width="8.85546875" style="174" customWidth="1"/>
    <col min="4357" max="4357" width="8.28515625" style="174" customWidth="1"/>
    <col min="4358" max="4358" width="15.85546875" style="174" customWidth="1"/>
    <col min="4359" max="4359" width="11" style="174" customWidth="1"/>
    <col min="4360" max="4360" width="13.140625" style="174" customWidth="1"/>
    <col min="4361" max="4361" width="24.7109375" style="174" customWidth="1"/>
    <col min="4362" max="4362" width="9.140625" style="174"/>
    <col min="4363" max="4363" width="9.85546875" style="174" customWidth="1"/>
    <col min="4364" max="4364" width="7.7109375" style="174" customWidth="1"/>
    <col min="4365" max="4365" width="9.85546875" style="174" customWidth="1"/>
    <col min="4366" max="4366" width="26.28515625" style="174" customWidth="1"/>
    <col min="4367" max="4367" width="9.5703125" style="174" customWidth="1"/>
    <col min="4368" max="4368" width="9.28515625" style="174" bestFit="1" customWidth="1"/>
    <col min="4369" max="4369" width="7.140625" style="174" customWidth="1"/>
    <col min="4370" max="4370" width="10" style="174" bestFit="1" customWidth="1"/>
    <col min="4371" max="4372" width="0" style="174" hidden="1" customWidth="1"/>
    <col min="4373" max="4373" width="14.7109375" style="174" customWidth="1"/>
    <col min="4374" max="4374" width="9.28515625" style="174" bestFit="1" customWidth="1"/>
    <col min="4375" max="4375" width="9.140625" style="174"/>
    <col min="4376" max="4376" width="15.42578125" style="174" customWidth="1"/>
    <col min="4377" max="4377" width="0" style="174" hidden="1" customWidth="1"/>
    <col min="4378" max="4378" width="17" style="174" customWidth="1"/>
    <col min="4379" max="4379" width="9.28515625" style="174" bestFit="1" customWidth="1"/>
    <col min="4380" max="4380" width="0" style="174" hidden="1" customWidth="1"/>
    <col min="4381" max="4381" width="17.5703125" style="174" customWidth="1"/>
    <col min="4382" max="4382" width="24.28515625" style="174" customWidth="1"/>
    <col min="4383" max="4389" width="0" style="174" hidden="1" customWidth="1"/>
    <col min="4390" max="4390" width="22" style="174" customWidth="1"/>
    <col min="4391" max="4609" width="9.140625" style="174"/>
    <col min="4610" max="4610" width="6.140625" style="174" customWidth="1"/>
    <col min="4611" max="4611" width="12.140625" style="174" customWidth="1"/>
    <col min="4612" max="4612" width="8.85546875" style="174" customWidth="1"/>
    <col min="4613" max="4613" width="8.28515625" style="174" customWidth="1"/>
    <col min="4614" max="4614" width="15.85546875" style="174" customWidth="1"/>
    <col min="4615" max="4615" width="11" style="174" customWidth="1"/>
    <col min="4616" max="4616" width="13.140625" style="174" customWidth="1"/>
    <col min="4617" max="4617" width="24.7109375" style="174" customWidth="1"/>
    <col min="4618" max="4618" width="9.140625" style="174"/>
    <col min="4619" max="4619" width="9.85546875" style="174" customWidth="1"/>
    <col min="4620" max="4620" width="7.7109375" style="174" customWidth="1"/>
    <col min="4621" max="4621" width="9.85546875" style="174" customWidth="1"/>
    <col min="4622" max="4622" width="26.28515625" style="174" customWidth="1"/>
    <col min="4623" max="4623" width="9.5703125" style="174" customWidth="1"/>
    <col min="4624" max="4624" width="9.28515625" style="174" bestFit="1" customWidth="1"/>
    <col min="4625" max="4625" width="7.140625" style="174" customWidth="1"/>
    <col min="4626" max="4626" width="10" style="174" bestFit="1" customWidth="1"/>
    <col min="4627" max="4628" width="0" style="174" hidden="1" customWidth="1"/>
    <col min="4629" max="4629" width="14.7109375" style="174" customWidth="1"/>
    <col min="4630" max="4630" width="9.28515625" style="174" bestFit="1" customWidth="1"/>
    <col min="4631" max="4631" width="9.140625" style="174"/>
    <col min="4632" max="4632" width="15.42578125" style="174" customWidth="1"/>
    <col min="4633" max="4633" width="0" style="174" hidden="1" customWidth="1"/>
    <col min="4634" max="4634" width="17" style="174" customWidth="1"/>
    <col min="4635" max="4635" width="9.28515625" style="174" bestFit="1" customWidth="1"/>
    <col min="4636" max="4636" width="0" style="174" hidden="1" customWidth="1"/>
    <col min="4637" max="4637" width="17.5703125" style="174" customWidth="1"/>
    <col min="4638" max="4638" width="24.28515625" style="174" customWidth="1"/>
    <col min="4639" max="4645" width="0" style="174" hidden="1" customWidth="1"/>
    <col min="4646" max="4646" width="22" style="174" customWidth="1"/>
    <col min="4647" max="4865" width="9.140625" style="174"/>
    <col min="4866" max="4866" width="6.140625" style="174" customWidth="1"/>
    <col min="4867" max="4867" width="12.140625" style="174" customWidth="1"/>
    <col min="4868" max="4868" width="8.85546875" style="174" customWidth="1"/>
    <col min="4869" max="4869" width="8.28515625" style="174" customWidth="1"/>
    <col min="4870" max="4870" width="15.85546875" style="174" customWidth="1"/>
    <col min="4871" max="4871" width="11" style="174" customWidth="1"/>
    <col min="4872" max="4872" width="13.140625" style="174" customWidth="1"/>
    <col min="4873" max="4873" width="24.7109375" style="174" customWidth="1"/>
    <col min="4874" max="4874" width="9.140625" style="174"/>
    <col min="4875" max="4875" width="9.85546875" style="174" customWidth="1"/>
    <col min="4876" max="4876" width="7.7109375" style="174" customWidth="1"/>
    <col min="4877" max="4877" width="9.85546875" style="174" customWidth="1"/>
    <col min="4878" max="4878" width="26.28515625" style="174" customWidth="1"/>
    <col min="4879" max="4879" width="9.5703125" style="174" customWidth="1"/>
    <col min="4880" max="4880" width="9.28515625" style="174" bestFit="1" customWidth="1"/>
    <col min="4881" max="4881" width="7.140625" style="174" customWidth="1"/>
    <col min="4882" max="4882" width="10" style="174" bestFit="1" customWidth="1"/>
    <col min="4883" max="4884" width="0" style="174" hidden="1" customWidth="1"/>
    <col min="4885" max="4885" width="14.7109375" style="174" customWidth="1"/>
    <col min="4886" max="4886" width="9.28515625" style="174" bestFit="1" customWidth="1"/>
    <col min="4887" max="4887" width="9.140625" style="174"/>
    <col min="4888" max="4888" width="15.42578125" style="174" customWidth="1"/>
    <col min="4889" max="4889" width="0" style="174" hidden="1" customWidth="1"/>
    <col min="4890" max="4890" width="17" style="174" customWidth="1"/>
    <col min="4891" max="4891" width="9.28515625" style="174" bestFit="1" customWidth="1"/>
    <col min="4892" max="4892" width="0" style="174" hidden="1" customWidth="1"/>
    <col min="4893" max="4893" width="17.5703125" style="174" customWidth="1"/>
    <col min="4894" max="4894" width="24.28515625" style="174" customWidth="1"/>
    <col min="4895" max="4901" width="0" style="174" hidden="1" customWidth="1"/>
    <col min="4902" max="4902" width="22" style="174" customWidth="1"/>
    <col min="4903" max="5121" width="9.140625" style="174"/>
    <col min="5122" max="5122" width="6.140625" style="174" customWidth="1"/>
    <col min="5123" max="5123" width="12.140625" style="174" customWidth="1"/>
    <col min="5124" max="5124" width="8.85546875" style="174" customWidth="1"/>
    <col min="5125" max="5125" width="8.28515625" style="174" customWidth="1"/>
    <col min="5126" max="5126" width="15.85546875" style="174" customWidth="1"/>
    <col min="5127" max="5127" width="11" style="174" customWidth="1"/>
    <col min="5128" max="5128" width="13.140625" style="174" customWidth="1"/>
    <col min="5129" max="5129" width="24.7109375" style="174" customWidth="1"/>
    <col min="5130" max="5130" width="9.140625" style="174"/>
    <col min="5131" max="5131" width="9.85546875" style="174" customWidth="1"/>
    <col min="5132" max="5132" width="7.7109375" style="174" customWidth="1"/>
    <col min="5133" max="5133" width="9.85546875" style="174" customWidth="1"/>
    <col min="5134" max="5134" width="26.28515625" style="174" customWidth="1"/>
    <col min="5135" max="5135" width="9.5703125" style="174" customWidth="1"/>
    <col min="5136" max="5136" width="9.28515625" style="174" bestFit="1" customWidth="1"/>
    <col min="5137" max="5137" width="7.140625" style="174" customWidth="1"/>
    <col min="5138" max="5138" width="10" style="174" bestFit="1" customWidth="1"/>
    <col min="5139" max="5140" width="0" style="174" hidden="1" customWidth="1"/>
    <col min="5141" max="5141" width="14.7109375" style="174" customWidth="1"/>
    <col min="5142" max="5142" width="9.28515625" style="174" bestFit="1" customWidth="1"/>
    <col min="5143" max="5143" width="9.140625" style="174"/>
    <col min="5144" max="5144" width="15.42578125" style="174" customWidth="1"/>
    <col min="5145" max="5145" width="0" style="174" hidden="1" customWidth="1"/>
    <col min="5146" max="5146" width="17" style="174" customWidth="1"/>
    <col min="5147" max="5147" width="9.28515625" style="174" bestFit="1" customWidth="1"/>
    <col min="5148" max="5148" width="0" style="174" hidden="1" customWidth="1"/>
    <col min="5149" max="5149" width="17.5703125" style="174" customWidth="1"/>
    <col min="5150" max="5150" width="24.28515625" style="174" customWidth="1"/>
    <col min="5151" max="5157" width="0" style="174" hidden="1" customWidth="1"/>
    <col min="5158" max="5158" width="22" style="174" customWidth="1"/>
    <col min="5159" max="5377" width="9.140625" style="174"/>
    <col min="5378" max="5378" width="6.140625" style="174" customWidth="1"/>
    <col min="5379" max="5379" width="12.140625" style="174" customWidth="1"/>
    <col min="5380" max="5380" width="8.85546875" style="174" customWidth="1"/>
    <col min="5381" max="5381" width="8.28515625" style="174" customWidth="1"/>
    <col min="5382" max="5382" width="15.85546875" style="174" customWidth="1"/>
    <col min="5383" max="5383" width="11" style="174" customWidth="1"/>
    <col min="5384" max="5384" width="13.140625" style="174" customWidth="1"/>
    <col min="5385" max="5385" width="24.7109375" style="174" customWidth="1"/>
    <col min="5386" max="5386" width="9.140625" style="174"/>
    <col min="5387" max="5387" width="9.85546875" style="174" customWidth="1"/>
    <col min="5388" max="5388" width="7.7109375" style="174" customWidth="1"/>
    <col min="5389" max="5389" width="9.85546875" style="174" customWidth="1"/>
    <col min="5390" max="5390" width="26.28515625" style="174" customWidth="1"/>
    <col min="5391" max="5391" width="9.5703125" style="174" customWidth="1"/>
    <col min="5392" max="5392" width="9.28515625" style="174" bestFit="1" customWidth="1"/>
    <col min="5393" max="5393" width="7.140625" style="174" customWidth="1"/>
    <col min="5394" max="5394" width="10" style="174" bestFit="1" customWidth="1"/>
    <col min="5395" max="5396" width="0" style="174" hidden="1" customWidth="1"/>
    <col min="5397" max="5397" width="14.7109375" style="174" customWidth="1"/>
    <col min="5398" max="5398" width="9.28515625" style="174" bestFit="1" customWidth="1"/>
    <col min="5399" max="5399" width="9.140625" style="174"/>
    <col min="5400" max="5400" width="15.42578125" style="174" customWidth="1"/>
    <col min="5401" max="5401" width="0" style="174" hidden="1" customWidth="1"/>
    <col min="5402" max="5402" width="17" style="174" customWidth="1"/>
    <col min="5403" max="5403" width="9.28515625" style="174" bestFit="1" customWidth="1"/>
    <col min="5404" max="5404" width="0" style="174" hidden="1" customWidth="1"/>
    <col min="5405" max="5405" width="17.5703125" style="174" customWidth="1"/>
    <col min="5406" max="5406" width="24.28515625" style="174" customWidth="1"/>
    <col min="5407" max="5413" width="0" style="174" hidden="1" customWidth="1"/>
    <col min="5414" max="5414" width="22" style="174" customWidth="1"/>
    <col min="5415" max="5633" width="9.140625" style="174"/>
    <col min="5634" max="5634" width="6.140625" style="174" customWidth="1"/>
    <col min="5635" max="5635" width="12.140625" style="174" customWidth="1"/>
    <col min="5636" max="5636" width="8.85546875" style="174" customWidth="1"/>
    <col min="5637" max="5637" width="8.28515625" style="174" customWidth="1"/>
    <col min="5638" max="5638" width="15.85546875" style="174" customWidth="1"/>
    <col min="5639" max="5639" width="11" style="174" customWidth="1"/>
    <col min="5640" max="5640" width="13.140625" style="174" customWidth="1"/>
    <col min="5641" max="5641" width="24.7109375" style="174" customWidth="1"/>
    <col min="5642" max="5642" width="9.140625" style="174"/>
    <col min="5643" max="5643" width="9.85546875" style="174" customWidth="1"/>
    <col min="5644" max="5644" width="7.7109375" style="174" customWidth="1"/>
    <col min="5645" max="5645" width="9.85546875" style="174" customWidth="1"/>
    <col min="5646" max="5646" width="26.28515625" style="174" customWidth="1"/>
    <col min="5647" max="5647" width="9.5703125" style="174" customWidth="1"/>
    <col min="5648" max="5648" width="9.28515625" style="174" bestFit="1" customWidth="1"/>
    <col min="5649" max="5649" width="7.140625" style="174" customWidth="1"/>
    <col min="5650" max="5650" width="10" style="174" bestFit="1" customWidth="1"/>
    <col min="5651" max="5652" width="0" style="174" hidden="1" customWidth="1"/>
    <col min="5653" max="5653" width="14.7109375" style="174" customWidth="1"/>
    <col min="5654" max="5654" width="9.28515625" style="174" bestFit="1" customWidth="1"/>
    <col min="5655" max="5655" width="9.140625" style="174"/>
    <col min="5656" max="5656" width="15.42578125" style="174" customWidth="1"/>
    <col min="5657" max="5657" width="0" style="174" hidden="1" customWidth="1"/>
    <col min="5658" max="5658" width="17" style="174" customWidth="1"/>
    <col min="5659" max="5659" width="9.28515625" style="174" bestFit="1" customWidth="1"/>
    <col min="5660" max="5660" width="0" style="174" hidden="1" customWidth="1"/>
    <col min="5661" max="5661" width="17.5703125" style="174" customWidth="1"/>
    <col min="5662" max="5662" width="24.28515625" style="174" customWidth="1"/>
    <col min="5663" max="5669" width="0" style="174" hidden="1" customWidth="1"/>
    <col min="5670" max="5670" width="22" style="174" customWidth="1"/>
    <col min="5671" max="5889" width="9.140625" style="174"/>
    <col min="5890" max="5890" width="6.140625" style="174" customWidth="1"/>
    <col min="5891" max="5891" width="12.140625" style="174" customWidth="1"/>
    <col min="5892" max="5892" width="8.85546875" style="174" customWidth="1"/>
    <col min="5893" max="5893" width="8.28515625" style="174" customWidth="1"/>
    <col min="5894" max="5894" width="15.85546875" style="174" customWidth="1"/>
    <col min="5895" max="5895" width="11" style="174" customWidth="1"/>
    <col min="5896" max="5896" width="13.140625" style="174" customWidth="1"/>
    <col min="5897" max="5897" width="24.7109375" style="174" customWidth="1"/>
    <col min="5898" max="5898" width="9.140625" style="174"/>
    <col min="5899" max="5899" width="9.85546875" style="174" customWidth="1"/>
    <col min="5900" max="5900" width="7.7109375" style="174" customWidth="1"/>
    <col min="5901" max="5901" width="9.85546875" style="174" customWidth="1"/>
    <col min="5902" max="5902" width="26.28515625" style="174" customWidth="1"/>
    <col min="5903" max="5903" width="9.5703125" style="174" customWidth="1"/>
    <col min="5904" max="5904" width="9.28515625" style="174" bestFit="1" customWidth="1"/>
    <col min="5905" max="5905" width="7.140625" style="174" customWidth="1"/>
    <col min="5906" max="5906" width="10" style="174" bestFit="1" customWidth="1"/>
    <col min="5907" max="5908" width="0" style="174" hidden="1" customWidth="1"/>
    <col min="5909" max="5909" width="14.7109375" style="174" customWidth="1"/>
    <col min="5910" max="5910" width="9.28515625" style="174" bestFit="1" customWidth="1"/>
    <col min="5911" max="5911" width="9.140625" style="174"/>
    <col min="5912" max="5912" width="15.42578125" style="174" customWidth="1"/>
    <col min="5913" max="5913" width="0" style="174" hidden="1" customWidth="1"/>
    <col min="5914" max="5914" width="17" style="174" customWidth="1"/>
    <col min="5915" max="5915" width="9.28515625" style="174" bestFit="1" customWidth="1"/>
    <col min="5916" max="5916" width="0" style="174" hidden="1" customWidth="1"/>
    <col min="5917" max="5917" width="17.5703125" style="174" customWidth="1"/>
    <col min="5918" max="5918" width="24.28515625" style="174" customWidth="1"/>
    <col min="5919" max="5925" width="0" style="174" hidden="1" customWidth="1"/>
    <col min="5926" max="5926" width="22" style="174" customWidth="1"/>
    <col min="5927" max="6145" width="9.140625" style="174"/>
    <col min="6146" max="6146" width="6.140625" style="174" customWidth="1"/>
    <col min="6147" max="6147" width="12.140625" style="174" customWidth="1"/>
    <col min="6148" max="6148" width="8.85546875" style="174" customWidth="1"/>
    <col min="6149" max="6149" width="8.28515625" style="174" customWidth="1"/>
    <col min="6150" max="6150" width="15.85546875" style="174" customWidth="1"/>
    <col min="6151" max="6151" width="11" style="174" customWidth="1"/>
    <col min="6152" max="6152" width="13.140625" style="174" customWidth="1"/>
    <col min="6153" max="6153" width="24.7109375" style="174" customWidth="1"/>
    <col min="6154" max="6154" width="9.140625" style="174"/>
    <col min="6155" max="6155" width="9.85546875" style="174" customWidth="1"/>
    <col min="6156" max="6156" width="7.7109375" style="174" customWidth="1"/>
    <col min="6157" max="6157" width="9.85546875" style="174" customWidth="1"/>
    <col min="6158" max="6158" width="26.28515625" style="174" customWidth="1"/>
    <col min="6159" max="6159" width="9.5703125" style="174" customWidth="1"/>
    <col min="6160" max="6160" width="9.28515625" style="174" bestFit="1" customWidth="1"/>
    <col min="6161" max="6161" width="7.140625" style="174" customWidth="1"/>
    <col min="6162" max="6162" width="10" style="174" bestFit="1" customWidth="1"/>
    <col min="6163" max="6164" width="0" style="174" hidden="1" customWidth="1"/>
    <col min="6165" max="6165" width="14.7109375" style="174" customWidth="1"/>
    <col min="6166" max="6166" width="9.28515625" style="174" bestFit="1" customWidth="1"/>
    <col min="6167" max="6167" width="9.140625" style="174"/>
    <col min="6168" max="6168" width="15.42578125" style="174" customWidth="1"/>
    <col min="6169" max="6169" width="0" style="174" hidden="1" customWidth="1"/>
    <col min="6170" max="6170" width="17" style="174" customWidth="1"/>
    <col min="6171" max="6171" width="9.28515625" style="174" bestFit="1" customWidth="1"/>
    <col min="6172" max="6172" width="0" style="174" hidden="1" customWidth="1"/>
    <col min="6173" max="6173" width="17.5703125" style="174" customWidth="1"/>
    <col min="6174" max="6174" width="24.28515625" style="174" customWidth="1"/>
    <col min="6175" max="6181" width="0" style="174" hidden="1" customWidth="1"/>
    <col min="6182" max="6182" width="22" style="174" customWidth="1"/>
    <col min="6183" max="6401" width="9.140625" style="174"/>
    <col min="6402" max="6402" width="6.140625" style="174" customWidth="1"/>
    <col min="6403" max="6403" width="12.140625" style="174" customWidth="1"/>
    <col min="6404" max="6404" width="8.85546875" style="174" customWidth="1"/>
    <col min="6405" max="6405" width="8.28515625" style="174" customWidth="1"/>
    <col min="6406" max="6406" width="15.85546875" style="174" customWidth="1"/>
    <col min="6407" max="6407" width="11" style="174" customWidth="1"/>
    <col min="6408" max="6408" width="13.140625" style="174" customWidth="1"/>
    <col min="6409" max="6409" width="24.7109375" style="174" customWidth="1"/>
    <col min="6410" max="6410" width="9.140625" style="174"/>
    <col min="6411" max="6411" width="9.85546875" style="174" customWidth="1"/>
    <col min="6412" max="6412" width="7.7109375" style="174" customWidth="1"/>
    <col min="6413" max="6413" width="9.85546875" style="174" customWidth="1"/>
    <col min="6414" max="6414" width="26.28515625" style="174" customWidth="1"/>
    <col min="6415" max="6415" width="9.5703125" style="174" customWidth="1"/>
    <col min="6416" max="6416" width="9.28515625" style="174" bestFit="1" customWidth="1"/>
    <col min="6417" max="6417" width="7.140625" style="174" customWidth="1"/>
    <col min="6418" max="6418" width="10" style="174" bestFit="1" customWidth="1"/>
    <col min="6419" max="6420" width="0" style="174" hidden="1" customWidth="1"/>
    <col min="6421" max="6421" width="14.7109375" style="174" customWidth="1"/>
    <col min="6422" max="6422" width="9.28515625" style="174" bestFit="1" customWidth="1"/>
    <col min="6423" max="6423" width="9.140625" style="174"/>
    <col min="6424" max="6424" width="15.42578125" style="174" customWidth="1"/>
    <col min="6425" max="6425" width="0" style="174" hidden="1" customWidth="1"/>
    <col min="6426" max="6426" width="17" style="174" customWidth="1"/>
    <col min="6427" max="6427" width="9.28515625" style="174" bestFit="1" customWidth="1"/>
    <col min="6428" max="6428" width="0" style="174" hidden="1" customWidth="1"/>
    <col min="6429" max="6429" width="17.5703125" style="174" customWidth="1"/>
    <col min="6430" max="6430" width="24.28515625" style="174" customWidth="1"/>
    <col min="6431" max="6437" width="0" style="174" hidden="1" customWidth="1"/>
    <col min="6438" max="6438" width="22" style="174" customWidth="1"/>
    <col min="6439" max="6657" width="9.140625" style="174"/>
    <col min="6658" max="6658" width="6.140625" style="174" customWidth="1"/>
    <col min="6659" max="6659" width="12.140625" style="174" customWidth="1"/>
    <col min="6660" max="6660" width="8.85546875" style="174" customWidth="1"/>
    <col min="6661" max="6661" width="8.28515625" style="174" customWidth="1"/>
    <col min="6662" max="6662" width="15.85546875" style="174" customWidth="1"/>
    <col min="6663" max="6663" width="11" style="174" customWidth="1"/>
    <col min="6664" max="6664" width="13.140625" style="174" customWidth="1"/>
    <col min="6665" max="6665" width="24.7109375" style="174" customWidth="1"/>
    <col min="6666" max="6666" width="9.140625" style="174"/>
    <col min="6667" max="6667" width="9.85546875" style="174" customWidth="1"/>
    <col min="6668" max="6668" width="7.7109375" style="174" customWidth="1"/>
    <col min="6669" max="6669" width="9.85546875" style="174" customWidth="1"/>
    <col min="6670" max="6670" width="26.28515625" style="174" customWidth="1"/>
    <col min="6671" max="6671" width="9.5703125" style="174" customWidth="1"/>
    <col min="6672" max="6672" width="9.28515625" style="174" bestFit="1" customWidth="1"/>
    <col min="6673" max="6673" width="7.140625" style="174" customWidth="1"/>
    <col min="6674" max="6674" width="10" style="174" bestFit="1" customWidth="1"/>
    <col min="6675" max="6676" width="0" style="174" hidden="1" customWidth="1"/>
    <col min="6677" max="6677" width="14.7109375" style="174" customWidth="1"/>
    <col min="6678" max="6678" width="9.28515625" style="174" bestFit="1" customWidth="1"/>
    <col min="6679" max="6679" width="9.140625" style="174"/>
    <col min="6680" max="6680" width="15.42578125" style="174" customWidth="1"/>
    <col min="6681" max="6681" width="0" style="174" hidden="1" customWidth="1"/>
    <col min="6682" max="6682" width="17" style="174" customWidth="1"/>
    <col min="6683" max="6683" width="9.28515625" style="174" bestFit="1" customWidth="1"/>
    <col min="6684" max="6684" width="0" style="174" hidden="1" customWidth="1"/>
    <col min="6685" max="6685" width="17.5703125" style="174" customWidth="1"/>
    <col min="6686" max="6686" width="24.28515625" style="174" customWidth="1"/>
    <col min="6687" max="6693" width="0" style="174" hidden="1" customWidth="1"/>
    <col min="6694" max="6694" width="22" style="174" customWidth="1"/>
    <col min="6695" max="6913" width="9.140625" style="174"/>
    <col min="6914" max="6914" width="6.140625" style="174" customWidth="1"/>
    <col min="6915" max="6915" width="12.140625" style="174" customWidth="1"/>
    <col min="6916" max="6916" width="8.85546875" style="174" customWidth="1"/>
    <col min="6917" max="6917" width="8.28515625" style="174" customWidth="1"/>
    <col min="6918" max="6918" width="15.85546875" style="174" customWidth="1"/>
    <col min="6919" max="6919" width="11" style="174" customWidth="1"/>
    <col min="6920" max="6920" width="13.140625" style="174" customWidth="1"/>
    <col min="6921" max="6921" width="24.7109375" style="174" customWidth="1"/>
    <col min="6922" max="6922" width="9.140625" style="174"/>
    <col min="6923" max="6923" width="9.85546875" style="174" customWidth="1"/>
    <col min="6924" max="6924" width="7.7109375" style="174" customWidth="1"/>
    <col min="6925" max="6925" width="9.85546875" style="174" customWidth="1"/>
    <col min="6926" max="6926" width="26.28515625" style="174" customWidth="1"/>
    <col min="6927" max="6927" width="9.5703125" style="174" customWidth="1"/>
    <col min="6928" max="6928" width="9.28515625" style="174" bestFit="1" customWidth="1"/>
    <col min="6929" max="6929" width="7.140625" style="174" customWidth="1"/>
    <col min="6930" max="6930" width="10" style="174" bestFit="1" customWidth="1"/>
    <col min="6931" max="6932" width="0" style="174" hidden="1" customWidth="1"/>
    <col min="6933" max="6933" width="14.7109375" style="174" customWidth="1"/>
    <col min="6934" max="6934" width="9.28515625" style="174" bestFit="1" customWidth="1"/>
    <col min="6935" max="6935" width="9.140625" style="174"/>
    <col min="6936" max="6936" width="15.42578125" style="174" customWidth="1"/>
    <col min="6937" max="6937" width="0" style="174" hidden="1" customWidth="1"/>
    <col min="6938" max="6938" width="17" style="174" customWidth="1"/>
    <col min="6939" max="6939" width="9.28515625" style="174" bestFit="1" customWidth="1"/>
    <col min="6940" max="6940" width="0" style="174" hidden="1" customWidth="1"/>
    <col min="6941" max="6941" width="17.5703125" style="174" customWidth="1"/>
    <col min="6942" max="6942" width="24.28515625" style="174" customWidth="1"/>
    <col min="6943" max="6949" width="0" style="174" hidden="1" customWidth="1"/>
    <col min="6950" max="6950" width="22" style="174" customWidth="1"/>
    <col min="6951" max="7169" width="9.140625" style="174"/>
    <col min="7170" max="7170" width="6.140625" style="174" customWidth="1"/>
    <col min="7171" max="7171" width="12.140625" style="174" customWidth="1"/>
    <col min="7172" max="7172" width="8.85546875" style="174" customWidth="1"/>
    <col min="7173" max="7173" width="8.28515625" style="174" customWidth="1"/>
    <col min="7174" max="7174" width="15.85546875" style="174" customWidth="1"/>
    <col min="7175" max="7175" width="11" style="174" customWidth="1"/>
    <col min="7176" max="7176" width="13.140625" style="174" customWidth="1"/>
    <col min="7177" max="7177" width="24.7109375" style="174" customWidth="1"/>
    <col min="7178" max="7178" width="9.140625" style="174"/>
    <col min="7179" max="7179" width="9.85546875" style="174" customWidth="1"/>
    <col min="7180" max="7180" width="7.7109375" style="174" customWidth="1"/>
    <col min="7181" max="7181" width="9.85546875" style="174" customWidth="1"/>
    <col min="7182" max="7182" width="26.28515625" style="174" customWidth="1"/>
    <col min="7183" max="7183" width="9.5703125" style="174" customWidth="1"/>
    <col min="7184" max="7184" width="9.28515625" style="174" bestFit="1" customWidth="1"/>
    <col min="7185" max="7185" width="7.140625" style="174" customWidth="1"/>
    <col min="7186" max="7186" width="10" style="174" bestFit="1" customWidth="1"/>
    <col min="7187" max="7188" width="0" style="174" hidden="1" customWidth="1"/>
    <col min="7189" max="7189" width="14.7109375" style="174" customWidth="1"/>
    <col min="7190" max="7190" width="9.28515625" style="174" bestFit="1" customWidth="1"/>
    <col min="7191" max="7191" width="9.140625" style="174"/>
    <col min="7192" max="7192" width="15.42578125" style="174" customWidth="1"/>
    <col min="7193" max="7193" width="0" style="174" hidden="1" customWidth="1"/>
    <col min="7194" max="7194" width="17" style="174" customWidth="1"/>
    <col min="7195" max="7195" width="9.28515625" style="174" bestFit="1" customWidth="1"/>
    <col min="7196" max="7196" width="0" style="174" hidden="1" customWidth="1"/>
    <col min="7197" max="7197" width="17.5703125" style="174" customWidth="1"/>
    <col min="7198" max="7198" width="24.28515625" style="174" customWidth="1"/>
    <col min="7199" max="7205" width="0" style="174" hidden="1" customWidth="1"/>
    <col min="7206" max="7206" width="22" style="174" customWidth="1"/>
    <col min="7207" max="7425" width="9.140625" style="174"/>
    <col min="7426" max="7426" width="6.140625" style="174" customWidth="1"/>
    <col min="7427" max="7427" width="12.140625" style="174" customWidth="1"/>
    <col min="7428" max="7428" width="8.85546875" style="174" customWidth="1"/>
    <col min="7429" max="7429" width="8.28515625" style="174" customWidth="1"/>
    <col min="7430" max="7430" width="15.85546875" style="174" customWidth="1"/>
    <col min="7431" max="7431" width="11" style="174" customWidth="1"/>
    <col min="7432" max="7432" width="13.140625" style="174" customWidth="1"/>
    <col min="7433" max="7433" width="24.7109375" style="174" customWidth="1"/>
    <col min="7434" max="7434" width="9.140625" style="174"/>
    <col min="7435" max="7435" width="9.85546875" style="174" customWidth="1"/>
    <col min="7436" max="7436" width="7.7109375" style="174" customWidth="1"/>
    <col min="7437" max="7437" width="9.85546875" style="174" customWidth="1"/>
    <col min="7438" max="7438" width="26.28515625" style="174" customWidth="1"/>
    <col min="7439" max="7439" width="9.5703125" style="174" customWidth="1"/>
    <col min="7440" max="7440" width="9.28515625" style="174" bestFit="1" customWidth="1"/>
    <col min="7441" max="7441" width="7.140625" style="174" customWidth="1"/>
    <col min="7442" max="7442" width="10" style="174" bestFit="1" customWidth="1"/>
    <col min="7443" max="7444" width="0" style="174" hidden="1" customWidth="1"/>
    <col min="7445" max="7445" width="14.7109375" style="174" customWidth="1"/>
    <col min="7446" max="7446" width="9.28515625" style="174" bestFit="1" customWidth="1"/>
    <col min="7447" max="7447" width="9.140625" style="174"/>
    <col min="7448" max="7448" width="15.42578125" style="174" customWidth="1"/>
    <col min="7449" max="7449" width="0" style="174" hidden="1" customWidth="1"/>
    <col min="7450" max="7450" width="17" style="174" customWidth="1"/>
    <col min="7451" max="7451" width="9.28515625" style="174" bestFit="1" customWidth="1"/>
    <col min="7452" max="7452" width="0" style="174" hidden="1" customWidth="1"/>
    <col min="7453" max="7453" width="17.5703125" style="174" customWidth="1"/>
    <col min="7454" max="7454" width="24.28515625" style="174" customWidth="1"/>
    <col min="7455" max="7461" width="0" style="174" hidden="1" customWidth="1"/>
    <col min="7462" max="7462" width="22" style="174" customWidth="1"/>
    <col min="7463" max="7681" width="9.140625" style="174"/>
    <col min="7682" max="7682" width="6.140625" style="174" customWidth="1"/>
    <col min="7683" max="7683" width="12.140625" style="174" customWidth="1"/>
    <col min="7684" max="7684" width="8.85546875" style="174" customWidth="1"/>
    <col min="7685" max="7685" width="8.28515625" style="174" customWidth="1"/>
    <col min="7686" max="7686" width="15.85546875" style="174" customWidth="1"/>
    <col min="7687" max="7687" width="11" style="174" customWidth="1"/>
    <col min="7688" max="7688" width="13.140625" style="174" customWidth="1"/>
    <col min="7689" max="7689" width="24.7109375" style="174" customWidth="1"/>
    <col min="7690" max="7690" width="9.140625" style="174"/>
    <col min="7691" max="7691" width="9.85546875" style="174" customWidth="1"/>
    <col min="7692" max="7692" width="7.7109375" style="174" customWidth="1"/>
    <col min="7693" max="7693" width="9.85546875" style="174" customWidth="1"/>
    <col min="7694" max="7694" width="26.28515625" style="174" customWidth="1"/>
    <col min="7695" max="7695" width="9.5703125" style="174" customWidth="1"/>
    <col min="7696" max="7696" width="9.28515625" style="174" bestFit="1" customWidth="1"/>
    <col min="7697" max="7697" width="7.140625" style="174" customWidth="1"/>
    <col min="7698" max="7698" width="10" style="174" bestFit="1" customWidth="1"/>
    <col min="7699" max="7700" width="0" style="174" hidden="1" customWidth="1"/>
    <col min="7701" max="7701" width="14.7109375" style="174" customWidth="1"/>
    <col min="7702" max="7702" width="9.28515625" style="174" bestFit="1" customWidth="1"/>
    <col min="7703" max="7703" width="9.140625" style="174"/>
    <col min="7704" max="7704" width="15.42578125" style="174" customWidth="1"/>
    <col min="7705" max="7705" width="0" style="174" hidden="1" customWidth="1"/>
    <col min="7706" max="7706" width="17" style="174" customWidth="1"/>
    <col min="7707" max="7707" width="9.28515625" style="174" bestFit="1" customWidth="1"/>
    <col min="7708" max="7708" width="0" style="174" hidden="1" customWidth="1"/>
    <col min="7709" max="7709" width="17.5703125" style="174" customWidth="1"/>
    <col min="7710" max="7710" width="24.28515625" style="174" customWidth="1"/>
    <col min="7711" max="7717" width="0" style="174" hidden="1" customWidth="1"/>
    <col min="7718" max="7718" width="22" style="174" customWidth="1"/>
    <col min="7719" max="7937" width="9.140625" style="174"/>
    <col min="7938" max="7938" width="6.140625" style="174" customWidth="1"/>
    <col min="7939" max="7939" width="12.140625" style="174" customWidth="1"/>
    <col min="7940" max="7940" width="8.85546875" style="174" customWidth="1"/>
    <col min="7941" max="7941" width="8.28515625" style="174" customWidth="1"/>
    <col min="7942" max="7942" width="15.85546875" style="174" customWidth="1"/>
    <col min="7943" max="7943" width="11" style="174" customWidth="1"/>
    <col min="7944" max="7944" width="13.140625" style="174" customWidth="1"/>
    <col min="7945" max="7945" width="24.7109375" style="174" customWidth="1"/>
    <col min="7946" max="7946" width="9.140625" style="174"/>
    <col min="7947" max="7947" width="9.85546875" style="174" customWidth="1"/>
    <col min="7948" max="7948" width="7.7109375" style="174" customWidth="1"/>
    <col min="7949" max="7949" width="9.85546875" style="174" customWidth="1"/>
    <col min="7950" max="7950" width="26.28515625" style="174" customWidth="1"/>
    <col min="7951" max="7951" width="9.5703125" style="174" customWidth="1"/>
    <col min="7952" max="7952" width="9.28515625" style="174" bestFit="1" customWidth="1"/>
    <col min="7953" max="7953" width="7.140625" style="174" customWidth="1"/>
    <col min="7954" max="7954" width="10" style="174" bestFit="1" customWidth="1"/>
    <col min="7955" max="7956" width="0" style="174" hidden="1" customWidth="1"/>
    <col min="7957" max="7957" width="14.7109375" style="174" customWidth="1"/>
    <col min="7958" max="7958" width="9.28515625" style="174" bestFit="1" customWidth="1"/>
    <col min="7959" max="7959" width="9.140625" style="174"/>
    <col min="7960" max="7960" width="15.42578125" style="174" customWidth="1"/>
    <col min="7961" max="7961" width="0" style="174" hidden="1" customWidth="1"/>
    <col min="7962" max="7962" width="17" style="174" customWidth="1"/>
    <col min="7963" max="7963" width="9.28515625" style="174" bestFit="1" customWidth="1"/>
    <col min="7964" max="7964" width="0" style="174" hidden="1" customWidth="1"/>
    <col min="7965" max="7965" width="17.5703125" style="174" customWidth="1"/>
    <col min="7966" max="7966" width="24.28515625" style="174" customWidth="1"/>
    <col min="7967" max="7973" width="0" style="174" hidden="1" customWidth="1"/>
    <col min="7974" max="7974" width="22" style="174" customWidth="1"/>
    <col min="7975" max="8193" width="9.140625" style="174"/>
    <col min="8194" max="8194" width="6.140625" style="174" customWidth="1"/>
    <col min="8195" max="8195" width="12.140625" style="174" customWidth="1"/>
    <col min="8196" max="8196" width="8.85546875" style="174" customWidth="1"/>
    <col min="8197" max="8197" width="8.28515625" style="174" customWidth="1"/>
    <col min="8198" max="8198" width="15.85546875" style="174" customWidth="1"/>
    <col min="8199" max="8199" width="11" style="174" customWidth="1"/>
    <col min="8200" max="8200" width="13.140625" style="174" customWidth="1"/>
    <col min="8201" max="8201" width="24.7109375" style="174" customWidth="1"/>
    <col min="8202" max="8202" width="9.140625" style="174"/>
    <col min="8203" max="8203" width="9.85546875" style="174" customWidth="1"/>
    <col min="8204" max="8204" width="7.7109375" style="174" customWidth="1"/>
    <col min="8205" max="8205" width="9.85546875" style="174" customWidth="1"/>
    <col min="8206" max="8206" width="26.28515625" style="174" customWidth="1"/>
    <col min="8207" max="8207" width="9.5703125" style="174" customWidth="1"/>
    <col min="8208" max="8208" width="9.28515625" style="174" bestFit="1" customWidth="1"/>
    <col min="8209" max="8209" width="7.140625" style="174" customWidth="1"/>
    <col min="8210" max="8210" width="10" style="174" bestFit="1" customWidth="1"/>
    <col min="8211" max="8212" width="0" style="174" hidden="1" customWidth="1"/>
    <col min="8213" max="8213" width="14.7109375" style="174" customWidth="1"/>
    <col min="8214" max="8214" width="9.28515625" style="174" bestFit="1" customWidth="1"/>
    <col min="8215" max="8215" width="9.140625" style="174"/>
    <col min="8216" max="8216" width="15.42578125" style="174" customWidth="1"/>
    <col min="8217" max="8217" width="0" style="174" hidden="1" customWidth="1"/>
    <col min="8218" max="8218" width="17" style="174" customWidth="1"/>
    <col min="8219" max="8219" width="9.28515625" style="174" bestFit="1" customWidth="1"/>
    <col min="8220" max="8220" width="0" style="174" hidden="1" customWidth="1"/>
    <col min="8221" max="8221" width="17.5703125" style="174" customWidth="1"/>
    <col min="8222" max="8222" width="24.28515625" style="174" customWidth="1"/>
    <col min="8223" max="8229" width="0" style="174" hidden="1" customWidth="1"/>
    <col min="8230" max="8230" width="22" style="174" customWidth="1"/>
    <col min="8231" max="8449" width="9.140625" style="174"/>
    <col min="8450" max="8450" width="6.140625" style="174" customWidth="1"/>
    <col min="8451" max="8451" width="12.140625" style="174" customWidth="1"/>
    <col min="8452" max="8452" width="8.85546875" style="174" customWidth="1"/>
    <col min="8453" max="8453" width="8.28515625" style="174" customWidth="1"/>
    <col min="8454" max="8454" width="15.85546875" style="174" customWidth="1"/>
    <col min="8455" max="8455" width="11" style="174" customWidth="1"/>
    <col min="8456" max="8456" width="13.140625" style="174" customWidth="1"/>
    <col min="8457" max="8457" width="24.7109375" style="174" customWidth="1"/>
    <col min="8458" max="8458" width="9.140625" style="174"/>
    <col min="8459" max="8459" width="9.85546875" style="174" customWidth="1"/>
    <col min="8460" max="8460" width="7.7109375" style="174" customWidth="1"/>
    <col min="8461" max="8461" width="9.85546875" style="174" customWidth="1"/>
    <col min="8462" max="8462" width="26.28515625" style="174" customWidth="1"/>
    <col min="8463" max="8463" width="9.5703125" style="174" customWidth="1"/>
    <col min="8464" max="8464" width="9.28515625" style="174" bestFit="1" customWidth="1"/>
    <col min="8465" max="8465" width="7.140625" style="174" customWidth="1"/>
    <col min="8466" max="8466" width="10" style="174" bestFit="1" customWidth="1"/>
    <col min="8467" max="8468" width="0" style="174" hidden="1" customWidth="1"/>
    <col min="8469" max="8469" width="14.7109375" style="174" customWidth="1"/>
    <col min="8470" max="8470" width="9.28515625" style="174" bestFit="1" customWidth="1"/>
    <col min="8471" max="8471" width="9.140625" style="174"/>
    <col min="8472" max="8472" width="15.42578125" style="174" customWidth="1"/>
    <col min="8473" max="8473" width="0" style="174" hidden="1" customWidth="1"/>
    <col min="8474" max="8474" width="17" style="174" customWidth="1"/>
    <col min="8475" max="8475" width="9.28515625" style="174" bestFit="1" customWidth="1"/>
    <col min="8476" max="8476" width="0" style="174" hidden="1" customWidth="1"/>
    <col min="8477" max="8477" width="17.5703125" style="174" customWidth="1"/>
    <col min="8478" max="8478" width="24.28515625" style="174" customWidth="1"/>
    <col min="8479" max="8485" width="0" style="174" hidden="1" customWidth="1"/>
    <col min="8486" max="8486" width="22" style="174" customWidth="1"/>
    <col min="8487" max="8705" width="9.140625" style="174"/>
    <col min="8706" max="8706" width="6.140625" style="174" customWidth="1"/>
    <col min="8707" max="8707" width="12.140625" style="174" customWidth="1"/>
    <col min="8708" max="8708" width="8.85546875" style="174" customWidth="1"/>
    <col min="8709" max="8709" width="8.28515625" style="174" customWidth="1"/>
    <col min="8710" max="8710" width="15.85546875" style="174" customWidth="1"/>
    <col min="8711" max="8711" width="11" style="174" customWidth="1"/>
    <col min="8712" max="8712" width="13.140625" style="174" customWidth="1"/>
    <col min="8713" max="8713" width="24.7109375" style="174" customWidth="1"/>
    <col min="8714" max="8714" width="9.140625" style="174"/>
    <col min="8715" max="8715" width="9.85546875" style="174" customWidth="1"/>
    <col min="8716" max="8716" width="7.7109375" style="174" customWidth="1"/>
    <col min="8717" max="8717" width="9.85546875" style="174" customWidth="1"/>
    <col min="8718" max="8718" width="26.28515625" style="174" customWidth="1"/>
    <col min="8719" max="8719" width="9.5703125" style="174" customWidth="1"/>
    <col min="8720" max="8720" width="9.28515625" style="174" bestFit="1" customWidth="1"/>
    <col min="8721" max="8721" width="7.140625" style="174" customWidth="1"/>
    <col min="8722" max="8722" width="10" style="174" bestFit="1" customWidth="1"/>
    <col min="8723" max="8724" width="0" style="174" hidden="1" customWidth="1"/>
    <col min="8725" max="8725" width="14.7109375" style="174" customWidth="1"/>
    <col min="8726" max="8726" width="9.28515625" style="174" bestFit="1" customWidth="1"/>
    <col min="8727" max="8727" width="9.140625" style="174"/>
    <col min="8728" max="8728" width="15.42578125" style="174" customWidth="1"/>
    <col min="8729" max="8729" width="0" style="174" hidden="1" customWidth="1"/>
    <col min="8730" max="8730" width="17" style="174" customWidth="1"/>
    <col min="8731" max="8731" width="9.28515625" style="174" bestFit="1" customWidth="1"/>
    <col min="8732" max="8732" width="0" style="174" hidden="1" customWidth="1"/>
    <col min="8733" max="8733" width="17.5703125" style="174" customWidth="1"/>
    <col min="8734" max="8734" width="24.28515625" style="174" customWidth="1"/>
    <col min="8735" max="8741" width="0" style="174" hidden="1" customWidth="1"/>
    <col min="8742" max="8742" width="22" style="174" customWidth="1"/>
    <col min="8743" max="8961" width="9.140625" style="174"/>
    <col min="8962" max="8962" width="6.140625" style="174" customWidth="1"/>
    <col min="8963" max="8963" width="12.140625" style="174" customWidth="1"/>
    <col min="8964" max="8964" width="8.85546875" style="174" customWidth="1"/>
    <col min="8965" max="8965" width="8.28515625" style="174" customWidth="1"/>
    <col min="8966" max="8966" width="15.85546875" style="174" customWidth="1"/>
    <col min="8967" max="8967" width="11" style="174" customWidth="1"/>
    <col min="8968" max="8968" width="13.140625" style="174" customWidth="1"/>
    <col min="8969" max="8969" width="24.7109375" style="174" customWidth="1"/>
    <col min="8970" max="8970" width="9.140625" style="174"/>
    <col min="8971" max="8971" width="9.85546875" style="174" customWidth="1"/>
    <col min="8972" max="8972" width="7.7109375" style="174" customWidth="1"/>
    <col min="8973" max="8973" width="9.85546875" style="174" customWidth="1"/>
    <col min="8974" max="8974" width="26.28515625" style="174" customWidth="1"/>
    <col min="8975" max="8975" width="9.5703125" style="174" customWidth="1"/>
    <col min="8976" max="8976" width="9.28515625" style="174" bestFit="1" customWidth="1"/>
    <col min="8977" max="8977" width="7.140625" style="174" customWidth="1"/>
    <col min="8978" max="8978" width="10" style="174" bestFit="1" customWidth="1"/>
    <col min="8979" max="8980" width="0" style="174" hidden="1" customWidth="1"/>
    <col min="8981" max="8981" width="14.7109375" style="174" customWidth="1"/>
    <col min="8982" max="8982" width="9.28515625" style="174" bestFit="1" customWidth="1"/>
    <col min="8983" max="8983" width="9.140625" style="174"/>
    <col min="8984" max="8984" width="15.42578125" style="174" customWidth="1"/>
    <col min="8985" max="8985" width="0" style="174" hidden="1" customWidth="1"/>
    <col min="8986" max="8986" width="17" style="174" customWidth="1"/>
    <col min="8987" max="8987" width="9.28515625" style="174" bestFit="1" customWidth="1"/>
    <col min="8988" max="8988" width="0" style="174" hidden="1" customWidth="1"/>
    <col min="8989" max="8989" width="17.5703125" style="174" customWidth="1"/>
    <col min="8990" max="8990" width="24.28515625" style="174" customWidth="1"/>
    <col min="8991" max="8997" width="0" style="174" hidden="1" customWidth="1"/>
    <col min="8998" max="8998" width="22" style="174" customWidth="1"/>
    <col min="8999" max="9217" width="9.140625" style="174"/>
    <col min="9218" max="9218" width="6.140625" style="174" customWidth="1"/>
    <col min="9219" max="9219" width="12.140625" style="174" customWidth="1"/>
    <col min="9220" max="9220" width="8.85546875" style="174" customWidth="1"/>
    <col min="9221" max="9221" width="8.28515625" style="174" customWidth="1"/>
    <col min="9222" max="9222" width="15.85546875" style="174" customWidth="1"/>
    <col min="9223" max="9223" width="11" style="174" customWidth="1"/>
    <col min="9224" max="9224" width="13.140625" style="174" customWidth="1"/>
    <col min="9225" max="9225" width="24.7109375" style="174" customWidth="1"/>
    <col min="9226" max="9226" width="9.140625" style="174"/>
    <col min="9227" max="9227" width="9.85546875" style="174" customWidth="1"/>
    <col min="9228" max="9228" width="7.7109375" style="174" customWidth="1"/>
    <col min="9229" max="9229" width="9.85546875" style="174" customWidth="1"/>
    <col min="9230" max="9230" width="26.28515625" style="174" customWidth="1"/>
    <col min="9231" max="9231" width="9.5703125" style="174" customWidth="1"/>
    <col min="9232" max="9232" width="9.28515625" style="174" bestFit="1" customWidth="1"/>
    <col min="9233" max="9233" width="7.140625" style="174" customWidth="1"/>
    <col min="9234" max="9234" width="10" style="174" bestFit="1" customWidth="1"/>
    <col min="9235" max="9236" width="0" style="174" hidden="1" customWidth="1"/>
    <col min="9237" max="9237" width="14.7109375" style="174" customWidth="1"/>
    <col min="9238" max="9238" width="9.28515625" style="174" bestFit="1" customWidth="1"/>
    <col min="9239" max="9239" width="9.140625" style="174"/>
    <col min="9240" max="9240" width="15.42578125" style="174" customWidth="1"/>
    <col min="9241" max="9241" width="0" style="174" hidden="1" customWidth="1"/>
    <col min="9242" max="9242" width="17" style="174" customWidth="1"/>
    <col min="9243" max="9243" width="9.28515625" style="174" bestFit="1" customWidth="1"/>
    <col min="9244" max="9244" width="0" style="174" hidden="1" customWidth="1"/>
    <col min="9245" max="9245" width="17.5703125" style="174" customWidth="1"/>
    <col min="9246" max="9246" width="24.28515625" style="174" customWidth="1"/>
    <col min="9247" max="9253" width="0" style="174" hidden="1" customWidth="1"/>
    <col min="9254" max="9254" width="22" style="174" customWidth="1"/>
    <col min="9255" max="9473" width="9.140625" style="174"/>
    <col min="9474" max="9474" width="6.140625" style="174" customWidth="1"/>
    <col min="9475" max="9475" width="12.140625" style="174" customWidth="1"/>
    <col min="9476" max="9476" width="8.85546875" style="174" customWidth="1"/>
    <col min="9477" max="9477" width="8.28515625" style="174" customWidth="1"/>
    <col min="9478" max="9478" width="15.85546875" style="174" customWidth="1"/>
    <col min="9479" max="9479" width="11" style="174" customWidth="1"/>
    <col min="9480" max="9480" width="13.140625" style="174" customWidth="1"/>
    <col min="9481" max="9481" width="24.7109375" style="174" customWidth="1"/>
    <col min="9482" max="9482" width="9.140625" style="174"/>
    <col min="9483" max="9483" width="9.85546875" style="174" customWidth="1"/>
    <col min="9484" max="9484" width="7.7109375" style="174" customWidth="1"/>
    <col min="9485" max="9485" width="9.85546875" style="174" customWidth="1"/>
    <col min="9486" max="9486" width="26.28515625" style="174" customWidth="1"/>
    <col min="9487" max="9487" width="9.5703125" style="174" customWidth="1"/>
    <col min="9488" max="9488" width="9.28515625" style="174" bestFit="1" customWidth="1"/>
    <col min="9489" max="9489" width="7.140625" style="174" customWidth="1"/>
    <col min="9490" max="9490" width="10" style="174" bestFit="1" customWidth="1"/>
    <col min="9491" max="9492" width="0" style="174" hidden="1" customWidth="1"/>
    <col min="9493" max="9493" width="14.7109375" style="174" customWidth="1"/>
    <col min="9494" max="9494" width="9.28515625" style="174" bestFit="1" customWidth="1"/>
    <col min="9495" max="9495" width="9.140625" style="174"/>
    <col min="9496" max="9496" width="15.42578125" style="174" customWidth="1"/>
    <col min="9497" max="9497" width="0" style="174" hidden="1" customWidth="1"/>
    <col min="9498" max="9498" width="17" style="174" customWidth="1"/>
    <col min="9499" max="9499" width="9.28515625" style="174" bestFit="1" customWidth="1"/>
    <col min="9500" max="9500" width="0" style="174" hidden="1" customWidth="1"/>
    <col min="9501" max="9501" width="17.5703125" style="174" customWidth="1"/>
    <col min="9502" max="9502" width="24.28515625" style="174" customWidth="1"/>
    <col min="9503" max="9509" width="0" style="174" hidden="1" customWidth="1"/>
    <col min="9510" max="9510" width="22" style="174" customWidth="1"/>
    <col min="9511" max="9729" width="9.140625" style="174"/>
    <col min="9730" max="9730" width="6.140625" style="174" customWidth="1"/>
    <col min="9731" max="9731" width="12.140625" style="174" customWidth="1"/>
    <col min="9732" max="9732" width="8.85546875" style="174" customWidth="1"/>
    <col min="9733" max="9733" width="8.28515625" style="174" customWidth="1"/>
    <col min="9734" max="9734" width="15.85546875" style="174" customWidth="1"/>
    <col min="9735" max="9735" width="11" style="174" customWidth="1"/>
    <col min="9736" max="9736" width="13.140625" style="174" customWidth="1"/>
    <col min="9737" max="9737" width="24.7109375" style="174" customWidth="1"/>
    <col min="9738" max="9738" width="9.140625" style="174"/>
    <col min="9739" max="9739" width="9.85546875" style="174" customWidth="1"/>
    <col min="9740" max="9740" width="7.7109375" style="174" customWidth="1"/>
    <col min="9741" max="9741" width="9.85546875" style="174" customWidth="1"/>
    <col min="9742" max="9742" width="26.28515625" style="174" customWidth="1"/>
    <col min="9743" max="9743" width="9.5703125" style="174" customWidth="1"/>
    <col min="9744" max="9744" width="9.28515625" style="174" bestFit="1" customWidth="1"/>
    <col min="9745" max="9745" width="7.140625" style="174" customWidth="1"/>
    <col min="9746" max="9746" width="10" style="174" bestFit="1" customWidth="1"/>
    <col min="9747" max="9748" width="0" style="174" hidden="1" customWidth="1"/>
    <col min="9749" max="9749" width="14.7109375" style="174" customWidth="1"/>
    <col min="9750" max="9750" width="9.28515625" style="174" bestFit="1" customWidth="1"/>
    <col min="9751" max="9751" width="9.140625" style="174"/>
    <col min="9752" max="9752" width="15.42578125" style="174" customWidth="1"/>
    <col min="9753" max="9753" width="0" style="174" hidden="1" customWidth="1"/>
    <col min="9754" max="9754" width="17" style="174" customWidth="1"/>
    <col min="9755" max="9755" width="9.28515625" style="174" bestFit="1" customWidth="1"/>
    <col min="9756" max="9756" width="0" style="174" hidden="1" customWidth="1"/>
    <col min="9757" max="9757" width="17.5703125" style="174" customWidth="1"/>
    <col min="9758" max="9758" width="24.28515625" style="174" customWidth="1"/>
    <col min="9759" max="9765" width="0" style="174" hidden="1" customWidth="1"/>
    <col min="9766" max="9766" width="22" style="174" customWidth="1"/>
    <col min="9767" max="9985" width="9.140625" style="174"/>
    <col min="9986" max="9986" width="6.140625" style="174" customWidth="1"/>
    <col min="9987" max="9987" width="12.140625" style="174" customWidth="1"/>
    <col min="9988" max="9988" width="8.85546875" style="174" customWidth="1"/>
    <col min="9989" max="9989" width="8.28515625" style="174" customWidth="1"/>
    <col min="9990" max="9990" width="15.85546875" style="174" customWidth="1"/>
    <col min="9991" max="9991" width="11" style="174" customWidth="1"/>
    <col min="9992" max="9992" width="13.140625" style="174" customWidth="1"/>
    <col min="9993" max="9993" width="24.7109375" style="174" customWidth="1"/>
    <col min="9994" max="9994" width="9.140625" style="174"/>
    <col min="9995" max="9995" width="9.85546875" style="174" customWidth="1"/>
    <col min="9996" max="9996" width="7.7109375" style="174" customWidth="1"/>
    <col min="9997" max="9997" width="9.85546875" style="174" customWidth="1"/>
    <col min="9998" max="9998" width="26.28515625" style="174" customWidth="1"/>
    <col min="9999" max="9999" width="9.5703125" style="174" customWidth="1"/>
    <col min="10000" max="10000" width="9.28515625" style="174" bestFit="1" customWidth="1"/>
    <col min="10001" max="10001" width="7.140625" style="174" customWidth="1"/>
    <col min="10002" max="10002" width="10" style="174" bestFit="1" customWidth="1"/>
    <col min="10003" max="10004" width="0" style="174" hidden="1" customWidth="1"/>
    <col min="10005" max="10005" width="14.7109375" style="174" customWidth="1"/>
    <col min="10006" max="10006" width="9.28515625" style="174" bestFit="1" customWidth="1"/>
    <col min="10007" max="10007" width="9.140625" style="174"/>
    <col min="10008" max="10008" width="15.42578125" style="174" customWidth="1"/>
    <col min="10009" max="10009" width="0" style="174" hidden="1" customWidth="1"/>
    <col min="10010" max="10010" width="17" style="174" customWidth="1"/>
    <col min="10011" max="10011" width="9.28515625" style="174" bestFit="1" customWidth="1"/>
    <col min="10012" max="10012" width="0" style="174" hidden="1" customWidth="1"/>
    <col min="10013" max="10013" width="17.5703125" style="174" customWidth="1"/>
    <col min="10014" max="10014" width="24.28515625" style="174" customWidth="1"/>
    <col min="10015" max="10021" width="0" style="174" hidden="1" customWidth="1"/>
    <col min="10022" max="10022" width="22" style="174" customWidth="1"/>
    <col min="10023" max="10241" width="9.140625" style="174"/>
    <col min="10242" max="10242" width="6.140625" style="174" customWidth="1"/>
    <col min="10243" max="10243" width="12.140625" style="174" customWidth="1"/>
    <col min="10244" max="10244" width="8.85546875" style="174" customWidth="1"/>
    <col min="10245" max="10245" width="8.28515625" style="174" customWidth="1"/>
    <col min="10246" max="10246" width="15.85546875" style="174" customWidth="1"/>
    <col min="10247" max="10247" width="11" style="174" customWidth="1"/>
    <col min="10248" max="10248" width="13.140625" style="174" customWidth="1"/>
    <col min="10249" max="10249" width="24.7109375" style="174" customWidth="1"/>
    <col min="10250" max="10250" width="9.140625" style="174"/>
    <col min="10251" max="10251" width="9.85546875" style="174" customWidth="1"/>
    <col min="10252" max="10252" width="7.7109375" style="174" customWidth="1"/>
    <col min="10253" max="10253" width="9.85546875" style="174" customWidth="1"/>
    <col min="10254" max="10254" width="26.28515625" style="174" customWidth="1"/>
    <col min="10255" max="10255" width="9.5703125" style="174" customWidth="1"/>
    <col min="10256" max="10256" width="9.28515625" style="174" bestFit="1" customWidth="1"/>
    <col min="10257" max="10257" width="7.140625" style="174" customWidth="1"/>
    <col min="10258" max="10258" width="10" style="174" bestFit="1" customWidth="1"/>
    <col min="10259" max="10260" width="0" style="174" hidden="1" customWidth="1"/>
    <col min="10261" max="10261" width="14.7109375" style="174" customWidth="1"/>
    <col min="10262" max="10262" width="9.28515625" style="174" bestFit="1" customWidth="1"/>
    <col min="10263" max="10263" width="9.140625" style="174"/>
    <col min="10264" max="10264" width="15.42578125" style="174" customWidth="1"/>
    <col min="10265" max="10265" width="0" style="174" hidden="1" customWidth="1"/>
    <col min="10266" max="10266" width="17" style="174" customWidth="1"/>
    <col min="10267" max="10267" width="9.28515625" style="174" bestFit="1" customWidth="1"/>
    <col min="10268" max="10268" width="0" style="174" hidden="1" customWidth="1"/>
    <col min="10269" max="10269" width="17.5703125" style="174" customWidth="1"/>
    <col min="10270" max="10270" width="24.28515625" style="174" customWidth="1"/>
    <col min="10271" max="10277" width="0" style="174" hidden="1" customWidth="1"/>
    <col min="10278" max="10278" width="22" style="174" customWidth="1"/>
    <col min="10279" max="10497" width="9.140625" style="174"/>
    <col min="10498" max="10498" width="6.140625" style="174" customWidth="1"/>
    <col min="10499" max="10499" width="12.140625" style="174" customWidth="1"/>
    <col min="10500" max="10500" width="8.85546875" style="174" customWidth="1"/>
    <col min="10501" max="10501" width="8.28515625" style="174" customWidth="1"/>
    <col min="10502" max="10502" width="15.85546875" style="174" customWidth="1"/>
    <col min="10503" max="10503" width="11" style="174" customWidth="1"/>
    <col min="10504" max="10504" width="13.140625" style="174" customWidth="1"/>
    <col min="10505" max="10505" width="24.7109375" style="174" customWidth="1"/>
    <col min="10506" max="10506" width="9.140625" style="174"/>
    <col min="10507" max="10507" width="9.85546875" style="174" customWidth="1"/>
    <col min="10508" max="10508" width="7.7109375" style="174" customWidth="1"/>
    <col min="10509" max="10509" width="9.85546875" style="174" customWidth="1"/>
    <col min="10510" max="10510" width="26.28515625" style="174" customWidth="1"/>
    <col min="10511" max="10511" width="9.5703125" style="174" customWidth="1"/>
    <col min="10512" max="10512" width="9.28515625" style="174" bestFit="1" customWidth="1"/>
    <col min="10513" max="10513" width="7.140625" style="174" customWidth="1"/>
    <col min="10514" max="10514" width="10" style="174" bestFit="1" customWidth="1"/>
    <col min="10515" max="10516" width="0" style="174" hidden="1" customWidth="1"/>
    <col min="10517" max="10517" width="14.7109375" style="174" customWidth="1"/>
    <col min="10518" max="10518" width="9.28515625" style="174" bestFit="1" customWidth="1"/>
    <col min="10519" max="10519" width="9.140625" style="174"/>
    <col min="10520" max="10520" width="15.42578125" style="174" customWidth="1"/>
    <col min="10521" max="10521" width="0" style="174" hidden="1" customWidth="1"/>
    <col min="10522" max="10522" width="17" style="174" customWidth="1"/>
    <col min="10523" max="10523" width="9.28515625" style="174" bestFit="1" customWidth="1"/>
    <col min="10524" max="10524" width="0" style="174" hidden="1" customWidth="1"/>
    <col min="10525" max="10525" width="17.5703125" style="174" customWidth="1"/>
    <col min="10526" max="10526" width="24.28515625" style="174" customWidth="1"/>
    <col min="10527" max="10533" width="0" style="174" hidden="1" customWidth="1"/>
    <col min="10534" max="10534" width="22" style="174" customWidth="1"/>
    <col min="10535" max="10753" width="9.140625" style="174"/>
    <col min="10754" max="10754" width="6.140625" style="174" customWidth="1"/>
    <col min="10755" max="10755" width="12.140625" style="174" customWidth="1"/>
    <col min="10756" max="10756" width="8.85546875" style="174" customWidth="1"/>
    <col min="10757" max="10757" width="8.28515625" style="174" customWidth="1"/>
    <col min="10758" max="10758" width="15.85546875" style="174" customWidth="1"/>
    <col min="10759" max="10759" width="11" style="174" customWidth="1"/>
    <col min="10760" max="10760" width="13.140625" style="174" customWidth="1"/>
    <col min="10761" max="10761" width="24.7109375" style="174" customWidth="1"/>
    <col min="10762" max="10762" width="9.140625" style="174"/>
    <col min="10763" max="10763" width="9.85546875" style="174" customWidth="1"/>
    <col min="10764" max="10764" width="7.7109375" style="174" customWidth="1"/>
    <col min="10765" max="10765" width="9.85546875" style="174" customWidth="1"/>
    <col min="10766" max="10766" width="26.28515625" style="174" customWidth="1"/>
    <col min="10767" max="10767" width="9.5703125" style="174" customWidth="1"/>
    <col min="10768" max="10768" width="9.28515625" style="174" bestFit="1" customWidth="1"/>
    <col min="10769" max="10769" width="7.140625" style="174" customWidth="1"/>
    <col min="10770" max="10770" width="10" style="174" bestFit="1" customWidth="1"/>
    <col min="10771" max="10772" width="0" style="174" hidden="1" customWidth="1"/>
    <col min="10773" max="10773" width="14.7109375" style="174" customWidth="1"/>
    <col min="10774" max="10774" width="9.28515625" style="174" bestFit="1" customWidth="1"/>
    <col min="10775" max="10775" width="9.140625" style="174"/>
    <col min="10776" max="10776" width="15.42578125" style="174" customWidth="1"/>
    <col min="10777" max="10777" width="0" style="174" hidden="1" customWidth="1"/>
    <col min="10778" max="10778" width="17" style="174" customWidth="1"/>
    <col min="10779" max="10779" width="9.28515625" style="174" bestFit="1" customWidth="1"/>
    <col min="10780" max="10780" width="0" style="174" hidden="1" customWidth="1"/>
    <col min="10781" max="10781" width="17.5703125" style="174" customWidth="1"/>
    <col min="10782" max="10782" width="24.28515625" style="174" customWidth="1"/>
    <col min="10783" max="10789" width="0" style="174" hidden="1" customWidth="1"/>
    <col min="10790" max="10790" width="22" style="174" customWidth="1"/>
    <col min="10791" max="11009" width="9.140625" style="174"/>
    <col min="11010" max="11010" width="6.140625" style="174" customWidth="1"/>
    <col min="11011" max="11011" width="12.140625" style="174" customWidth="1"/>
    <col min="11012" max="11012" width="8.85546875" style="174" customWidth="1"/>
    <col min="11013" max="11013" width="8.28515625" style="174" customWidth="1"/>
    <col min="11014" max="11014" width="15.85546875" style="174" customWidth="1"/>
    <col min="11015" max="11015" width="11" style="174" customWidth="1"/>
    <col min="11016" max="11016" width="13.140625" style="174" customWidth="1"/>
    <col min="11017" max="11017" width="24.7109375" style="174" customWidth="1"/>
    <col min="11018" max="11018" width="9.140625" style="174"/>
    <col min="11019" max="11019" width="9.85546875" style="174" customWidth="1"/>
    <col min="11020" max="11020" width="7.7109375" style="174" customWidth="1"/>
    <col min="11021" max="11021" width="9.85546875" style="174" customWidth="1"/>
    <col min="11022" max="11022" width="26.28515625" style="174" customWidth="1"/>
    <col min="11023" max="11023" width="9.5703125" style="174" customWidth="1"/>
    <col min="11024" max="11024" width="9.28515625" style="174" bestFit="1" customWidth="1"/>
    <col min="11025" max="11025" width="7.140625" style="174" customWidth="1"/>
    <col min="11026" max="11026" width="10" style="174" bestFit="1" customWidth="1"/>
    <col min="11027" max="11028" width="0" style="174" hidden="1" customWidth="1"/>
    <col min="11029" max="11029" width="14.7109375" style="174" customWidth="1"/>
    <col min="11030" max="11030" width="9.28515625" style="174" bestFit="1" customWidth="1"/>
    <col min="11031" max="11031" width="9.140625" style="174"/>
    <col min="11032" max="11032" width="15.42578125" style="174" customWidth="1"/>
    <col min="11033" max="11033" width="0" style="174" hidden="1" customWidth="1"/>
    <col min="11034" max="11034" width="17" style="174" customWidth="1"/>
    <col min="11035" max="11035" width="9.28515625" style="174" bestFit="1" customWidth="1"/>
    <col min="11036" max="11036" width="0" style="174" hidden="1" customWidth="1"/>
    <col min="11037" max="11037" width="17.5703125" style="174" customWidth="1"/>
    <col min="11038" max="11038" width="24.28515625" style="174" customWidth="1"/>
    <col min="11039" max="11045" width="0" style="174" hidden="1" customWidth="1"/>
    <col min="11046" max="11046" width="22" style="174" customWidth="1"/>
    <col min="11047" max="11265" width="9.140625" style="174"/>
    <col min="11266" max="11266" width="6.140625" style="174" customWidth="1"/>
    <col min="11267" max="11267" width="12.140625" style="174" customWidth="1"/>
    <col min="11268" max="11268" width="8.85546875" style="174" customWidth="1"/>
    <col min="11269" max="11269" width="8.28515625" style="174" customWidth="1"/>
    <col min="11270" max="11270" width="15.85546875" style="174" customWidth="1"/>
    <col min="11271" max="11271" width="11" style="174" customWidth="1"/>
    <col min="11272" max="11272" width="13.140625" style="174" customWidth="1"/>
    <col min="11273" max="11273" width="24.7109375" style="174" customWidth="1"/>
    <col min="11274" max="11274" width="9.140625" style="174"/>
    <col min="11275" max="11275" width="9.85546875" style="174" customWidth="1"/>
    <col min="11276" max="11276" width="7.7109375" style="174" customWidth="1"/>
    <col min="11277" max="11277" width="9.85546875" style="174" customWidth="1"/>
    <col min="11278" max="11278" width="26.28515625" style="174" customWidth="1"/>
    <col min="11279" max="11279" width="9.5703125" style="174" customWidth="1"/>
    <col min="11280" max="11280" width="9.28515625" style="174" bestFit="1" customWidth="1"/>
    <col min="11281" max="11281" width="7.140625" style="174" customWidth="1"/>
    <col min="11282" max="11282" width="10" style="174" bestFit="1" customWidth="1"/>
    <col min="11283" max="11284" width="0" style="174" hidden="1" customWidth="1"/>
    <col min="11285" max="11285" width="14.7109375" style="174" customWidth="1"/>
    <col min="11286" max="11286" width="9.28515625" style="174" bestFit="1" customWidth="1"/>
    <col min="11287" max="11287" width="9.140625" style="174"/>
    <col min="11288" max="11288" width="15.42578125" style="174" customWidth="1"/>
    <col min="11289" max="11289" width="0" style="174" hidden="1" customWidth="1"/>
    <col min="11290" max="11290" width="17" style="174" customWidth="1"/>
    <col min="11291" max="11291" width="9.28515625" style="174" bestFit="1" customWidth="1"/>
    <col min="11292" max="11292" width="0" style="174" hidden="1" customWidth="1"/>
    <col min="11293" max="11293" width="17.5703125" style="174" customWidth="1"/>
    <col min="11294" max="11294" width="24.28515625" style="174" customWidth="1"/>
    <col min="11295" max="11301" width="0" style="174" hidden="1" customWidth="1"/>
    <col min="11302" max="11302" width="22" style="174" customWidth="1"/>
    <col min="11303" max="11521" width="9.140625" style="174"/>
    <col min="11522" max="11522" width="6.140625" style="174" customWidth="1"/>
    <col min="11523" max="11523" width="12.140625" style="174" customWidth="1"/>
    <col min="11524" max="11524" width="8.85546875" style="174" customWidth="1"/>
    <col min="11525" max="11525" width="8.28515625" style="174" customWidth="1"/>
    <col min="11526" max="11526" width="15.85546875" style="174" customWidth="1"/>
    <col min="11527" max="11527" width="11" style="174" customWidth="1"/>
    <col min="11528" max="11528" width="13.140625" style="174" customWidth="1"/>
    <col min="11529" max="11529" width="24.7109375" style="174" customWidth="1"/>
    <col min="11530" max="11530" width="9.140625" style="174"/>
    <col min="11531" max="11531" width="9.85546875" style="174" customWidth="1"/>
    <col min="11532" max="11532" width="7.7109375" style="174" customWidth="1"/>
    <col min="11533" max="11533" width="9.85546875" style="174" customWidth="1"/>
    <col min="11534" max="11534" width="26.28515625" style="174" customWidth="1"/>
    <col min="11535" max="11535" width="9.5703125" style="174" customWidth="1"/>
    <col min="11536" max="11536" width="9.28515625" style="174" bestFit="1" customWidth="1"/>
    <col min="11537" max="11537" width="7.140625" style="174" customWidth="1"/>
    <col min="11538" max="11538" width="10" style="174" bestFit="1" customWidth="1"/>
    <col min="11539" max="11540" width="0" style="174" hidden="1" customWidth="1"/>
    <col min="11541" max="11541" width="14.7109375" style="174" customWidth="1"/>
    <col min="11542" max="11542" width="9.28515625" style="174" bestFit="1" customWidth="1"/>
    <col min="11543" max="11543" width="9.140625" style="174"/>
    <col min="11544" max="11544" width="15.42578125" style="174" customWidth="1"/>
    <col min="11545" max="11545" width="0" style="174" hidden="1" customWidth="1"/>
    <col min="11546" max="11546" width="17" style="174" customWidth="1"/>
    <col min="11547" max="11547" width="9.28515625" style="174" bestFit="1" customWidth="1"/>
    <col min="11548" max="11548" width="0" style="174" hidden="1" customWidth="1"/>
    <col min="11549" max="11549" width="17.5703125" style="174" customWidth="1"/>
    <col min="11550" max="11550" width="24.28515625" style="174" customWidth="1"/>
    <col min="11551" max="11557" width="0" style="174" hidden="1" customWidth="1"/>
    <col min="11558" max="11558" width="22" style="174" customWidth="1"/>
    <col min="11559" max="11777" width="9.140625" style="174"/>
    <col min="11778" max="11778" width="6.140625" style="174" customWidth="1"/>
    <col min="11779" max="11779" width="12.140625" style="174" customWidth="1"/>
    <col min="11780" max="11780" width="8.85546875" style="174" customWidth="1"/>
    <col min="11781" max="11781" width="8.28515625" style="174" customWidth="1"/>
    <col min="11782" max="11782" width="15.85546875" style="174" customWidth="1"/>
    <col min="11783" max="11783" width="11" style="174" customWidth="1"/>
    <col min="11784" max="11784" width="13.140625" style="174" customWidth="1"/>
    <col min="11785" max="11785" width="24.7109375" style="174" customWidth="1"/>
    <col min="11786" max="11786" width="9.140625" style="174"/>
    <col min="11787" max="11787" width="9.85546875" style="174" customWidth="1"/>
    <col min="11788" max="11788" width="7.7109375" style="174" customWidth="1"/>
    <col min="11789" max="11789" width="9.85546875" style="174" customWidth="1"/>
    <col min="11790" max="11790" width="26.28515625" style="174" customWidth="1"/>
    <col min="11791" max="11791" width="9.5703125" style="174" customWidth="1"/>
    <col min="11792" max="11792" width="9.28515625" style="174" bestFit="1" customWidth="1"/>
    <col min="11793" max="11793" width="7.140625" style="174" customWidth="1"/>
    <col min="11794" max="11794" width="10" style="174" bestFit="1" customWidth="1"/>
    <col min="11795" max="11796" width="0" style="174" hidden="1" customWidth="1"/>
    <col min="11797" max="11797" width="14.7109375" style="174" customWidth="1"/>
    <col min="11798" max="11798" width="9.28515625" style="174" bestFit="1" customWidth="1"/>
    <col min="11799" max="11799" width="9.140625" style="174"/>
    <col min="11800" max="11800" width="15.42578125" style="174" customWidth="1"/>
    <col min="11801" max="11801" width="0" style="174" hidden="1" customWidth="1"/>
    <col min="11802" max="11802" width="17" style="174" customWidth="1"/>
    <col min="11803" max="11803" width="9.28515625" style="174" bestFit="1" customWidth="1"/>
    <col min="11804" max="11804" width="0" style="174" hidden="1" customWidth="1"/>
    <col min="11805" max="11805" width="17.5703125" style="174" customWidth="1"/>
    <col min="11806" max="11806" width="24.28515625" style="174" customWidth="1"/>
    <col min="11807" max="11813" width="0" style="174" hidden="1" customWidth="1"/>
    <col min="11814" max="11814" width="22" style="174" customWidth="1"/>
    <col min="11815" max="12033" width="9.140625" style="174"/>
    <col min="12034" max="12034" width="6.140625" style="174" customWidth="1"/>
    <col min="12035" max="12035" width="12.140625" style="174" customWidth="1"/>
    <col min="12036" max="12036" width="8.85546875" style="174" customWidth="1"/>
    <col min="12037" max="12037" width="8.28515625" style="174" customWidth="1"/>
    <col min="12038" max="12038" width="15.85546875" style="174" customWidth="1"/>
    <col min="12039" max="12039" width="11" style="174" customWidth="1"/>
    <col min="12040" max="12040" width="13.140625" style="174" customWidth="1"/>
    <col min="12041" max="12041" width="24.7109375" style="174" customWidth="1"/>
    <col min="12042" max="12042" width="9.140625" style="174"/>
    <col min="12043" max="12043" width="9.85546875" style="174" customWidth="1"/>
    <col min="12044" max="12044" width="7.7109375" style="174" customWidth="1"/>
    <col min="12045" max="12045" width="9.85546875" style="174" customWidth="1"/>
    <col min="12046" max="12046" width="26.28515625" style="174" customWidth="1"/>
    <col min="12047" max="12047" width="9.5703125" style="174" customWidth="1"/>
    <col min="12048" max="12048" width="9.28515625" style="174" bestFit="1" customWidth="1"/>
    <col min="12049" max="12049" width="7.140625" style="174" customWidth="1"/>
    <col min="12050" max="12050" width="10" style="174" bestFit="1" customWidth="1"/>
    <col min="12051" max="12052" width="0" style="174" hidden="1" customWidth="1"/>
    <col min="12053" max="12053" width="14.7109375" style="174" customWidth="1"/>
    <col min="12054" max="12054" width="9.28515625" style="174" bestFit="1" customWidth="1"/>
    <col min="12055" max="12055" width="9.140625" style="174"/>
    <col min="12056" max="12056" width="15.42578125" style="174" customWidth="1"/>
    <col min="12057" max="12057" width="0" style="174" hidden="1" customWidth="1"/>
    <col min="12058" max="12058" width="17" style="174" customWidth="1"/>
    <col min="12059" max="12059" width="9.28515625" style="174" bestFit="1" customWidth="1"/>
    <col min="12060" max="12060" width="0" style="174" hidden="1" customWidth="1"/>
    <col min="12061" max="12061" width="17.5703125" style="174" customWidth="1"/>
    <col min="12062" max="12062" width="24.28515625" style="174" customWidth="1"/>
    <col min="12063" max="12069" width="0" style="174" hidden="1" customWidth="1"/>
    <col min="12070" max="12070" width="22" style="174" customWidth="1"/>
    <col min="12071" max="12289" width="9.140625" style="174"/>
    <col min="12290" max="12290" width="6.140625" style="174" customWidth="1"/>
    <col min="12291" max="12291" width="12.140625" style="174" customWidth="1"/>
    <col min="12292" max="12292" width="8.85546875" style="174" customWidth="1"/>
    <col min="12293" max="12293" width="8.28515625" style="174" customWidth="1"/>
    <col min="12294" max="12294" width="15.85546875" style="174" customWidth="1"/>
    <col min="12295" max="12295" width="11" style="174" customWidth="1"/>
    <col min="12296" max="12296" width="13.140625" style="174" customWidth="1"/>
    <col min="12297" max="12297" width="24.7109375" style="174" customWidth="1"/>
    <col min="12298" max="12298" width="9.140625" style="174"/>
    <col min="12299" max="12299" width="9.85546875" style="174" customWidth="1"/>
    <col min="12300" max="12300" width="7.7109375" style="174" customWidth="1"/>
    <col min="12301" max="12301" width="9.85546875" style="174" customWidth="1"/>
    <col min="12302" max="12302" width="26.28515625" style="174" customWidth="1"/>
    <col min="12303" max="12303" width="9.5703125" style="174" customWidth="1"/>
    <col min="12304" max="12304" width="9.28515625" style="174" bestFit="1" customWidth="1"/>
    <col min="12305" max="12305" width="7.140625" style="174" customWidth="1"/>
    <col min="12306" max="12306" width="10" style="174" bestFit="1" customWidth="1"/>
    <col min="12307" max="12308" width="0" style="174" hidden="1" customWidth="1"/>
    <col min="12309" max="12309" width="14.7109375" style="174" customWidth="1"/>
    <col min="12310" max="12310" width="9.28515625" style="174" bestFit="1" customWidth="1"/>
    <col min="12311" max="12311" width="9.140625" style="174"/>
    <col min="12312" max="12312" width="15.42578125" style="174" customWidth="1"/>
    <col min="12313" max="12313" width="0" style="174" hidden="1" customWidth="1"/>
    <col min="12314" max="12314" width="17" style="174" customWidth="1"/>
    <col min="12315" max="12315" width="9.28515625" style="174" bestFit="1" customWidth="1"/>
    <col min="12316" max="12316" width="0" style="174" hidden="1" customWidth="1"/>
    <col min="12317" max="12317" width="17.5703125" style="174" customWidth="1"/>
    <col min="12318" max="12318" width="24.28515625" style="174" customWidth="1"/>
    <col min="12319" max="12325" width="0" style="174" hidden="1" customWidth="1"/>
    <col min="12326" max="12326" width="22" style="174" customWidth="1"/>
    <col min="12327" max="12545" width="9.140625" style="174"/>
    <col min="12546" max="12546" width="6.140625" style="174" customWidth="1"/>
    <col min="12547" max="12547" width="12.140625" style="174" customWidth="1"/>
    <col min="12548" max="12548" width="8.85546875" style="174" customWidth="1"/>
    <col min="12549" max="12549" width="8.28515625" style="174" customWidth="1"/>
    <col min="12550" max="12550" width="15.85546875" style="174" customWidth="1"/>
    <col min="12551" max="12551" width="11" style="174" customWidth="1"/>
    <col min="12552" max="12552" width="13.140625" style="174" customWidth="1"/>
    <col min="12553" max="12553" width="24.7109375" style="174" customWidth="1"/>
    <col min="12554" max="12554" width="9.140625" style="174"/>
    <col min="12555" max="12555" width="9.85546875" style="174" customWidth="1"/>
    <col min="12556" max="12556" width="7.7109375" style="174" customWidth="1"/>
    <col min="12557" max="12557" width="9.85546875" style="174" customWidth="1"/>
    <col min="12558" max="12558" width="26.28515625" style="174" customWidth="1"/>
    <col min="12559" max="12559" width="9.5703125" style="174" customWidth="1"/>
    <col min="12560" max="12560" width="9.28515625" style="174" bestFit="1" customWidth="1"/>
    <col min="12561" max="12561" width="7.140625" style="174" customWidth="1"/>
    <col min="12562" max="12562" width="10" style="174" bestFit="1" customWidth="1"/>
    <col min="12563" max="12564" width="0" style="174" hidden="1" customWidth="1"/>
    <col min="12565" max="12565" width="14.7109375" style="174" customWidth="1"/>
    <col min="12566" max="12566" width="9.28515625" style="174" bestFit="1" customWidth="1"/>
    <col min="12567" max="12567" width="9.140625" style="174"/>
    <col min="12568" max="12568" width="15.42578125" style="174" customWidth="1"/>
    <col min="12569" max="12569" width="0" style="174" hidden="1" customWidth="1"/>
    <col min="12570" max="12570" width="17" style="174" customWidth="1"/>
    <col min="12571" max="12571" width="9.28515625" style="174" bestFit="1" customWidth="1"/>
    <col min="12572" max="12572" width="0" style="174" hidden="1" customWidth="1"/>
    <col min="12573" max="12573" width="17.5703125" style="174" customWidth="1"/>
    <col min="12574" max="12574" width="24.28515625" style="174" customWidth="1"/>
    <col min="12575" max="12581" width="0" style="174" hidden="1" customWidth="1"/>
    <col min="12582" max="12582" width="22" style="174" customWidth="1"/>
    <col min="12583" max="12801" width="9.140625" style="174"/>
    <col min="12802" max="12802" width="6.140625" style="174" customWidth="1"/>
    <col min="12803" max="12803" width="12.140625" style="174" customWidth="1"/>
    <col min="12804" max="12804" width="8.85546875" style="174" customWidth="1"/>
    <col min="12805" max="12805" width="8.28515625" style="174" customWidth="1"/>
    <col min="12806" max="12806" width="15.85546875" style="174" customWidth="1"/>
    <col min="12807" max="12807" width="11" style="174" customWidth="1"/>
    <col min="12808" max="12808" width="13.140625" style="174" customWidth="1"/>
    <col min="12809" max="12809" width="24.7109375" style="174" customWidth="1"/>
    <col min="12810" max="12810" width="9.140625" style="174"/>
    <col min="12811" max="12811" width="9.85546875" style="174" customWidth="1"/>
    <col min="12812" max="12812" width="7.7109375" style="174" customWidth="1"/>
    <col min="12813" max="12813" width="9.85546875" style="174" customWidth="1"/>
    <col min="12814" max="12814" width="26.28515625" style="174" customWidth="1"/>
    <col min="12815" max="12815" width="9.5703125" style="174" customWidth="1"/>
    <col min="12816" max="12816" width="9.28515625" style="174" bestFit="1" customWidth="1"/>
    <col min="12817" max="12817" width="7.140625" style="174" customWidth="1"/>
    <col min="12818" max="12818" width="10" style="174" bestFit="1" customWidth="1"/>
    <col min="12819" max="12820" width="0" style="174" hidden="1" customWidth="1"/>
    <col min="12821" max="12821" width="14.7109375" style="174" customWidth="1"/>
    <col min="12822" max="12822" width="9.28515625" style="174" bestFit="1" customWidth="1"/>
    <col min="12823" max="12823" width="9.140625" style="174"/>
    <col min="12824" max="12824" width="15.42578125" style="174" customWidth="1"/>
    <col min="12825" max="12825" width="0" style="174" hidden="1" customWidth="1"/>
    <col min="12826" max="12826" width="17" style="174" customWidth="1"/>
    <col min="12827" max="12827" width="9.28515625" style="174" bestFit="1" customWidth="1"/>
    <col min="12828" max="12828" width="0" style="174" hidden="1" customWidth="1"/>
    <col min="12829" max="12829" width="17.5703125" style="174" customWidth="1"/>
    <col min="12830" max="12830" width="24.28515625" style="174" customWidth="1"/>
    <col min="12831" max="12837" width="0" style="174" hidden="1" customWidth="1"/>
    <col min="12838" max="12838" width="22" style="174" customWidth="1"/>
    <col min="12839" max="13057" width="9.140625" style="174"/>
    <col min="13058" max="13058" width="6.140625" style="174" customWidth="1"/>
    <col min="13059" max="13059" width="12.140625" style="174" customWidth="1"/>
    <col min="13060" max="13060" width="8.85546875" style="174" customWidth="1"/>
    <col min="13061" max="13061" width="8.28515625" style="174" customWidth="1"/>
    <col min="13062" max="13062" width="15.85546875" style="174" customWidth="1"/>
    <col min="13063" max="13063" width="11" style="174" customWidth="1"/>
    <col min="13064" max="13064" width="13.140625" style="174" customWidth="1"/>
    <col min="13065" max="13065" width="24.7109375" style="174" customWidth="1"/>
    <col min="13066" max="13066" width="9.140625" style="174"/>
    <col min="13067" max="13067" width="9.85546875" style="174" customWidth="1"/>
    <col min="13068" max="13068" width="7.7109375" style="174" customWidth="1"/>
    <col min="13069" max="13069" width="9.85546875" style="174" customWidth="1"/>
    <col min="13070" max="13070" width="26.28515625" style="174" customWidth="1"/>
    <col min="13071" max="13071" width="9.5703125" style="174" customWidth="1"/>
    <col min="13072" max="13072" width="9.28515625" style="174" bestFit="1" customWidth="1"/>
    <col min="13073" max="13073" width="7.140625" style="174" customWidth="1"/>
    <col min="13074" max="13074" width="10" style="174" bestFit="1" customWidth="1"/>
    <col min="13075" max="13076" width="0" style="174" hidden="1" customWidth="1"/>
    <col min="13077" max="13077" width="14.7109375" style="174" customWidth="1"/>
    <col min="13078" max="13078" width="9.28515625" style="174" bestFit="1" customWidth="1"/>
    <col min="13079" max="13079" width="9.140625" style="174"/>
    <col min="13080" max="13080" width="15.42578125" style="174" customWidth="1"/>
    <col min="13081" max="13081" width="0" style="174" hidden="1" customWidth="1"/>
    <col min="13082" max="13082" width="17" style="174" customWidth="1"/>
    <col min="13083" max="13083" width="9.28515625" style="174" bestFit="1" customWidth="1"/>
    <col min="13084" max="13084" width="0" style="174" hidden="1" customWidth="1"/>
    <col min="13085" max="13085" width="17.5703125" style="174" customWidth="1"/>
    <col min="13086" max="13086" width="24.28515625" style="174" customWidth="1"/>
    <col min="13087" max="13093" width="0" style="174" hidden="1" customWidth="1"/>
    <col min="13094" max="13094" width="22" style="174" customWidth="1"/>
    <col min="13095" max="13313" width="9.140625" style="174"/>
    <col min="13314" max="13314" width="6.140625" style="174" customWidth="1"/>
    <col min="13315" max="13315" width="12.140625" style="174" customWidth="1"/>
    <col min="13316" max="13316" width="8.85546875" style="174" customWidth="1"/>
    <col min="13317" max="13317" width="8.28515625" style="174" customWidth="1"/>
    <col min="13318" max="13318" width="15.85546875" style="174" customWidth="1"/>
    <col min="13319" max="13319" width="11" style="174" customWidth="1"/>
    <col min="13320" max="13320" width="13.140625" style="174" customWidth="1"/>
    <col min="13321" max="13321" width="24.7109375" style="174" customWidth="1"/>
    <col min="13322" max="13322" width="9.140625" style="174"/>
    <col min="13323" max="13323" width="9.85546875" style="174" customWidth="1"/>
    <col min="13324" max="13324" width="7.7109375" style="174" customWidth="1"/>
    <col min="13325" max="13325" width="9.85546875" style="174" customWidth="1"/>
    <col min="13326" max="13326" width="26.28515625" style="174" customWidth="1"/>
    <col min="13327" max="13327" width="9.5703125" style="174" customWidth="1"/>
    <col min="13328" max="13328" width="9.28515625" style="174" bestFit="1" customWidth="1"/>
    <col min="13329" max="13329" width="7.140625" style="174" customWidth="1"/>
    <col min="13330" max="13330" width="10" style="174" bestFit="1" customWidth="1"/>
    <col min="13331" max="13332" width="0" style="174" hidden="1" customWidth="1"/>
    <col min="13333" max="13333" width="14.7109375" style="174" customWidth="1"/>
    <col min="13334" max="13334" width="9.28515625" style="174" bestFit="1" customWidth="1"/>
    <col min="13335" max="13335" width="9.140625" style="174"/>
    <col min="13336" max="13336" width="15.42578125" style="174" customWidth="1"/>
    <col min="13337" max="13337" width="0" style="174" hidden="1" customWidth="1"/>
    <col min="13338" max="13338" width="17" style="174" customWidth="1"/>
    <col min="13339" max="13339" width="9.28515625" style="174" bestFit="1" customWidth="1"/>
    <col min="13340" max="13340" width="0" style="174" hidden="1" customWidth="1"/>
    <col min="13341" max="13341" width="17.5703125" style="174" customWidth="1"/>
    <col min="13342" max="13342" width="24.28515625" style="174" customWidth="1"/>
    <col min="13343" max="13349" width="0" style="174" hidden="1" customWidth="1"/>
    <col min="13350" max="13350" width="22" style="174" customWidth="1"/>
    <col min="13351" max="13569" width="9.140625" style="174"/>
    <col min="13570" max="13570" width="6.140625" style="174" customWidth="1"/>
    <col min="13571" max="13571" width="12.140625" style="174" customWidth="1"/>
    <col min="13572" max="13572" width="8.85546875" style="174" customWidth="1"/>
    <col min="13573" max="13573" width="8.28515625" style="174" customWidth="1"/>
    <col min="13574" max="13574" width="15.85546875" style="174" customWidth="1"/>
    <col min="13575" max="13575" width="11" style="174" customWidth="1"/>
    <col min="13576" max="13576" width="13.140625" style="174" customWidth="1"/>
    <col min="13577" max="13577" width="24.7109375" style="174" customWidth="1"/>
    <col min="13578" max="13578" width="9.140625" style="174"/>
    <col min="13579" max="13579" width="9.85546875" style="174" customWidth="1"/>
    <col min="13580" max="13580" width="7.7109375" style="174" customWidth="1"/>
    <col min="13581" max="13581" width="9.85546875" style="174" customWidth="1"/>
    <col min="13582" max="13582" width="26.28515625" style="174" customWidth="1"/>
    <col min="13583" max="13583" width="9.5703125" style="174" customWidth="1"/>
    <col min="13584" max="13584" width="9.28515625" style="174" bestFit="1" customWidth="1"/>
    <col min="13585" max="13585" width="7.140625" style="174" customWidth="1"/>
    <col min="13586" max="13586" width="10" style="174" bestFit="1" customWidth="1"/>
    <col min="13587" max="13588" width="0" style="174" hidden="1" customWidth="1"/>
    <col min="13589" max="13589" width="14.7109375" style="174" customWidth="1"/>
    <col min="13590" max="13590" width="9.28515625" style="174" bestFit="1" customWidth="1"/>
    <col min="13591" max="13591" width="9.140625" style="174"/>
    <col min="13592" max="13592" width="15.42578125" style="174" customWidth="1"/>
    <col min="13593" max="13593" width="0" style="174" hidden="1" customWidth="1"/>
    <col min="13594" max="13594" width="17" style="174" customWidth="1"/>
    <col min="13595" max="13595" width="9.28515625" style="174" bestFit="1" customWidth="1"/>
    <col min="13596" max="13596" width="0" style="174" hidden="1" customWidth="1"/>
    <col min="13597" max="13597" width="17.5703125" style="174" customWidth="1"/>
    <col min="13598" max="13598" width="24.28515625" style="174" customWidth="1"/>
    <col min="13599" max="13605" width="0" style="174" hidden="1" customWidth="1"/>
    <col min="13606" max="13606" width="22" style="174" customWidth="1"/>
    <col min="13607" max="13825" width="9.140625" style="174"/>
    <col min="13826" max="13826" width="6.140625" style="174" customWidth="1"/>
    <col min="13827" max="13827" width="12.140625" style="174" customWidth="1"/>
    <col min="13828" max="13828" width="8.85546875" style="174" customWidth="1"/>
    <col min="13829" max="13829" width="8.28515625" style="174" customWidth="1"/>
    <col min="13830" max="13830" width="15.85546875" style="174" customWidth="1"/>
    <col min="13831" max="13831" width="11" style="174" customWidth="1"/>
    <col min="13832" max="13832" width="13.140625" style="174" customWidth="1"/>
    <col min="13833" max="13833" width="24.7109375" style="174" customWidth="1"/>
    <col min="13834" max="13834" width="9.140625" style="174"/>
    <col min="13835" max="13835" width="9.85546875" style="174" customWidth="1"/>
    <col min="13836" max="13836" width="7.7109375" style="174" customWidth="1"/>
    <col min="13837" max="13837" width="9.85546875" style="174" customWidth="1"/>
    <col min="13838" max="13838" width="26.28515625" style="174" customWidth="1"/>
    <col min="13839" max="13839" width="9.5703125" style="174" customWidth="1"/>
    <col min="13840" max="13840" width="9.28515625" style="174" bestFit="1" customWidth="1"/>
    <col min="13841" max="13841" width="7.140625" style="174" customWidth="1"/>
    <col min="13842" max="13842" width="10" style="174" bestFit="1" customWidth="1"/>
    <col min="13843" max="13844" width="0" style="174" hidden="1" customWidth="1"/>
    <col min="13845" max="13845" width="14.7109375" style="174" customWidth="1"/>
    <col min="13846" max="13846" width="9.28515625" style="174" bestFit="1" customWidth="1"/>
    <col min="13847" max="13847" width="9.140625" style="174"/>
    <col min="13848" max="13848" width="15.42578125" style="174" customWidth="1"/>
    <col min="13849" max="13849" width="0" style="174" hidden="1" customWidth="1"/>
    <col min="13850" max="13850" width="17" style="174" customWidth="1"/>
    <col min="13851" max="13851" width="9.28515625" style="174" bestFit="1" customWidth="1"/>
    <col min="13852" max="13852" width="0" style="174" hidden="1" customWidth="1"/>
    <col min="13853" max="13853" width="17.5703125" style="174" customWidth="1"/>
    <col min="13854" max="13854" width="24.28515625" style="174" customWidth="1"/>
    <col min="13855" max="13861" width="0" style="174" hidden="1" customWidth="1"/>
    <col min="13862" max="13862" width="22" style="174" customWidth="1"/>
    <col min="13863" max="14081" width="9.140625" style="174"/>
    <col min="14082" max="14082" width="6.140625" style="174" customWidth="1"/>
    <col min="14083" max="14083" width="12.140625" style="174" customWidth="1"/>
    <col min="14084" max="14084" width="8.85546875" style="174" customWidth="1"/>
    <col min="14085" max="14085" width="8.28515625" style="174" customWidth="1"/>
    <col min="14086" max="14086" width="15.85546875" style="174" customWidth="1"/>
    <col min="14087" max="14087" width="11" style="174" customWidth="1"/>
    <col min="14088" max="14088" width="13.140625" style="174" customWidth="1"/>
    <col min="14089" max="14089" width="24.7109375" style="174" customWidth="1"/>
    <col min="14090" max="14090" width="9.140625" style="174"/>
    <col min="14091" max="14091" width="9.85546875" style="174" customWidth="1"/>
    <col min="14092" max="14092" width="7.7109375" style="174" customWidth="1"/>
    <col min="14093" max="14093" width="9.85546875" style="174" customWidth="1"/>
    <col min="14094" max="14094" width="26.28515625" style="174" customWidth="1"/>
    <col min="14095" max="14095" width="9.5703125" style="174" customWidth="1"/>
    <col min="14096" max="14096" width="9.28515625" style="174" bestFit="1" customWidth="1"/>
    <col min="14097" max="14097" width="7.140625" style="174" customWidth="1"/>
    <col min="14098" max="14098" width="10" style="174" bestFit="1" customWidth="1"/>
    <col min="14099" max="14100" width="0" style="174" hidden="1" customWidth="1"/>
    <col min="14101" max="14101" width="14.7109375" style="174" customWidth="1"/>
    <col min="14102" max="14102" width="9.28515625" style="174" bestFit="1" customWidth="1"/>
    <col min="14103" max="14103" width="9.140625" style="174"/>
    <col min="14104" max="14104" width="15.42578125" style="174" customWidth="1"/>
    <col min="14105" max="14105" width="0" style="174" hidden="1" customWidth="1"/>
    <col min="14106" max="14106" width="17" style="174" customWidth="1"/>
    <col min="14107" max="14107" width="9.28515625" style="174" bestFit="1" customWidth="1"/>
    <col min="14108" max="14108" width="0" style="174" hidden="1" customWidth="1"/>
    <col min="14109" max="14109" width="17.5703125" style="174" customWidth="1"/>
    <col min="14110" max="14110" width="24.28515625" style="174" customWidth="1"/>
    <col min="14111" max="14117" width="0" style="174" hidden="1" customWidth="1"/>
    <col min="14118" max="14118" width="22" style="174" customWidth="1"/>
    <col min="14119" max="14337" width="9.140625" style="174"/>
    <col min="14338" max="14338" width="6.140625" style="174" customWidth="1"/>
    <col min="14339" max="14339" width="12.140625" style="174" customWidth="1"/>
    <col min="14340" max="14340" width="8.85546875" style="174" customWidth="1"/>
    <col min="14341" max="14341" width="8.28515625" style="174" customWidth="1"/>
    <col min="14342" max="14342" width="15.85546875" style="174" customWidth="1"/>
    <col min="14343" max="14343" width="11" style="174" customWidth="1"/>
    <col min="14344" max="14344" width="13.140625" style="174" customWidth="1"/>
    <col min="14345" max="14345" width="24.7109375" style="174" customWidth="1"/>
    <col min="14346" max="14346" width="9.140625" style="174"/>
    <col min="14347" max="14347" width="9.85546875" style="174" customWidth="1"/>
    <col min="14348" max="14348" width="7.7109375" style="174" customWidth="1"/>
    <col min="14349" max="14349" width="9.85546875" style="174" customWidth="1"/>
    <col min="14350" max="14350" width="26.28515625" style="174" customWidth="1"/>
    <col min="14351" max="14351" width="9.5703125" style="174" customWidth="1"/>
    <col min="14352" max="14352" width="9.28515625" style="174" bestFit="1" customWidth="1"/>
    <col min="14353" max="14353" width="7.140625" style="174" customWidth="1"/>
    <col min="14354" max="14354" width="10" style="174" bestFit="1" customWidth="1"/>
    <col min="14355" max="14356" width="0" style="174" hidden="1" customWidth="1"/>
    <col min="14357" max="14357" width="14.7109375" style="174" customWidth="1"/>
    <col min="14358" max="14358" width="9.28515625" style="174" bestFit="1" customWidth="1"/>
    <col min="14359" max="14359" width="9.140625" style="174"/>
    <col min="14360" max="14360" width="15.42578125" style="174" customWidth="1"/>
    <col min="14361" max="14361" width="0" style="174" hidden="1" customWidth="1"/>
    <col min="14362" max="14362" width="17" style="174" customWidth="1"/>
    <col min="14363" max="14363" width="9.28515625" style="174" bestFit="1" customWidth="1"/>
    <col min="14364" max="14364" width="0" style="174" hidden="1" customWidth="1"/>
    <col min="14365" max="14365" width="17.5703125" style="174" customWidth="1"/>
    <col min="14366" max="14366" width="24.28515625" style="174" customWidth="1"/>
    <col min="14367" max="14373" width="0" style="174" hidden="1" customWidth="1"/>
    <col min="14374" max="14374" width="22" style="174" customWidth="1"/>
    <col min="14375" max="14593" width="9.140625" style="174"/>
    <col min="14594" max="14594" width="6.140625" style="174" customWidth="1"/>
    <col min="14595" max="14595" width="12.140625" style="174" customWidth="1"/>
    <col min="14596" max="14596" width="8.85546875" style="174" customWidth="1"/>
    <col min="14597" max="14597" width="8.28515625" style="174" customWidth="1"/>
    <col min="14598" max="14598" width="15.85546875" style="174" customWidth="1"/>
    <col min="14599" max="14599" width="11" style="174" customWidth="1"/>
    <col min="14600" max="14600" width="13.140625" style="174" customWidth="1"/>
    <col min="14601" max="14601" width="24.7109375" style="174" customWidth="1"/>
    <col min="14602" max="14602" width="9.140625" style="174"/>
    <col min="14603" max="14603" width="9.85546875" style="174" customWidth="1"/>
    <col min="14604" max="14604" width="7.7109375" style="174" customWidth="1"/>
    <col min="14605" max="14605" width="9.85546875" style="174" customWidth="1"/>
    <col min="14606" max="14606" width="26.28515625" style="174" customWidth="1"/>
    <col min="14607" max="14607" width="9.5703125" style="174" customWidth="1"/>
    <col min="14608" max="14608" width="9.28515625" style="174" bestFit="1" customWidth="1"/>
    <col min="14609" max="14609" width="7.140625" style="174" customWidth="1"/>
    <col min="14610" max="14610" width="10" style="174" bestFit="1" customWidth="1"/>
    <col min="14611" max="14612" width="0" style="174" hidden="1" customWidth="1"/>
    <col min="14613" max="14613" width="14.7109375" style="174" customWidth="1"/>
    <col min="14614" max="14614" width="9.28515625" style="174" bestFit="1" customWidth="1"/>
    <col min="14615" max="14615" width="9.140625" style="174"/>
    <col min="14616" max="14616" width="15.42578125" style="174" customWidth="1"/>
    <col min="14617" max="14617" width="0" style="174" hidden="1" customWidth="1"/>
    <col min="14618" max="14618" width="17" style="174" customWidth="1"/>
    <col min="14619" max="14619" width="9.28515625" style="174" bestFit="1" customWidth="1"/>
    <col min="14620" max="14620" width="0" style="174" hidden="1" customWidth="1"/>
    <col min="14621" max="14621" width="17.5703125" style="174" customWidth="1"/>
    <col min="14622" max="14622" width="24.28515625" style="174" customWidth="1"/>
    <col min="14623" max="14629" width="0" style="174" hidden="1" customWidth="1"/>
    <col min="14630" max="14630" width="22" style="174" customWidth="1"/>
    <col min="14631" max="14849" width="9.140625" style="174"/>
    <col min="14850" max="14850" width="6.140625" style="174" customWidth="1"/>
    <col min="14851" max="14851" width="12.140625" style="174" customWidth="1"/>
    <col min="14852" max="14852" width="8.85546875" style="174" customWidth="1"/>
    <col min="14853" max="14853" width="8.28515625" style="174" customWidth="1"/>
    <col min="14854" max="14854" width="15.85546875" style="174" customWidth="1"/>
    <col min="14855" max="14855" width="11" style="174" customWidth="1"/>
    <col min="14856" max="14856" width="13.140625" style="174" customWidth="1"/>
    <col min="14857" max="14857" width="24.7109375" style="174" customWidth="1"/>
    <col min="14858" max="14858" width="9.140625" style="174"/>
    <col min="14859" max="14859" width="9.85546875" style="174" customWidth="1"/>
    <col min="14860" max="14860" width="7.7109375" style="174" customWidth="1"/>
    <col min="14861" max="14861" width="9.85546875" style="174" customWidth="1"/>
    <col min="14862" max="14862" width="26.28515625" style="174" customWidth="1"/>
    <col min="14863" max="14863" width="9.5703125" style="174" customWidth="1"/>
    <col min="14864" max="14864" width="9.28515625" style="174" bestFit="1" customWidth="1"/>
    <col min="14865" max="14865" width="7.140625" style="174" customWidth="1"/>
    <col min="14866" max="14866" width="10" style="174" bestFit="1" customWidth="1"/>
    <col min="14867" max="14868" width="0" style="174" hidden="1" customWidth="1"/>
    <col min="14869" max="14869" width="14.7109375" style="174" customWidth="1"/>
    <col min="14870" max="14870" width="9.28515625" style="174" bestFit="1" customWidth="1"/>
    <col min="14871" max="14871" width="9.140625" style="174"/>
    <col min="14872" max="14872" width="15.42578125" style="174" customWidth="1"/>
    <col min="14873" max="14873" width="0" style="174" hidden="1" customWidth="1"/>
    <col min="14874" max="14874" width="17" style="174" customWidth="1"/>
    <col min="14875" max="14875" width="9.28515625" style="174" bestFit="1" customWidth="1"/>
    <col min="14876" max="14876" width="0" style="174" hidden="1" customWidth="1"/>
    <col min="14877" max="14877" width="17.5703125" style="174" customWidth="1"/>
    <col min="14878" max="14878" width="24.28515625" style="174" customWidth="1"/>
    <col min="14879" max="14885" width="0" style="174" hidden="1" customWidth="1"/>
    <col min="14886" max="14886" width="22" style="174" customWidth="1"/>
    <col min="14887" max="15105" width="9.140625" style="174"/>
    <col min="15106" max="15106" width="6.140625" style="174" customWidth="1"/>
    <col min="15107" max="15107" width="12.140625" style="174" customWidth="1"/>
    <col min="15108" max="15108" width="8.85546875" style="174" customWidth="1"/>
    <col min="15109" max="15109" width="8.28515625" style="174" customWidth="1"/>
    <col min="15110" max="15110" width="15.85546875" style="174" customWidth="1"/>
    <col min="15111" max="15111" width="11" style="174" customWidth="1"/>
    <col min="15112" max="15112" width="13.140625" style="174" customWidth="1"/>
    <col min="15113" max="15113" width="24.7109375" style="174" customWidth="1"/>
    <col min="15114" max="15114" width="9.140625" style="174"/>
    <col min="15115" max="15115" width="9.85546875" style="174" customWidth="1"/>
    <col min="15116" max="15116" width="7.7109375" style="174" customWidth="1"/>
    <col min="15117" max="15117" width="9.85546875" style="174" customWidth="1"/>
    <col min="15118" max="15118" width="26.28515625" style="174" customWidth="1"/>
    <col min="15119" max="15119" width="9.5703125" style="174" customWidth="1"/>
    <col min="15120" max="15120" width="9.28515625" style="174" bestFit="1" customWidth="1"/>
    <col min="15121" max="15121" width="7.140625" style="174" customWidth="1"/>
    <col min="15122" max="15122" width="10" style="174" bestFit="1" customWidth="1"/>
    <col min="15123" max="15124" width="0" style="174" hidden="1" customWidth="1"/>
    <col min="15125" max="15125" width="14.7109375" style="174" customWidth="1"/>
    <col min="15126" max="15126" width="9.28515625" style="174" bestFit="1" customWidth="1"/>
    <col min="15127" max="15127" width="9.140625" style="174"/>
    <col min="15128" max="15128" width="15.42578125" style="174" customWidth="1"/>
    <col min="15129" max="15129" width="0" style="174" hidden="1" customWidth="1"/>
    <col min="15130" max="15130" width="17" style="174" customWidth="1"/>
    <col min="15131" max="15131" width="9.28515625" style="174" bestFit="1" customWidth="1"/>
    <col min="15132" max="15132" width="0" style="174" hidden="1" customWidth="1"/>
    <col min="15133" max="15133" width="17.5703125" style="174" customWidth="1"/>
    <col min="15134" max="15134" width="24.28515625" style="174" customWidth="1"/>
    <col min="15135" max="15141" width="0" style="174" hidden="1" customWidth="1"/>
    <col min="15142" max="15142" width="22" style="174" customWidth="1"/>
    <col min="15143" max="15361" width="9.140625" style="174"/>
    <col min="15362" max="15362" width="6.140625" style="174" customWidth="1"/>
    <col min="15363" max="15363" width="12.140625" style="174" customWidth="1"/>
    <col min="15364" max="15364" width="8.85546875" style="174" customWidth="1"/>
    <col min="15365" max="15365" width="8.28515625" style="174" customWidth="1"/>
    <col min="15366" max="15366" width="15.85546875" style="174" customWidth="1"/>
    <col min="15367" max="15367" width="11" style="174" customWidth="1"/>
    <col min="15368" max="15368" width="13.140625" style="174" customWidth="1"/>
    <col min="15369" max="15369" width="24.7109375" style="174" customWidth="1"/>
    <col min="15370" max="15370" width="9.140625" style="174"/>
    <col min="15371" max="15371" width="9.85546875" style="174" customWidth="1"/>
    <col min="15372" max="15372" width="7.7109375" style="174" customWidth="1"/>
    <col min="15373" max="15373" width="9.85546875" style="174" customWidth="1"/>
    <col min="15374" max="15374" width="26.28515625" style="174" customWidth="1"/>
    <col min="15375" max="15375" width="9.5703125" style="174" customWidth="1"/>
    <col min="15376" max="15376" width="9.28515625" style="174" bestFit="1" customWidth="1"/>
    <col min="15377" max="15377" width="7.140625" style="174" customWidth="1"/>
    <col min="15378" max="15378" width="10" style="174" bestFit="1" customWidth="1"/>
    <col min="15379" max="15380" width="0" style="174" hidden="1" customWidth="1"/>
    <col min="15381" max="15381" width="14.7109375" style="174" customWidth="1"/>
    <col min="15382" max="15382" width="9.28515625" style="174" bestFit="1" customWidth="1"/>
    <col min="15383" max="15383" width="9.140625" style="174"/>
    <col min="15384" max="15384" width="15.42578125" style="174" customWidth="1"/>
    <col min="15385" max="15385" width="0" style="174" hidden="1" customWidth="1"/>
    <col min="15386" max="15386" width="17" style="174" customWidth="1"/>
    <col min="15387" max="15387" width="9.28515625" style="174" bestFit="1" customWidth="1"/>
    <col min="15388" max="15388" width="0" style="174" hidden="1" customWidth="1"/>
    <col min="15389" max="15389" width="17.5703125" style="174" customWidth="1"/>
    <col min="15390" max="15390" width="24.28515625" style="174" customWidth="1"/>
    <col min="15391" max="15397" width="0" style="174" hidden="1" customWidth="1"/>
    <col min="15398" max="15398" width="22" style="174" customWidth="1"/>
    <col min="15399" max="15617" width="9.140625" style="174"/>
    <col min="15618" max="15618" width="6.140625" style="174" customWidth="1"/>
    <col min="15619" max="15619" width="12.140625" style="174" customWidth="1"/>
    <col min="15620" max="15620" width="8.85546875" style="174" customWidth="1"/>
    <col min="15621" max="15621" width="8.28515625" style="174" customWidth="1"/>
    <col min="15622" max="15622" width="15.85546875" style="174" customWidth="1"/>
    <col min="15623" max="15623" width="11" style="174" customWidth="1"/>
    <col min="15624" max="15624" width="13.140625" style="174" customWidth="1"/>
    <col min="15625" max="15625" width="24.7109375" style="174" customWidth="1"/>
    <col min="15626" max="15626" width="9.140625" style="174"/>
    <col min="15627" max="15627" width="9.85546875" style="174" customWidth="1"/>
    <col min="15628" max="15628" width="7.7109375" style="174" customWidth="1"/>
    <col min="15629" max="15629" width="9.85546875" style="174" customWidth="1"/>
    <col min="15630" max="15630" width="26.28515625" style="174" customWidth="1"/>
    <col min="15631" max="15631" width="9.5703125" style="174" customWidth="1"/>
    <col min="15632" max="15632" width="9.28515625" style="174" bestFit="1" customWidth="1"/>
    <col min="15633" max="15633" width="7.140625" style="174" customWidth="1"/>
    <col min="15634" max="15634" width="10" style="174" bestFit="1" customWidth="1"/>
    <col min="15635" max="15636" width="0" style="174" hidden="1" customWidth="1"/>
    <col min="15637" max="15637" width="14.7109375" style="174" customWidth="1"/>
    <col min="15638" max="15638" width="9.28515625" style="174" bestFit="1" customWidth="1"/>
    <col min="15639" max="15639" width="9.140625" style="174"/>
    <col min="15640" max="15640" width="15.42578125" style="174" customWidth="1"/>
    <col min="15641" max="15641" width="0" style="174" hidden="1" customWidth="1"/>
    <col min="15642" max="15642" width="17" style="174" customWidth="1"/>
    <col min="15643" max="15643" width="9.28515625" style="174" bestFit="1" customWidth="1"/>
    <col min="15644" max="15644" width="0" style="174" hidden="1" customWidth="1"/>
    <col min="15645" max="15645" width="17.5703125" style="174" customWidth="1"/>
    <col min="15646" max="15646" width="24.28515625" style="174" customWidth="1"/>
    <col min="15647" max="15653" width="0" style="174" hidden="1" customWidth="1"/>
    <col min="15654" max="15654" width="22" style="174" customWidth="1"/>
    <col min="15655" max="15873" width="9.140625" style="174"/>
    <col min="15874" max="15874" width="6.140625" style="174" customWidth="1"/>
    <col min="15875" max="15875" width="12.140625" style="174" customWidth="1"/>
    <col min="15876" max="15876" width="8.85546875" style="174" customWidth="1"/>
    <col min="15877" max="15877" width="8.28515625" style="174" customWidth="1"/>
    <col min="15878" max="15878" width="15.85546875" style="174" customWidth="1"/>
    <col min="15879" max="15879" width="11" style="174" customWidth="1"/>
    <col min="15880" max="15880" width="13.140625" style="174" customWidth="1"/>
    <col min="15881" max="15881" width="24.7109375" style="174" customWidth="1"/>
    <col min="15882" max="15882" width="9.140625" style="174"/>
    <col min="15883" max="15883" width="9.85546875" style="174" customWidth="1"/>
    <col min="15884" max="15884" width="7.7109375" style="174" customWidth="1"/>
    <col min="15885" max="15885" width="9.85546875" style="174" customWidth="1"/>
    <col min="15886" max="15886" width="26.28515625" style="174" customWidth="1"/>
    <col min="15887" max="15887" width="9.5703125" style="174" customWidth="1"/>
    <col min="15888" max="15888" width="9.28515625" style="174" bestFit="1" customWidth="1"/>
    <col min="15889" max="15889" width="7.140625" style="174" customWidth="1"/>
    <col min="15890" max="15890" width="10" style="174" bestFit="1" customWidth="1"/>
    <col min="15891" max="15892" width="0" style="174" hidden="1" customWidth="1"/>
    <col min="15893" max="15893" width="14.7109375" style="174" customWidth="1"/>
    <col min="15894" max="15894" width="9.28515625" style="174" bestFit="1" customWidth="1"/>
    <col min="15895" max="15895" width="9.140625" style="174"/>
    <col min="15896" max="15896" width="15.42578125" style="174" customWidth="1"/>
    <col min="15897" max="15897" width="0" style="174" hidden="1" customWidth="1"/>
    <col min="15898" max="15898" width="17" style="174" customWidth="1"/>
    <col min="15899" max="15899" width="9.28515625" style="174" bestFit="1" customWidth="1"/>
    <col min="15900" max="15900" width="0" style="174" hidden="1" customWidth="1"/>
    <col min="15901" max="15901" width="17.5703125" style="174" customWidth="1"/>
    <col min="15902" max="15902" width="24.28515625" style="174" customWidth="1"/>
    <col min="15903" max="15909" width="0" style="174" hidden="1" customWidth="1"/>
    <col min="15910" max="15910" width="22" style="174" customWidth="1"/>
    <col min="15911" max="16129" width="9.140625" style="174"/>
    <col min="16130" max="16130" width="6.140625" style="174" customWidth="1"/>
    <col min="16131" max="16131" width="12.140625" style="174" customWidth="1"/>
    <col min="16132" max="16132" width="8.85546875" style="174" customWidth="1"/>
    <col min="16133" max="16133" width="8.28515625" style="174" customWidth="1"/>
    <col min="16134" max="16134" width="15.85546875" style="174" customWidth="1"/>
    <col min="16135" max="16135" width="11" style="174" customWidth="1"/>
    <col min="16136" max="16136" width="13.140625" style="174" customWidth="1"/>
    <col min="16137" max="16137" width="24.7109375" style="174" customWidth="1"/>
    <col min="16138" max="16138" width="9.140625" style="174"/>
    <col min="16139" max="16139" width="9.85546875" style="174" customWidth="1"/>
    <col min="16140" max="16140" width="7.7109375" style="174" customWidth="1"/>
    <col min="16141" max="16141" width="9.85546875" style="174" customWidth="1"/>
    <col min="16142" max="16142" width="26.28515625" style="174" customWidth="1"/>
    <col min="16143" max="16143" width="9.5703125" style="174" customWidth="1"/>
    <col min="16144" max="16144" width="9.28515625" style="174" bestFit="1" customWidth="1"/>
    <col min="16145" max="16145" width="7.140625" style="174" customWidth="1"/>
    <col min="16146" max="16146" width="10" style="174" bestFit="1" customWidth="1"/>
    <col min="16147" max="16148" width="0" style="174" hidden="1" customWidth="1"/>
    <col min="16149" max="16149" width="14.7109375" style="174" customWidth="1"/>
    <col min="16150" max="16150" width="9.28515625" style="174" bestFit="1" customWidth="1"/>
    <col min="16151" max="16151" width="9.140625" style="174"/>
    <col min="16152" max="16152" width="15.42578125" style="174" customWidth="1"/>
    <col min="16153" max="16153" width="0" style="174" hidden="1" customWidth="1"/>
    <col min="16154" max="16154" width="17" style="174" customWidth="1"/>
    <col min="16155" max="16155" width="9.28515625" style="174" bestFit="1" customWidth="1"/>
    <col min="16156" max="16156" width="0" style="174" hidden="1" customWidth="1"/>
    <col min="16157" max="16157" width="17.5703125" style="174" customWidth="1"/>
    <col min="16158" max="16158" width="24.28515625" style="174" customWidth="1"/>
    <col min="16159" max="16165" width="0" style="174" hidden="1" customWidth="1"/>
    <col min="16166" max="16166" width="22" style="174" customWidth="1"/>
    <col min="16167" max="16384" width="9.140625" style="174"/>
  </cols>
  <sheetData>
    <row r="1" spans="1:40" s="705" customFormat="1" ht="49.5" customHeight="1">
      <c r="A1" s="903" t="s">
        <v>768</v>
      </c>
      <c r="B1" s="903"/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  <c r="R1" s="903"/>
      <c r="S1" s="903"/>
      <c r="T1" s="903"/>
      <c r="U1" s="903"/>
      <c r="V1" s="903"/>
      <c r="W1" s="903"/>
      <c r="X1" s="903"/>
      <c r="Y1" s="903"/>
      <c r="Z1" s="903"/>
      <c r="AA1" s="903"/>
      <c r="AB1" s="903"/>
      <c r="AC1" s="903"/>
      <c r="AD1" s="903"/>
      <c r="AE1" s="903"/>
      <c r="AF1" s="903"/>
      <c r="AG1" s="903"/>
      <c r="AH1" s="903"/>
      <c r="AI1" s="903"/>
      <c r="AJ1" s="903"/>
      <c r="AK1" s="903"/>
      <c r="AL1" s="903"/>
      <c r="AN1" s="706"/>
    </row>
    <row r="2" spans="1:40" ht="42.75">
      <c r="A2" s="427" t="s">
        <v>769</v>
      </c>
      <c r="B2" s="704" t="s">
        <v>450</v>
      </c>
      <c r="C2" s="704" t="s">
        <v>452</v>
      </c>
      <c r="D2" s="704" t="s">
        <v>453</v>
      </c>
      <c r="E2" s="429" t="s">
        <v>454</v>
      </c>
      <c r="F2" s="430" t="s">
        <v>455</v>
      </c>
      <c r="G2" s="704" t="s">
        <v>456</v>
      </c>
      <c r="H2" s="704" t="s">
        <v>457</v>
      </c>
      <c r="I2" s="704"/>
      <c r="J2" s="704"/>
      <c r="K2" s="704" t="s">
        <v>458</v>
      </c>
      <c r="L2" s="704" t="s">
        <v>459</v>
      </c>
      <c r="M2" s="704" t="s">
        <v>460</v>
      </c>
      <c r="N2" s="704" t="s">
        <v>46</v>
      </c>
      <c r="O2" s="704" t="s">
        <v>461</v>
      </c>
      <c r="P2" s="704" t="s">
        <v>462</v>
      </c>
      <c r="Q2" s="704" t="s">
        <v>463</v>
      </c>
      <c r="R2" s="704" t="s">
        <v>464</v>
      </c>
      <c r="S2" s="704" t="s">
        <v>465</v>
      </c>
      <c r="T2" s="885" t="s">
        <v>466</v>
      </c>
      <c r="U2" s="886"/>
      <c r="V2" s="889" t="s">
        <v>467</v>
      </c>
      <c r="W2" s="890"/>
      <c r="X2" s="889" t="s">
        <v>468</v>
      </c>
      <c r="Y2" s="890"/>
      <c r="Z2" s="182" t="s">
        <v>469</v>
      </c>
      <c r="AA2" s="432" t="s">
        <v>470</v>
      </c>
      <c r="AB2" s="432" t="s">
        <v>471</v>
      </c>
      <c r="AC2" s="704" t="s">
        <v>472</v>
      </c>
      <c r="AD2" s="702" t="s">
        <v>473</v>
      </c>
      <c r="AE2" s="702" t="s">
        <v>46</v>
      </c>
      <c r="AF2" s="702" t="s">
        <v>474</v>
      </c>
      <c r="AG2" s="702" t="s">
        <v>475</v>
      </c>
      <c r="AH2" s="702" t="s">
        <v>476</v>
      </c>
      <c r="AI2" s="704" t="s">
        <v>477</v>
      </c>
      <c r="AJ2" s="810" t="s">
        <v>788</v>
      </c>
      <c r="AK2" s="803" t="s">
        <v>789</v>
      </c>
      <c r="AL2" s="702" t="s">
        <v>478</v>
      </c>
    </row>
    <row r="3" spans="1:40" ht="32.25" customHeight="1">
      <c r="A3" s="885">
        <v>2011</v>
      </c>
      <c r="B3" s="707">
        <v>1</v>
      </c>
      <c r="C3" s="708">
        <v>21246</v>
      </c>
      <c r="D3" s="709">
        <v>1</v>
      </c>
      <c r="E3" s="710" t="s">
        <v>770</v>
      </c>
      <c r="F3" s="212">
        <v>40661</v>
      </c>
      <c r="G3" s="445" t="s">
        <v>577</v>
      </c>
      <c r="H3" s="445" t="s">
        <v>775</v>
      </c>
      <c r="I3" s="711" t="str">
        <f>(G3&amp;"_")&amp;A3</f>
        <v>CUU_2011</v>
      </c>
      <c r="J3" s="711" t="str">
        <f>(K3&amp;"_")&amp;A3</f>
        <v>CMT070_2011</v>
      </c>
      <c r="K3" s="712" t="s">
        <v>635</v>
      </c>
      <c r="L3" s="445" t="s">
        <v>776</v>
      </c>
      <c r="M3" s="713">
        <v>16041319</v>
      </c>
      <c r="N3" s="714">
        <v>4560</v>
      </c>
      <c r="O3" s="714">
        <v>11.3</v>
      </c>
      <c r="P3" s="714">
        <f>N3*O3</f>
        <v>51528</v>
      </c>
      <c r="Q3" s="715">
        <v>0.1</v>
      </c>
      <c r="R3" s="716">
        <f>O3-(O3*Q3)</f>
        <v>10.17</v>
      </c>
      <c r="S3" s="717">
        <f t="shared" ref="S3:S13" si="0">P3*C3</f>
        <v>1094763888</v>
      </c>
      <c r="T3" s="718" t="s">
        <v>491</v>
      </c>
      <c r="U3" s="445" t="s">
        <v>592</v>
      </c>
      <c r="V3" s="220" t="s">
        <v>687</v>
      </c>
      <c r="W3" s="714">
        <f>N3*O3</f>
        <v>51528</v>
      </c>
      <c r="X3" s="719">
        <v>1</v>
      </c>
      <c r="Y3" s="714">
        <f>N3*O3</f>
        <v>51528</v>
      </c>
      <c r="Z3" s="714">
        <f>W3-Y3</f>
        <v>0</v>
      </c>
      <c r="AA3" s="720" t="s">
        <v>688</v>
      </c>
      <c r="AB3" s="720" t="s">
        <v>689</v>
      </c>
      <c r="AC3" s="721"/>
      <c r="AD3" s="223"/>
      <c r="AE3" s="445"/>
      <c r="AF3" s="445"/>
      <c r="AG3" s="224"/>
      <c r="AH3" s="225"/>
      <c r="AI3" s="717"/>
      <c r="AJ3" s="811">
        <v>27000</v>
      </c>
      <c r="AK3" s="804">
        <v>1.65</v>
      </c>
      <c r="AL3" s="226"/>
      <c r="AM3" s="207"/>
    </row>
    <row r="4" spans="1:40" ht="32.25" customHeight="1">
      <c r="A4" s="902"/>
      <c r="B4" s="722">
        <v>2</v>
      </c>
      <c r="C4" s="723">
        <v>21246</v>
      </c>
      <c r="D4" s="724"/>
      <c r="E4" s="725" t="s">
        <v>771</v>
      </c>
      <c r="F4" s="726">
        <v>40684</v>
      </c>
      <c r="G4" s="549" t="s">
        <v>577</v>
      </c>
      <c r="H4" s="549" t="s">
        <v>777</v>
      </c>
      <c r="I4" s="727" t="str">
        <f>(G4&amp;"_")&amp;A4</f>
        <v>CUU_</v>
      </c>
      <c r="J4" s="727" t="str">
        <f>(K4&amp;"_")&amp;A4</f>
        <v>CMNL-DL_</v>
      </c>
      <c r="K4" s="728" t="s">
        <v>690</v>
      </c>
      <c r="L4" s="549" t="s">
        <v>778</v>
      </c>
      <c r="M4" s="729" t="s">
        <v>510</v>
      </c>
      <c r="N4" s="730">
        <v>4</v>
      </c>
      <c r="O4" s="730">
        <v>1</v>
      </c>
      <c r="P4" s="730">
        <f t="shared" ref="P4:P13" si="1">N4*O4</f>
        <v>4</v>
      </c>
      <c r="Q4" s="731"/>
      <c r="R4" s="732"/>
      <c r="S4" s="589">
        <f t="shared" si="0"/>
        <v>84984</v>
      </c>
      <c r="T4" s="733"/>
      <c r="U4" s="549"/>
      <c r="V4" s="262"/>
      <c r="W4" s="730">
        <v>1</v>
      </c>
      <c r="X4" s="734"/>
      <c r="Y4" s="730">
        <f>N4*O4</f>
        <v>4</v>
      </c>
      <c r="Z4" s="730">
        <f t="shared" ref="Z4:Z11" si="2">W4-Y4</f>
        <v>-3</v>
      </c>
      <c r="AA4" s="735"/>
      <c r="AB4" s="735"/>
      <c r="AC4" s="736"/>
      <c r="AD4" s="265"/>
      <c r="AE4" s="589"/>
      <c r="AF4" s="589"/>
      <c r="AG4" s="266"/>
      <c r="AH4" s="267"/>
      <c r="AI4" s="589"/>
      <c r="AJ4" s="812">
        <v>29000</v>
      </c>
      <c r="AK4" s="805">
        <v>0.8</v>
      </c>
      <c r="AL4" s="268"/>
    </row>
    <row r="5" spans="1:40" ht="33" customHeight="1">
      <c r="A5" s="902"/>
      <c r="B5" s="896">
        <v>3</v>
      </c>
      <c r="C5" s="723"/>
      <c r="D5" s="724"/>
      <c r="E5" s="898" t="s">
        <v>772</v>
      </c>
      <c r="F5" s="900">
        <v>40689</v>
      </c>
      <c r="G5" s="549"/>
      <c r="H5" s="905" t="s">
        <v>779</v>
      </c>
      <c r="I5" s="727"/>
      <c r="J5" s="727"/>
      <c r="K5" s="728"/>
      <c r="L5" s="549" t="s">
        <v>790</v>
      </c>
      <c r="M5" s="729"/>
      <c r="N5" s="730"/>
      <c r="O5" s="730"/>
      <c r="P5" s="730"/>
      <c r="Q5" s="731"/>
      <c r="R5" s="732"/>
      <c r="S5" s="589"/>
      <c r="T5" s="733"/>
      <c r="U5" s="549"/>
      <c r="V5" s="262"/>
      <c r="W5" s="730"/>
      <c r="X5" s="734"/>
      <c r="Y5" s="730"/>
      <c r="Z5" s="730"/>
      <c r="AA5" s="735"/>
      <c r="AB5" s="735"/>
      <c r="AC5" s="736"/>
      <c r="AD5" s="265"/>
      <c r="AE5" s="589"/>
      <c r="AF5" s="589"/>
      <c r="AG5" s="266"/>
      <c r="AH5" s="267"/>
      <c r="AI5" s="589"/>
      <c r="AJ5" s="812">
        <v>11340</v>
      </c>
      <c r="AK5" s="805">
        <v>0.75</v>
      </c>
      <c r="AL5" s="268"/>
    </row>
    <row r="6" spans="1:40" ht="33" customHeight="1">
      <c r="A6" s="902"/>
      <c r="B6" s="897"/>
      <c r="C6" s="723">
        <v>21458</v>
      </c>
      <c r="D6" s="724">
        <v>1</v>
      </c>
      <c r="E6" s="899"/>
      <c r="F6" s="901"/>
      <c r="G6" s="549" t="s">
        <v>488</v>
      </c>
      <c r="H6" s="906"/>
      <c r="I6" s="727" t="str">
        <f>(G6&amp;"_")&amp;A6</f>
        <v>JIN_</v>
      </c>
      <c r="J6" s="727" t="str">
        <f>(K6&amp;"_")&amp;A6</f>
        <v>GKL01_</v>
      </c>
      <c r="K6" s="737" t="s">
        <v>489</v>
      </c>
      <c r="L6" s="549" t="s">
        <v>791</v>
      </c>
      <c r="M6" s="729" t="s">
        <v>490</v>
      </c>
      <c r="N6" s="730">
        <v>2544</v>
      </c>
      <c r="O6" s="730">
        <v>8.3000000000000007</v>
      </c>
      <c r="P6" s="730">
        <f t="shared" si="1"/>
        <v>21115.200000000001</v>
      </c>
      <c r="Q6" s="731"/>
      <c r="R6" s="732"/>
      <c r="S6" s="589">
        <f t="shared" si="0"/>
        <v>453089961.60000002</v>
      </c>
      <c r="T6" s="733" t="s">
        <v>500</v>
      </c>
      <c r="U6" s="549" t="s">
        <v>592</v>
      </c>
      <c r="V6" s="262" t="s">
        <v>692</v>
      </c>
      <c r="W6" s="730">
        <v>41500</v>
      </c>
      <c r="X6" s="734" t="s">
        <v>693</v>
      </c>
      <c r="Y6" s="730">
        <v>84400</v>
      </c>
      <c r="Z6" s="730">
        <f>W6-P6</f>
        <v>20384.8</v>
      </c>
      <c r="AA6" s="735" t="s">
        <v>694</v>
      </c>
      <c r="AB6" s="735" t="s">
        <v>695</v>
      </c>
      <c r="AC6" s="736"/>
      <c r="AD6" s="265"/>
      <c r="AE6" s="589"/>
      <c r="AF6" s="589"/>
      <c r="AG6" s="266"/>
      <c r="AH6" s="267"/>
      <c r="AI6" s="589"/>
      <c r="AJ6" s="812">
        <v>720</v>
      </c>
      <c r="AK6" s="817">
        <v>1.05</v>
      </c>
      <c r="AL6" s="268"/>
    </row>
    <row r="7" spans="1:40" ht="32.25" customHeight="1">
      <c r="A7" s="902"/>
      <c r="B7" s="722">
        <v>4</v>
      </c>
      <c r="C7" s="723"/>
      <c r="D7" s="724"/>
      <c r="E7" s="725" t="s">
        <v>773</v>
      </c>
      <c r="F7" s="726">
        <v>40799</v>
      </c>
      <c r="G7" s="549"/>
      <c r="H7" s="549" t="s">
        <v>780</v>
      </c>
      <c r="I7" s="727"/>
      <c r="J7" s="727"/>
      <c r="K7" s="737"/>
      <c r="L7" s="549" t="s">
        <v>781</v>
      </c>
      <c r="M7" s="729"/>
      <c r="N7" s="730"/>
      <c r="O7" s="730"/>
      <c r="P7" s="730"/>
      <c r="Q7" s="731"/>
      <c r="R7" s="732"/>
      <c r="S7" s="589"/>
      <c r="T7" s="733"/>
      <c r="U7" s="549"/>
      <c r="V7" s="262"/>
      <c r="W7" s="730"/>
      <c r="X7" s="734"/>
      <c r="Y7" s="730"/>
      <c r="Z7" s="730"/>
      <c r="AA7" s="735"/>
      <c r="AB7" s="735"/>
      <c r="AC7" s="736"/>
      <c r="AD7" s="265"/>
      <c r="AE7" s="589"/>
      <c r="AF7" s="589"/>
      <c r="AG7" s="266"/>
      <c r="AH7" s="267"/>
      <c r="AI7" s="589"/>
      <c r="AJ7" s="812">
        <v>27000</v>
      </c>
      <c r="AK7" s="805">
        <v>1.58</v>
      </c>
      <c r="AL7" s="268"/>
    </row>
    <row r="8" spans="1:40" ht="32.25" customHeight="1">
      <c r="A8" s="904"/>
      <c r="B8" s="738">
        <v>5</v>
      </c>
      <c r="C8" s="739">
        <v>21458</v>
      </c>
      <c r="D8" s="740">
        <v>1</v>
      </c>
      <c r="E8" s="741" t="s">
        <v>774</v>
      </c>
      <c r="F8" s="742">
        <v>40896</v>
      </c>
      <c r="G8" s="743" t="s">
        <v>488</v>
      </c>
      <c r="H8" s="469" t="s">
        <v>782</v>
      </c>
      <c r="I8" s="744" t="str">
        <f t="shared" ref="I8:I13" si="3">(G8&amp;"_")&amp;A8</f>
        <v>JIN_</v>
      </c>
      <c r="J8" s="744" t="str">
        <f t="shared" ref="J8:J13" si="4">(K8&amp;"_")&amp;A8</f>
        <v>GKL01_</v>
      </c>
      <c r="K8" s="745" t="s">
        <v>489</v>
      </c>
      <c r="L8" s="469" t="s">
        <v>783</v>
      </c>
      <c r="M8" s="746" t="s">
        <v>490</v>
      </c>
      <c r="N8" s="747">
        <v>2544</v>
      </c>
      <c r="O8" s="747">
        <v>8.3000000000000007</v>
      </c>
      <c r="P8" s="747">
        <f t="shared" si="1"/>
        <v>21115.200000000001</v>
      </c>
      <c r="Q8" s="748"/>
      <c r="R8" s="749"/>
      <c r="S8" s="481">
        <f t="shared" si="0"/>
        <v>453089961.60000002</v>
      </c>
      <c r="T8" s="750" t="s">
        <v>511</v>
      </c>
      <c r="U8" s="469" t="s">
        <v>592</v>
      </c>
      <c r="V8" s="241" t="s">
        <v>697</v>
      </c>
      <c r="W8" s="747">
        <v>41500</v>
      </c>
      <c r="X8" s="751" t="s">
        <v>693</v>
      </c>
      <c r="Y8" s="747">
        <v>84400</v>
      </c>
      <c r="Z8" s="747">
        <f>Z6-P8</f>
        <v>-730.40000000000146</v>
      </c>
      <c r="AA8" s="752" t="s">
        <v>698</v>
      </c>
      <c r="AB8" s="752" t="s">
        <v>699</v>
      </c>
      <c r="AC8" s="753"/>
      <c r="AD8" s="244"/>
      <c r="AE8" s="469"/>
      <c r="AF8" s="469"/>
      <c r="AG8" s="228"/>
      <c r="AH8" s="245"/>
      <c r="AI8" s="481"/>
      <c r="AJ8" s="813">
        <v>3000</v>
      </c>
      <c r="AK8" s="806">
        <v>2.2000000000000002</v>
      </c>
      <c r="AL8" s="246"/>
    </row>
    <row r="9" spans="1:40" ht="32.25" customHeight="1">
      <c r="A9" s="885">
        <v>2012</v>
      </c>
      <c r="B9" s="707">
        <v>1</v>
      </c>
      <c r="C9" s="708">
        <v>21458</v>
      </c>
      <c r="D9" s="709">
        <v>1</v>
      </c>
      <c r="E9" s="799" t="s">
        <v>784</v>
      </c>
      <c r="F9" s="757">
        <v>40921</v>
      </c>
      <c r="G9" s="712" t="s">
        <v>701</v>
      </c>
      <c r="H9" s="445" t="s">
        <v>787</v>
      </c>
      <c r="I9" s="711" t="str">
        <f t="shared" si="3"/>
        <v>LLC-01_2012</v>
      </c>
      <c r="J9" s="711" t="str">
        <f t="shared" si="4"/>
        <v>CCM03_2012</v>
      </c>
      <c r="K9" s="712" t="s">
        <v>509</v>
      </c>
      <c r="L9" s="445" t="s">
        <v>781</v>
      </c>
      <c r="M9" s="713" t="s">
        <v>510</v>
      </c>
      <c r="N9" s="714">
        <v>15750</v>
      </c>
      <c r="O9" s="714">
        <v>5.93</v>
      </c>
      <c r="P9" s="714">
        <f t="shared" si="1"/>
        <v>93397.5</v>
      </c>
      <c r="Q9" s="715"/>
      <c r="R9" s="716"/>
      <c r="S9" s="717">
        <f t="shared" si="0"/>
        <v>2004123555</v>
      </c>
      <c r="T9" s="718" t="s">
        <v>702</v>
      </c>
      <c r="U9" s="445" t="s">
        <v>592</v>
      </c>
      <c r="V9" s="220" t="s">
        <v>642</v>
      </c>
      <c r="W9" s="714"/>
      <c r="X9" s="719"/>
      <c r="Y9" s="714"/>
      <c r="Z9" s="714">
        <f t="shared" si="2"/>
        <v>0</v>
      </c>
      <c r="AA9" s="720" t="s">
        <v>703</v>
      </c>
      <c r="AB9" s="720" t="s">
        <v>704</v>
      </c>
      <c r="AC9" s="721"/>
      <c r="AD9" s="223"/>
      <c r="AE9" s="445"/>
      <c r="AF9" s="445"/>
      <c r="AG9" s="224"/>
      <c r="AH9" s="225"/>
      <c r="AI9" s="717"/>
      <c r="AJ9" s="811">
        <v>24000</v>
      </c>
      <c r="AK9" s="804">
        <v>2.95</v>
      </c>
      <c r="AL9" s="800"/>
    </row>
    <row r="10" spans="1:40" ht="32.25" customHeight="1">
      <c r="A10" s="902"/>
      <c r="B10" s="722">
        <v>2</v>
      </c>
      <c r="C10" s="723">
        <v>21458</v>
      </c>
      <c r="D10" s="724"/>
      <c r="E10" s="755" t="s">
        <v>785</v>
      </c>
      <c r="F10" s="726">
        <v>40995</v>
      </c>
      <c r="G10" s="549" t="s">
        <v>701</v>
      </c>
      <c r="H10" s="549" t="s">
        <v>792</v>
      </c>
      <c r="I10" s="727" t="str">
        <f t="shared" si="3"/>
        <v>LLC-01_</v>
      </c>
      <c r="J10" s="727" t="str">
        <f t="shared" si="4"/>
        <v>CNM02_</v>
      </c>
      <c r="K10" s="737" t="s">
        <v>517</v>
      </c>
      <c r="L10" s="549" t="s">
        <v>793</v>
      </c>
      <c r="M10" s="729" t="s">
        <v>510</v>
      </c>
      <c r="N10" s="730">
        <v>13875</v>
      </c>
      <c r="O10" s="730">
        <v>6.82</v>
      </c>
      <c r="P10" s="730">
        <f t="shared" si="1"/>
        <v>94627.5</v>
      </c>
      <c r="Q10" s="731"/>
      <c r="R10" s="732"/>
      <c r="S10" s="589">
        <f t="shared" si="0"/>
        <v>2030516895</v>
      </c>
      <c r="T10" s="724"/>
      <c r="U10" s="549"/>
      <c r="V10" s="262"/>
      <c r="W10" s="730"/>
      <c r="X10" s="734"/>
      <c r="Y10" s="730"/>
      <c r="Z10" s="730">
        <f t="shared" si="2"/>
        <v>0</v>
      </c>
      <c r="AA10" s="735" t="s">
        <v>706</v>
      </c>
      <c r="AB10" s="735" t="s">
        <v>707</v>
      </c>
      <c r="AC10" s="736"/>
      <c r="AD10" s="265"/>
      <c r="AE10" s="589"/>
      <c r="AF10" s="589"/>
      <c r="AG10" s="266"/>
      <c r="AH10" s="267"/>
      <c r="AI10" s="589"/>
      <c r="AJ10" s="812">
        <v>1500</v>
      </c>
      <c r="AK10" s="805">
        <v>10</v>
      </c>
      <c r="AL10" s="801"/>
    </row>
    <row r="11" spans="1:40" ht="32.25" customHeight="1">
      <c r="A11" s="902"/>
      <c r="B11" s="738">
        <v>3</v>
      </c>
      <c r="C11" s="739">
        <v>21458</v>
      </c>
      <c r="D11" s="740"/>
      <c r="E11" s="741" t="s">
        <v>786</v>
      </c>
      <c r="F11" s="742">
        <v>41092</v>
      </c>
      <c r="G11" s="469" t="s">
        <v>701</v>
      </c>
      <c r="H11" s="469" t="s">
        <v>794</v>
      </c>
      <c r="I11" s="744" t="str">
        <f t="shared" si="3"/>
        <v>LLC-01_</v>
      </c>
      <c r="J11" s="744" t="str">
        <f t="shared" si="4"/>
        <v>CCM20_</v>
      </c>
      <c r="K11" s="745" t="s">
        <v>518</v>
      </c>
      <c r="L11" s="469" t="s">
        <v>795</v>
      </c>
      <c r="M11" s="746" t="s">
        <v>510</v>
      </c>
      <c r="N11" s="747">
        <v>12375</v>
      </c>
      <c r="O11" s="747">
        <v>8.14</v>
      </c>
      <c r="P11" s="747">
        <f t="shared" si="1"/>
        <v>100732.5</v>
      </c>
      <c r="Q11" s="748"/>
      <c r="R11" s="749"/>
      <c r="S11" s="481">
        <f t="shared" si="0"/>
        <v>2161517985</v>
      </c>
      <c r="T11" s="740"/>
      <c r="U11" s="469"/>
      <c r="V11" s="241"/>
      <c r="W11" s="747"/>
      <c r="X11" s="751"/>
      <c r="Y11" s="747"/>
      <c r="Z11" s="747">
        <f t="shared" si="2"/>
        <v>0</v>
      </c>
      <c r="AA11" s="752"/>
      <c r="AB11" s="752"/>
      <c r="AC11" s="753"/>
      <c r="AD11" s="244"/>
      <c r="AE11" s="469"/>
      <c r="AF11" s="469"/>
      <c r="AG11" s="228"/>
      <c r="AH11" s="245"/>
      <c r="AI11" s="481"/>
      <c r="AJ11" s="813">
        <v>3480</v>
      </c>
      <c r="AK11" s="806">
        <v>7.2</v>
      </c>
      <c r="AL11" s="802"/>
    </row>
    <row r="12" spans="1:40" ht="32.25" customHeight="1">
      <c r="A12" s="894">
        <v>2014</v>
      </c>
      <c r="B12" s="707">
        <v>1</v>
      </c>
      <c r="C12" s="708">
        <v>21458</v>
      </c>
      <c r="D12" s="709">
        <v>1</v>
      </c>
      <c r="E12" s="710" t="s">
        <v>796</v>
      </c>
      <c r="F12" s="759">
        <v>41662</v>
      </c>
      <c r="G12" s="712" t="s">
        <v>709</v>
      </c>
      <c r="H12" s="445" t="s">
        <v>798</v>
      </c>
      <c r="I12" s="711" t="str">
        <f t="shared" si="3"/>
        <v>MKA_2014</v>
      </c>
      <c r="J12" s="711" t="str">
        <f t="shared" si="4"/>
        <v>CCM21_2014</v>
      </c>
      <c r="K12" s="712" t="s">
        <v>522</v>
      </c>
      <c r="L12" s="445" t="s">
        <v>799</v>
      </c>
      <c r="M12" s="713" t="s">
        <v>715</v>
      </c>
      <c r="N12" s="714">
        <v>2220</v>
      </c>
      <c r="O12" s="714">
        <v>10</v>
      </c>
      <c r="P12" s="714">
        <f t="shared" si="1"/>
        <v>22200</v>
      </c>
      <c r="Q12" s="715"/>
      <c r="R12" s="716"/>
      <c r="S12" s="717">
        <f t="shared" si="0"/>
        <v>476367600</v>
      </c>
      <c r="T12" s="758" t="s">
        <v>716</v>
      </c>
      <c r="U12" s="445"/>
      <c r="V12" s="220" t="s">
        <v>613</v>
      </c>
      <c r="W12" s="714"/>
      <c r="X12" s="719"/>
      <c r="Y12" s="719"/>
      <c r="Z12" s="387"/>
      <c r="AA12" s="760" t="s">
        <v>717</v>
      </c>
      <c r="AB12" s="720" t="s">
        <v>718</v>
      </c>
      <c r="AC12" s="721"/>
      <c r="AD12" s="223"/>
      <c r="AE12" s="445"/>
      <c r="AF12" s="445"/>
      <c r="AG12" s="224"/>
      <c r="AH12" s="225"/>
      <c r="AI12" s="717"/>
      <c r="AJ12" s="811">
        <v>1960</v>
      </c>
      <c r="AK12" s="804">
        <v>9.5</v>
      </c>
      <c r="AL12" s="597"/>
    </row>
    <row r="13" spans="1:40" ht="32.25" customHeight="1">
      <c r="A13" s="895"/>
      <c r="B13" s="761">
        <v>2</v>
      </c>
      <c r="C13" s="739">
        <v>21458</v>
      </c>
      <c r="D13" s="751"/>
      <c r="E13" s="741" t="s">
        <v>797</v>
      </c>
      <c r="F13" s="818">
        <v>41963</v>
      </c>
      <c r="G13" s="745" t="s">
        <v>709</v>
      </c>
      <c r="H13" s="469" t="s">
        <v>782</v>
      </c>
      <c r="I13" s="744" t="str">
        <f t="shared" si="3"/>
        <v>MKA_</v>
      </c>
      <c r="J13" s="744" t="str">
        <f t="shared" si="4"/>
        <v>GKL01_</v>
      </c>
      <c r="K13" s="745" t="s">
        <v>489</v>
      </c>
      <c r="L13" s="469" t="s">
        <v>783</v>
      </c>
      <c r="M13" s="746" t="s">
        <v>510</v>
      </c>
      <c r="N13" s="747">
        <v>2916</v>
      </c>
      <c r="O13" s="747">
        <v>9.9</v>
      </c>
      <c r="P13" s="747">
        <f t="shared" si="1"/>
        <v>28868.400000000001</v>
      </c>
      <c r="Q13" s="748"/>
      <c r="R13" s="749"/>
      <c r="S13" s="481">
        <f t="shared" si="0"/>
        <v>619458127.20000005</v>
      </c>
      <c r="T13" s="740"/>
      <c r="U13" s="469"/>
      <c r="V13" s="241"/>
      <c r="W13" s="751"/>
      <c r="X13" s="751"/>
      <c r="Y13" s="747"/>
      <c r="Z13" s="342"/>
      <c r="AA13" s="752"/>
      <c r="AB13" s="228"/>
      <c r="AC13" s="753"/>
      <c r="AD13" s="244"/>
      <c r="AE13" s="469"/>
      <c r="AF13" s="469"/>
      <c r="AG13" s="228"/>
      <c r="AH13" s="245"/>
      <c r="AI13" s="481"/>
      <c r="AJ13" s="813">
        <v>2000</v>
      </c>
      <c r="AK13" s="806">
        <v>2.2000000000000002</v>
      </c>
      <c r="AL13" s="246"/>
    </row>
    <row r="14" spans="1:40" s="778" customFormat="1" ht="32.25" customHeight="1">
      <c r="A14" s="871"/>
      <c r="B14" s="185"/>
      <c r="C14" s="819"/>
      <c r="D14" s="198"/>
      <c r="E14" s="177"/>
      <c r="F14" s="188"/>
      <c r="G14" s="293"/>
      <c r="H14" s="703"/>
      <c r="I14" s="701"/>
      <c r="J14" s="701"/>
      <c r="K14" s="754"/>
      <c r="L14" s="703"/>
      <c r="M14" s="780"/>
      <c r="N14" s="193"/>
      <c r="O14" s="193"/>
      <c r="P14" s="193"/>
      <c r="Q14" s="194"/>
      <c r="R14" s="195"/>
      <c r="S14" s="196"/>
      <c r="T14" s="820"/>
      <c r="U14" s="703"/>
      <c r="V14" s="198"/>
      <c r="W14" s="198"/>
      <c r="X14" s="821"/>
      <c r="Y14" s="198"/>
      <c r="Z14" s="822"/>
      <c r="AA14" s="823"/>
      <c r="AB14" s="183"/>
      <c r="AC14" s="200"/>
      <c r="AD14" s="201"/>
      <c r="AE14" s="703"/>
      <c r="AF14" s="703"/>
      <c r="AG14" s="202"/>
      <c r="AH14" s="203"/>
      <c r="AI14" s="196"/>
      <c r="AJ14" s="824"/>
      <c r="AK14" s="825"/>
      <c r="AL14" s="702"/>
    </row>
    <row r="15" spans="1:40" s="778" customFormat="1" ht="32.25" customHeight="1">
      <c r="A15" s="872"/>
      <c r="B15" s="781"/>
      <c r="C15" s="782"/>
      <c r="D15" s="783"/>
      <c r="E15" s="784"/>
      <c r="F15" s="785"/>
      <c r="G15" s="779"/>
      <c r="H15" s="549"/>
      <c r="I15" s="727"/>
      <c r="J15" s="727"/>
      <c r="K15" s="756"/>
      <c r="L15" s="549"/>
      <c r="M15" s="729"/>
      <c r="N15" s="257"/>
      <c r="O15" s="257"/>
      <c r="P15" s="730"/>
      <c r="Q15" s="786"/>
      <c r="R15" s="787"/>
      <c r="S15" s="589"/>
      <c r="T15" s="783"/>
      <c r="U15" s="788"/>
      <c r="V15" s="783"/>
      <c r="W15" s="783"/>
      <c r="X15" s="789"/>
      <c r="Y15" s="783"/>
      <c r="Z15" s="790"/>
      <c r="AA15" s="791"/>
      <c r="AB15" s="792"/>
      <c r="AC15" s="793"/>
      <c r="AD15" s="794"/>
      <c r="AE15" s="788"/>
      <c r="AF15" s="788"/>
      <c r="AG15" s="795"/>
      <c r="AH15" s="796"/>
      <c r="AI15" s="797"/>
      <c r="AJ15" s="815"/>
      <c r="AK15" s="808"/>
      <c r="AL15" s="686"/>
    </row>
    <row r="16" spans="1:40" s="778" customFormat="1" ht="32.25" customHeight="1">
      <c r="A16" s="873"/>
      <c r="B16" s="762"/>
      <c r="C16" s="798"/>
      <c r="D16" s="763"/>
      <c r="E16" s="764"/>
      <c r="F16" s="765"/>
      <c r="G16" s="371"/>
      <c r="H16" s="469"/>
      <c r="I16" s="744"/>
      <c r="J16" s="744"/>
      <c r="K16" s="745"/>
      <c r="L16" s="469"/>
      <c r="M16" s="746"/>
      <c r="N16" s="236"/>
      <c r="O16" s="236"/>
      <c r="P16" s="747"/>
      <c r="Q16" s="766"/>
      <c r="R16" s="767"/>
      <c r="S16" s="481"/>
      <c r="T16" s="763"/>
      <c r="U16" s="768"/>
      <c r="V16" s="763"/>
      <c r="W16" s="763"/>
      <c r="X16" s="769"/>
      <c r="Y16" s="763"/>
      <c r="Z16" s="770"/>
      <c r="AA16" s="771"/>
      <c r="AB16" s="772"/>
      <c r="AC16" s="773"/>
      <c r="AD16" s="774"/>
      <c r="AE16" s="768"/>
      <c r="AF16" s="768"/>
      <c r="AG16" s="775"/>
      <c r="AH16" s="776"/>
      <c r="AI16" s="777"/>
      <c r="AJ16" s="814"/>
      <c r="AK16" s="807"/>
      <c r="AL16" s="631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6"/>
  </cols>
  <sheetData>
    <row r="7" spans="1:23" s="828" customFormat="1" ht="60" customHeight="1">
      <c r="A7" s="907" t="s">
        <v>810</v>
      </c>
      <c r="B7" s="907"/>
      <c r="C7" s="907"/>
      <c r="D7" s="907"/>
      <c r="E7" s="907"/>
      <c r="F7" s="907"/>
      <c r="G7" s="907"/>
      <c r="H7" s="907"/>
      <c r="I7" s="907"/>
      <c r="J7" s="907"/>
      <c r="K7" s="907" t="s">
        <v>811</v>
      </c>
      <c r="L7" s="907"/>
      <c r="M7" s="907"/>
      <c r="N7" s="907"/>
      <c r="O7" s="907"/>
      <c r="P7" s="907"/>
      <c r="Q7" s="907"/>
      <c r="R7" s="907"/>
      <c r="S7" s="907"/>
      <c r="T7" s="907"/>
      <c r="U7" s="829"/>
      <c r="V7" s="829"/>
      <c r="W7" s="829"/>
    </row>
    <row r="17" spans="4:14" s="827" customFormat="1" ht="18.75"/>
    <row r="18" spans="4:14" s="827" customFormat="1" ht="21.75" customHeight="1">
      <c r="D18" s="827" t="s">
        <v>803</v>
      </c>
      <c r="N18" s="827" t="s">
        <v>812</v>
      </c>
    </row>
    <row r="19" spans="4:14" s="827" customFormat="1" ht="21.75" customHeight="1">
      <c r="D19" s="827" t="s">
        <v>804</v>
      </c>
      <c r="N19" s="827" t="s">
        <v>813</v>
      </c>
    </row>
    <row r="20" spans="4:14" s="827" customFormat="1" ht="21.75" customHeight="1">
      <c r="D20" s="827" t="s">
        <v>805</v>
      </c>
      <c r="N20" s="827" t="s">
        <v>814</v>
      </c>
    </row>
    <row r="21" spans="4:14" s="827" customFormat="1" ht="21.75" customHeight="1">
      <c r="D21" s="827" t="s">
        <v>806</v>
      </c>
      <c r="N21" s="827" t="s">
        <v>815</v>
      </c>
    </row>
    <row r="22" spans="4:14" s="827" customFormat="1" ht="21.75" customHeight="1">
      <c r="D22" s="827" t="s">
        <v>807</v>
      </c>
      <c r="N22" s="827" t="s">
        <v>816</v>
      </c>
    </row>
    <row r="23" spans="4:14" s="827" customFormat="1" ht="21.75" customHeight="1">
      <c r="D23" s="827" t="s">
        <v>808</v>
      </c>
      <c r="N23" s="827" t="s">
        <v>817</v>
      </c>
    </row>
    <row r="24" spans="4:14" s="827" customFormat="1" ht="21.75" customHeight="1">
      <c r="D24" s="827" t="s">
        <v>809</v>
      </c>
    </row>
    <row r="25" spans="4:14" s="827" customFormat="1" ht="21.75" customHeight="1"/>
    <row r="26" spans="4:14" s="827" customFormat="1" ht="21.75" customHeight="1"/>
    <row r="27" spans="4:14" s="827" customFormat="1" ht="21.75" customHeight="1"/>
    <row r="28" spans="4:14" s="827" customFormat="1" ht="18.75"/>
    <row r="29" spans="4:14" s="827" customFormat="1" ht="18.75"/>
    <row r="30" spans="4:14" s="827" customFormat="1" ht="18.75"/>
    <row r="31" spans="4:14" s="827" customFormat="1" ht="18.75"/>
    <row r="32" spans="4:14" s="827" customFormat="1" ht="18.75"/>
    <row r="33" s="827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852</v>
      </c>
      <c r="C1" s="841" t="s">
        <v>856</v>
      </c>
    </row>
    <row r="2" spans="1:3" ht="18.75" customHeight="1">
      <c r="A2" s="844" t="s">
        <v>853</v>
      </c>
      <c r="C2" s="844" t="s">
        <v>857</v>
      </c>
    </row>
    <row r="3" spans="1:3" ht="18.75" customHeight="1">
      <c r="A3" s="844" t="s">
        <v>854</v>
      </c>
      <c r="C3" s="844" t="s">
        <v>858</v>
      </c>
    </row>
    <row r="4" spans="1:3" ht="18.75" customHeight="1" thickBot="1">
      <c r="A4" s="845" t="s">
        <v>855</v>
      </c>
      <c r="C4" s="842"/>
    </row>
    <row r="5" spans="1:3" ht="11.25" customHeight="1" thickBot="1"/>
    <row r="6" spans="1:3" ht="21" customHeight="1">
      <c r="A6" s="843" t="s">
        <v>852</v>
      </c>
      <c r="C6" s="841" t="s">
        <v>856</v>
      </c>
    </row>
    <row r="7" spans="1:3" ht="18.75" customHeight="1">
      <c r="A7" s="844" t="s">
        <v>853</v>
      </c>
      <c r="C7" s="844" t="s">
        <v>857</v>
      </c>
    </row>
    <row r="8" spans="1:3" ht="18.75" customHeight="1">
      <c r="A8" s="844" t="s">
        <v>854</v>
      </c>
      <c r="C8" s="844" t="s">
        <v>858</v>
      </c>
    </row>
    <row r="9" spans="1:3" ht="18.75" customHeight="1" thickBot="1">
      <c r="A9" s="845" t="s">
        <v>855</v>
      </c>
      <c r="C9" s="842"/>
    </row>
    <row r="10" spans="1:3" ht="11.25" customHeight="1" thickBot="1"/>
    <row r="11" spans="1:3" ht="21" customHeight="1">
      <c r="A11" s="843" t="s">
        <v>852</v>
      </c>
      <c r="C11" s="841" t="s">
        <v>856</v>
      </c>
    </row>
    <row r="12" spans="1:3" ht="18.75" customHeight="1">
      <c r="A12" s="844" t="s">
        <v>853</v>
      </c>
      <c r="C12" s="844" t="s">
        <v>857</v>
      </c>
    </row>
    <row r="13" spans="1:3" ht="18.75" customHeight="1">
      <c r="A13" s="844" t="s">
        <v>854</v>
      </c>
      <c r="C13" s="844" t="s">
        <v>858</v>
      </c>
    </row>
    <row r="14" spans="1:3" ht="18.75" customHeight="1" thickBot="1">
      <c r="A14" s="845" t="s">
        <v>855</v>
      </c>
      <c r="C14" s="842"/>
    </row>
    <row r="15" spans="1:3" ht="11.25" customHeight="1" thickBot="1"/>
    <row r="16" spans="1:3" ht="21" customHeight="1">
      <c r="A16" s="843" t="s">
        <v>852</v>
      </c>
      <c r="C16" s="841" t="s">
        <v>856</v>
      </c>
    </row>
    <row r="17" spans="1:3" ht="18.75" customHeight="1">
      <c r="A17" s="844" t="s">
        <v>853</v>
      </c>
      <c r="C17" s="844" t="s">
        <v>857</v>
      </c>
    </row>
    <row r="18" spans="1:3" ht="18.75" customHeight="1">
      <c r="A18" s="844" t="s">
        <v>854</v>
      </c>
      <c r="C18" s="844" t="s">
        <v>858</v>
      </c>
    </row>
    <row r="19" spans="1:3" ht="18.75" customHeight="1" thickBot="1">
      <c r="A19" s="845" t="s">
        <v>855</v>
      </c>
      <c r="C19" s="842"/>
    </row>
    <row r="20" spans="1:3" ht="11.25" customHeight="1" thickBot="1"/>
    <row r="21" spans="1:3" ht="21" customHeight="1">
      <c r="A21" s="843" t="s">
        <v>852</v>
      </c>
      <c r="C21" s="841" t="s">
        <v>856</v>
      </c>
    </row>
    <row r="22" spans="1:3" ht="18.75" customHeight="1">
      <c r="A22" s="844" t="s">
        <v>853</v>
      </c>
      <c r="C22" s="844" t="s">
        <v>857</v>
      </c>
    </row>
    <row r="23" spans="1:3" ht="18.75" customHeight="1">
      <c r="A23" s="844" t="s">
        <v>854</v>
      </c>
      <c r="C23" s="844" t="s">
        <v>858</v>
      </c>
    </row>
    <row r="24" spans="1:3" ht="18.75" customHeight="1" thickBot="1">
      <c r="A24" s="845" t="s">
        <v>855</v>
      </c>
      <c r="C24" s="842"/>
    </row>
    <row r="25" spans="1:3" ht="11.25" customHeight="1" thickBot="1"/>
    <row r="26" spans="1:3" ht="21" customHeight="1">
      <c r="A26" s="843" t="s">
        <v>852</v>
      </c>
      <c r="C26" s="841" t="s">
        <v>856</v>
      </c>
    </row>
    <row r="27" spans="1:3" ht="18.75" customHeight="1">
      <c r="A27" s="844" t="s">
        <v>853</v>
      </c>
      <c r="C27" s="844" t="s">
        <v>857</v>
      </c>
    </row>
    <row r="28" spans="1:3" ht="18.75" customHeight="1">
      <c r="A28" s="844" t="s">
        <v>854</v>
      </c>
      <c r="C28" s="844" t="s">
        <v>858</v>
      </c>
    </row>
    <row r="29" spans="1:3" ht="18.75" customHeight="1" thickBot="1">
      <c r="A29" s="845" t="s">
        <v>855</v>
      </c>
      <c r="C29" s="842"/>
    </row>
    <row r="30" spans="1:3" ht="11.25" customHeight="1" thickBot="1"/>
    <row r="31" spans="1:3" ht="21" customHeight="1">
      <c r="A31" s="843" t="s">
        <v>852</v>
      </c>
      <c r="C31" s="841" t="s">
        <v>856</v>
      </c>
    </row>
    <row r="32" spans="1:3" ht="18.75" customHeight="1">
      <c r="A32" s="844" t="s">
        <v>853</v>
      </c>
      <c r="C32" s="844" t="s">
        <v>857</v>
      </c>
    </row>
    <row r="33" spans="1:3" ht="18.75" customHeight="1">
      <c r="A33" s="844" t="s">
        <v>854</v>
      </c>
      <c r="C33" s="844" t="s">
        <v>858</v>
      </c>
    </row>
    <row r="34" spans="1:3" ht="18.75" customHeight="1" thickBot="1">
      <c r="A34" s="845" t="s">
        <v>855</v>
      </c>
      <c r="C34" s="842"/>
    </row>
    <row r="35" spans="1:3" ht="11.25" customHeight="1" thickBot="1"/>
    <row r="36" spans="1:3" ht="21" customHeight="1">
      <c r="A36" s="843" t="s">
        <v>852</v>
      </c>
      <c r="C36" s="841" t="s">
        <v>856</v>
      </c>
    </row>
    <row r="37" spans="1:3" ht="18.75" customHeight="1">
      <c r="A37" s="844" t="s">
        <v>853</v>
      </c>
      <c r="C37" s="844" t="s">
        <v>857</v>
      </c>
    </row>
    <row r="38" spans="1:3" ht="18.75" customHeight="1">
      <c r="A38" s="844" t="s">
        <v>854</v>
      </c>
      <c r="C38" s="844" t="s">
        <v>858</v>
      </c>
    </row>
    <row r="39" spans="1:3" ht="17.25" customHeight="1" thickBot="1">
      <c r="A39" s="845" t="s">
        <v>855</v>
      </c>
      <c r="C39" s="842"/>
    </row>
    <row r="40" spans="1:3" ht="11.25" customHeight="1" thickBot="1"/>
    <row r="41" spans="1:3" ht="21" customHeight="1">
      <c r="A41" s="843" t="s">
        <v>852</v>
      </c>
      <c r="C41" s="841" t="s">
        <v>856</v>
      </c>
    </row>
    <row r="42" spans="1:3" ht="18.75" customHeight="1">
      <c r="A42" s="844" t="s">
        <v>853</v>
      </c>
      <c r="C42" s="844" t="s">
        <v>857</v>
      </c>
    </row>
    <row r="43" spans="1:3" ht="18.75" customHeight="1">
      <c r="A43" s="844" t="s">
        <v>854</v>
      </c>
      <c r="C43" s="844" t="s">
        <v>858</v>
      </c>
    </row>
    <row r="44" spans="1:3" ht="18.75" customHeight="1" thickBot="1">
      <c r="A44" s="845" t="s">
        <v>855</v>
      </c>
      <c r="C44" s="842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831</v>
      </c>
      <c r="B1" s="97" t="s">
        <v>838</v>
      </c>
      <c r="C1" s="97" t="s">
        <v>829</v>
      </c>
    </row>
    <row r="2" spans="1:3" s="836" customFormat="1" ht="23.25" customHeight="1">
      <c r="A2" s="835" t="s">
        <v>832</v>
      </c>
      <c r="B2" s="835" t="s">
        <v>835</v>
      </c>
      <c r="C2" s="835" t="s">
        <v>835</v>
      </c>
    </row>
    <row r="3" spans="1:3" s="93" customFormat="1" ht="23.25" customHeight="1">
      <c r="A3" s="94" t="s">
        <v>834</v>
      </c>
      <c r="B3" s="94" t="s">
        <v>841</v>
      </c>
      <c r="C3" s="94" t="s">
        <v>836</v>
      </c>
    </row>
    <row r="4" spans="1:3" s="93" customFormat="1" ht="23.25" customHeight="1">
      <c r="A4" s="95" t="s">
        <v>833</v>
      </c>
      <c r="B4" s="95" t="s">
        <v>842</v>
      </c>
      <c r="C4" s="95" t="s">
        <v>837</v>
      </c>
    </row>
    <row r="5" spans="1:3" s="93" customFormat="1" ht="23.25" customHeight="1">
      <c r="A5" s="97"/>
      <c r="B5" s="97" t="s">
        <v>843</v>
      </c>
      <c r="C5" s="97" t="s">
        <v>844</v>
      </c>
    </row>
    <row r="6" spans="1:3" s="836" customFormat="1" ht="23.25" customHeight="1">
      <c r="A6" s="835" t="s">
        <v>830</v>
      </c>
      <c r="B6" s="835" t="s">
        <v>845</v>
      </c>
      <c r="C6" s="835" t="s">
        <v>845</v>
      </c>
    </row>
    <row r="7" spans="1:3" s="93" customFormat="1" ht="23.25" customHeight="1">
      <c r="A7" s="94" t="s">
        <v>839</v>
      </c>
      <c r="B7" s="94" t="s">
        <v>846</v>
      </c>
      <c r="C7" s="94" t="s">
        <v>848</v>
      </c>
    </row>
    <row r="8" spans="1:3" s="93" customFormat="1" ht="23.25" customHeight="1">
      <c r="A8" s="95" t="s">
        <v>840</v>
      </c>
      <c r="B8" s="95" t="s">
        <v>847</v>
      </c>
      <c r="C8" s="95" t="s">
        <v>849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4"/>
      <c r="B10" s="834"/>
      <c r="C10" s="834"/>
    </row>
    <row r="11" spans="1:3" s="93" customFormat="1" ht="23.25" customHeight="1">
      <c r="A11" s="94" t="s">
        <v>827</v>
      </c>
      <c r="B11" s="94" t="s">
        <v>827</v>
      </c>
      <c r="C11" s="94" t="s">
        <v>827</v>
      </c>
    </row>
    <row r="12" spans="1:3" s="93" customFormat="1" ht="23.25" customHeight="1">
      <c r="A12" s="95" t="s">
        <v>828</v>
      </c>
      <c r="B12" s="95" t="s">
        <v>828</v>
      </c>
      <c r="C12" s="95" t="s">
        <v>828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4"/>
      <c r="B14" s="834"/>
      <c r="C14" s="834"/>
    </row>
    <row r="15" spans="1:3" s="93" customFormat="1" ht="23.25" customHeight="1">
      <c r="A15" s="94" t="s">
        <v>827</v>
      </c>
      <c r="B15" s="94" t="s">
        <v>827</v>
      </c>
      <c r="C15" s="94" t="s">
        <v>827</v>
      </c>
    </row>
    <row r="16" spans="1:3" s="93" customFormat="1" ht="23.25" customHeight="1">
      <c r="A16" s="95" t="s">
        <v>828</v>
      </c>
      <c r="B16" s="95" t="s">
        <v>828</v>
      </c>
      <c r="C16" s="95" t="s">
        <v>828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55" t="s">
        <v>10</v>
      </c>
      <c r="B1" s="855"/>
      <c r="C1" s="855"/>
      <c r="D1" s="855"/>
      <c r="E1" s="855"/>
      <c r="F1" s="107"/>
      <c r="G1" s="855" t="s">
        <v>10</v>
      </c>
      <c r="H1" s="855"/>
      <c r="I1" s="855"/>
      <c r="J1" s="855"/>
      <c r="K1" s="855"/>
    </row>
    <row r="2" spans="1:11" s="6" customFormat="1" ht="15.75" customHeight="1">
      <c r="A2" s="853" t="s">
        <v>11</v>
      </c>
      <c r="B2" s="853"/>
      <c r="C2" s="853"/>
      <c r="D2" s="853"/>
      <c r="E2" s="853"/>
      <c r="F2" s="108"/>
      <c r="G2" s="853" t="s">
        <v>11</v>
      </c>
      <c r="H2" s="853"/>
      <c r="I2" s="853"/>
      <c r="J2" s="853"/>
      <c r="K2" s="853"/>
    </row>
    <row r="3" spans="1:11" s="6" customFormat="1" ht="15.75" customHeight="1">
      <c r="A3" s="853" t="s">
        <v>12</v>
      </c>
      <c r="B3" s="853"/>
      <c r="C3" s="853"/>
      <c r="D3" s="853"/>
      <c r="E3" s="853"/>
      <c r="F3" s="108"/>
      <c r="G3" s="853" t="s">
        <v>12</v>
      </c>
      <c r="H3" s="853"/>
      <c r="I3" s="853"/>
      <c r="J3" s="853"/>
      <c r="K3" s="853"/>
    </row>
    <row r="4" spans="1:11" s="6" customFormat="1" ht="15.75" customHeight="1">
      <c r="A4" s="853" t="s">
        <v>13</v>
      </c>
      <c r="B4" s="853"/>
      <c r="C4" s="853"/>
      <c r="D4" s="853"/>
      <c r="E4" s="853"/>
      <c r="F4" s="110"/>
      <c r="G4" s="853" t="s">
        <v>13</v>
      </c>
      <c r="H4" s="853"/>
      <c r="I4" s="853"/>
      <c r="J4" s="853"/>
      <c r="K4" s="853"/>
    </row>
    <row r="5" spans="1:11" s="6" customFormat="1" ht="15.75" customHeight="1">
      <c r="A5" s="854" t="s">
        <v>14</v>
      </c>
      <c r="B5" s="854"/>
      <c r="C5" s="854"/>
      <c r="D5" s="854"/>
      <c r="E5" s="854"/>
      <c r="F5" s="110"/>
      <c r="G5" s="854" t="s">
        <v>14</v>
      </c>
      <c r="H5" s="854"/>
      <c r="I5" s="854"/>
      <c r="J5" s="854"/>
      <c r="K5" s="854"/>
    </row>
    <row r="6" spans="1:11" s="5" customFormat="1" ht="34.5" customHeight="1">
      <c r="A6" s="830" t="s">
        <v>822</v>
      </c>
      <c r="B6" s="7" t="s">
        <v>15</v>
      </c>
      <c r="C6" s="7" t="s">
        <v>16</v>
      </c>
      <c r="D6" s="7" t="s">
        <v>820</v>
      </c>
      <c r="E6" s="7" t="s">
        <v>821</v>
      </c>
      <c r="F6" s="11"/>
      <c r="G6" s="830" t="s">
        <v>822</v>
      </c>
      <c r="H6" s="7" t="s">
        <v>15</v>
      </c>
      <c r="I6" s="7" t="s">
        <v>16</v>
      </c>
      <c r="J6" s="7" t="s">
        <v>820</v>
      </c>
      <c r="K6" s="7" t="s">
        <v>821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52" t="s">
        <v>823</v>
      </c>
      <c r="B10" s="852"/>
      <c r="C10" s="852"/>
      <c r="D10" s="852"/>
      <c r="E10" s="852"/>
      <c r="F10" s="109"/>
      <c r="G10" s="852" t="s">
        <v>823</v>
      </c>
      <c r="H10" s="852"/>
      <c r="I10" s="852"/>
      <c r="J10" s="852"/>
      <c r="K10" s="852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55" t="s">
        <v>10</v>
      </c>
      <c r="B23" s="855"/>
      <c r="C23" s="855"/>
      <c r="D23" s="855"/>
      <c r="E23" s="855"/>
      <c r="F23" s="107"/>
      <c r="G23" s="855" t="s">
        <v>10</v>
      </c>
      <c r="H23" s="855"/>
      <c r="I23" s="855"/>
      <c r="J23" s="855"/>
      <c r="K23" s="855"/>
    </row>
    <row r="24" spans="1:11" s="6" customFormat="1" ht="15.75" customHeight="1">
      <c r="A24" s="853" t="s">
        <v>11</v>
      </c>
      <c r="B24" s="853"/>
      <c r="C24" s="853"/>
      <c r="D24" s="853"/>
      <c r="E24" s="853"/>
      <c r="F24" s="108"/>
      <c r="G24" s="853" t="s">
        <v>11</v>
      </c>
      <c r="H24" s="853"/>
      <c r="I24" s="853"/>
      <c r="J24" s="853"/>
      <c r="K24" s="853"/>
    </row>
    <row r="25" spans="1:11" s="6" customFormat="1" ht="15.75" customHeight="1">
      <c r="A25" s="853" t="s">
        <v>12</v>
      </c>
      <c r="B25" s="853"/>
      <c r="C25" s="853"/>
      <c r="D25" s="853"/>
      <c r="E25" s="853"/>
      <c r="F25" s="108"/>
      <c r="G25" s="853" t="s">
        <v>12</v>
      </c>
      <c r="H25" s="853"/>
      <c r="I25" s="853"/>
      <c r="J25" s="853"/>
      <c r="K25" s="853"/>
    </row>
    <row r="26" spans="1:11" s="6" customFormat="1" ht="15.75" customHeight="1">
      <c r="A26" s="853" t="s">
        <v>13</v>
      </c>
      <c r="B26" s="853"/>
      <c r="C26" s="853"/>
      <c r="D26" s="853"/>
      <c r="E26" s="853"/>
      <c r="F26" s="108"/>
      <c r="G26" s="853" t="s">
        <v>13</v>
      </c>
      <c r="H26" s="853"/>
      <c r="I26" s="853"/>
      <c r="J26" s="853"/>
      <c r="K26" s="853"/>
    </row>
    <row r="27" spans="1:11" s="6" customFormat="1" ht="15.75" customHeight="1">
      <c r="A27" s="854" t="s">
        <v>14</v>
      </c>
      <c r="B27" s="854"/>
      <c r="C27" s="854"/>
      <c r="D27" s="854"/>
      <c r="E27" s="854"/>
      <c r="F27" s="110"/>
      <c r="G27" s="854" t="s">
        <v>14</v>
      </c>
      <c r="H27" s="854"/>
      <c r="I27" s="854"/>
      <c r="J27" s="854"/>
      <c r="K27" s="854"/>
    </row>
    <row r="28" spans="1:11" s="5" customFormat="1" ht="34.5" customHeight="1">
      <c r="A28" s="830" t="s">
        <v>822</v>
      </c>
      <c r="B28" s="7" t="s">
        <v>15</v>
      </c>
      <c r="C28" s="7" t="s">
        <v>16</v>
      </c>
      <c r="D28" s="7" t="s">
        <v>820</v>
      </c>
      <c r="E28" s="7" t="s">
        <v>821</v>
      </c>
      <c r="F28" s="11"/>
      <c r="G28" s="830" t="s">
        <v>822</v>
      </c>
      <c r="H28" s="7" t="s">
        <v>15</v>
      </c>
      <c r="I28" s="7" t="s">
        <v>16</v>
      </c>
      <c r="J28" s="7" t="s">
        <v>820</v>
      </c>
      <c r="K28" s="7" t="s">
        <v>821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52" t="s">
        <v>823</v>
      </c>
      <c r="B32" s="852"/>
      <c r="C32" s="852"/>
      <c r="D32" s="852"/>
      <c r="E32" s="852"/>
      <c r="F32" s="109"/>
      <c r="G32" s="852" t="s">
        <v>823</v>
      </c>
      <c r="H32" s="852"/>
      <c r="I32" s="852"/>
      <c r="J32" s="852"/>
      <c r="K32" s="852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800</v>
      </c>
      <c r="B1" s="10"/>
      <c r="C1" s="9" t="s">
        <v>800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801</v>
      </c>
      <c r="B4" s="13"/>
      <c r="C4" s="12" t="s">
        <v>801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802</v>
      </c>
      <c r="B7" s="18"/>
      <c r="C7" s="17" t="s">
        <v>802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800</v>
      </c>
      <c r="B14" s="10"/>
      <c r="C14" s="9" t="s">
        <v>800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801</v>
      </c>
      <c r="B17" s="13"/>
      <c r="C17" s="12" t="s">
        <v>801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802</v>
      </c>
      <c r="B20" s="18"/>
      <c r="C20" s="17" t="s">
        <v>802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58" t="s">
        <v>39</v>
      </c>
      <c r="B1" s="858"/>
      <c r="C1" s="858"/>
      <c r="D1" s="858"/>
      <c r="E1" s="858"/>
      <c r="F1" s="39"/>
      <c r="G1" s="858" t="s">
        <v>39</v>
      </c>
      <c r="H1" s="858"/>
      <c r="I1" s="858"/>
      <c r="J1" s="858"/>
      <c r="K1" s="858"/>
    </row>
    <row r="2" spans="1:11" s="41" customFormat="1" ht="10.5" customHeight="1">
      <c r="A2" s="860" t="s">
        <v>27</v>
      </c>
      <c r="B2" s="860"/>
      <c r="C2" s="860"/>
      <c r="D2" s="860"/>
      <c r="E2" s="860"/>
      <c r="F2" s="40"/>
      <c r="G2" s="860" t="s">
        <v>27</v>
      </c>
      <c r="H2" s="860"/>
      <c r="I2" s="860"/>
      <c r="J2" s="860"/>
      <c r="K2" s="860"/>
    </row>
    <row r="3" spans="1:11" s="41" customFormat="1" ht="10.5" customHeight="1">
      <c r="A3" s="860" t="s">
        <v>28</v>
      </c>
      <c r="B3" s="860"/>
      <c r="C3" s="860"/>
      <c r="D3" s="860"/>
      <c r="E3" s="860"/>
      <c r="F3" s="40"/>
      <c r="G3" s="860" t="s">
        <v>28</v>
      </c>
      <c r="H3" s="860"/>
      <c r="I3" s="860"/>
      <c r="J3" s="860"/>
      <c r="K3" s="860"/>
    </row>
    <row r="4" spans="1:11" s="43" customFormat="1" ht="26.25" customHeight="1">
      <c r="A4" s="859" t="s">
        <v>40</v>
      </c>
      <c r="B4" s="859"/>
      <c r="C4" s="859"/>
      <c r="D4" s="859"/>
      <c r="E4" s="859"/>
      <c r="F4" s="42"/>
      <c r="G4" s="859" t="s">
        <v>40</v>
      </c>
      <c r="H4" s="859"/>
      <c r="I4" s="859"/>
      <c r="J4" s="859"/>
      <c r="K4" s="859"/>
    </row>
    <row r="5" spans="1:11" s="44" customFormat="1" ht="15" customHeight="1">
      <c r="B5" s="856" t="s">
        <v>41</v>
      </c>
      <c r="C5" s="856"/>
      <c r="D5" s="856"/>
      <c r="H5" s="856" t="s">
        <v>41</v>
      </c>
      <c r="I5" s="856"/>
      <c r="J5" s="856"/>
    </row>
    <row r="6" spans="1:11" s="44" customFormat="1" ht="15" customHeight="1">
      <c r="B6" s="856" t="s">
        <v>42</v>
      </c>
      <c r="C6" s="856"/>
      <c r="D6" s="856"/>
      <c r="H6" s="856" t="s">
        <v>42</v>
      </c>
      <c r="I6" s="856"/>
      <c r="J6" s="856"/>
    </row>
    <row r="7" spans="1:11" s="44" customFormat="1" ht="15" customHeight="1">
      <c r="B7" s="856" t="s">
        <v>43</v>
      </c>
      <c r="C7" s="856"/>
      <c r="D7" s="856"/>
      <c r="H7" s="856" t="s">
        <v>43</v>
      </c>
      <c r="I7" s="856"/>
      <c r="J7" s="856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57" t="s">
        <v>48</v>
      </c>
      <c r="D16" s="857"/>
      <c r="E16" s="857"/>
      <c r="I16" s="857" t="s">
        <v>48</v>
      </c>
      <c r="J16" s="857"/>
      <c r="K16" s="857"/>
    </row>
    <row r="17" spans="1:11" s="48" customFormat="1" ht="12">
      <c r="A17" s="857" t="s">
        <v>49</v>
      </c>
      <c r="B17" s="857"/>
      <c r="C17" s="857" t="s">
        <v>50</v>
      </c>
      <c r="D17" s="857"/>
      <c r="E17" s="857"/>
      <c r="G17" s="857" t="s">
        <v>49</v>
      </c>
      <c r="H17" s="857"/>
      <c r="I17" s="857" t="s">
        <v>50</v>
      </c>
      <c r="J17" s="857"/>
      <c r="K17" s="857"/>
    </row>
    <row r="23" spans="1:11" s="38" customFormat="1" ht="13.5" customHeight="1">
      <c r="A23" s="858" t="s">
        <v>39</v>
      </c>
      <c r="B23" s="858"/>
      <c r="C23" s="858"/>
      <c r="D23" s="858"/>
      <c r="E23" s="858"/>
      <c r="F23" s="39"/>
      <c r="G23" s="858" t="s">
        <v>39</v>
      </c>
      <c r="H23" s="858"/>
      <c r="I23" s="858"/>
      <c r="J23" s="858"/>
      <c r="K23" s="858"/>
    </row>
    <row r="24" spans="1:11" s="41" customFormat="1" ht="11.25" customHeight="1">
      <c r="A24" s="860" t="s">
        <v>27</v>
      </c>
      <c r="B24" s="860"/>
      <c r="C24" s="860"/>
      <c r="D24" s="860"/>
      <c r="E24" s="860"/>
      <c r="F24" s="40"/>
      <c r="G24" s="860" t="s">
        <v>27</v>
      </c>
      <c r="H24" s="860"/>
      <c r="I24" s="860"/>
      <c r="J24" s="860"/>
      <c r="K24" s="860"/>
    </row>
    <row r="25" spans="1:11" s="41" customFormat="1" ht="11.25" customHeight="1">
      <c r="A25" s="860" t="s">
        <v>28</v>
      </c>
      <c r="B25" s="860"/>
      <c r="C25" s="860"/>
      <c r="D25" s="860"/>
      <c r="E25" s="860"/>
      <c r="F25" s="40"/>
      <c r="G25" s="860" t="s">
        <v>28</v>
      </c>
      <c r="H25" s="860"/>
      <c r="I25" s="860"/>
      <c r="J25" s="860"/>
      <c r="K25" s="860"/>
    </row>
    <row r="26" spans="1:11" s="43" customFormat="1" ht="26.25" customHeight="1">
      <c r="A26" s="859" t="s">
        <v>40</v>
      </c>
      <c r="B26" s="859"/>
      <c r="C26" s="859"/>
      <c r="D26" s="859"/>
      <c r="E26" s="859"/>
      <c r="F26" s="42"/>
      <c r="G26" s="859" t="s">
        <v>40</v>
      </c>
      <c r="H26" s="859"/>
      <c r="I26" s="859"/>
      <c r="J26" s="859"/>
      <c r="K26" s="859"/>
    </row>
    <row r="27" spans="1:11" s="44" customFormat="1" ht="15" customHeight="1">
      <c r="B27" s="856" t="s">
        <v>41</v>
      </c>
      <c r="C27" s="856"/>
      <c r="D27" s="856"/>
      <c r="H27" s="856" t="s">
        <v>41</v>
      </c>
      <c r="I27" s="856"/>
      <c r="J27" s="856"/>
    </row>
    <row r="28" spans="1:11" s="44" customFormat="1" ht="15" customHeight="1">
      <c r="B28" s="856" t="s">
        <v>42</v>
      </c>
      <c r="C28" s="856"/>
      <c r="D28" s="856"/>
      <c r="H28" s="856" t="s">
        <v>42</v>
      </c>
      <c r="I28" s="856"/>
      <c r="J28" s="856"/>
    </row>
    <row r="29" spans="1:11" s="44" customFormat="1" ht="15" customHeight="1">
      <c r="B29" s="856" t="s">
        <v>43</v>
      </c>
      <c r="C29" s="856"/>
      <c r="D29" s="856"/>
      <c r="H29" s="856" t="s">
        <v>43</v>
      </c>
      <c r="I29" s="856"/>
      <c r="J29" s="856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57" t="s">
        <v>48</v>
      </c>
      <c r="D38" s="857"/>
      <c r="E38" s="857"/>
      <c r="I38" s="857" t="s">
        <v>48</v>
      </c>
      <c r="J38" s="857"/>
      <c r="K38" s="857"/>
    </row>
    <row r="39" spans="1:11" s="48" customFormat="1" ht="12">
      <c r="A39" s="857" t="s">
        <v>49</v>
      </c>
      <c r="B39" s="857"/>
      <c r="C39" s="857" t="s">
        <v>50</v>
      </c>
      <c r="D39" s="857"/>
      <c r="E39" s="857"/>
      <c r="G39" s="857" t="s">
        <v>49</v>
      </c>
      <c r="H39" s="857"/>
      <c r="I39" s="857" t="s">
        <v>50</v>
      </c>
      <c r="J39" s="857"/>
      <c r="K39" s="857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'BIA CONG 1'!Print_Area</vt:lpstr>
      <vt:lpstr>'BN-NL'!Print_Area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2016-11-23T09:07:05Z</cp:lastPrinted>
  <dcterms:created xsi:type="dcterms:W3CDTF">1996-10-14T23:33:28Z</dcterms:created>
  <dcterms:modified xsi:type="dcterms:W3CDTF">2016-11-23T09:08:13Z</dcterms:modified>
</cp:coreProperties>
</file>