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2120" windowHeight="8190" tabRatio="856" activeTab="1"/>
  </bookViews>
  <sheets>
    <sheet name="NHQ11 98.000" sheetId="87" r:id="rId1"/>
    <sheet name="Tokai 03" sheetId="88"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Fill" localSheetId="0" hidden="1">#REF!</definedName>
    <definedName name="_Fill" localSheetId="1" hidden="1">#REF!</definedName>
    <definedName name="_Fill" hidden="1">#REF!</definedName>
    <definedName name="_xlnm._FilterDatabase" localSheetId="0" hidden="1">'NHQ11 98.000'!$A$6:$L$23</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 localSheetId="0">{"cuc2.xls","Sheet1"}</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Area" localSheetId="1">'Tokai 03'!$A$1:$I$78</definedName>
    <definedName name="_xlnm.Print_Titles" localSheetId="0">'NHQ11 98.000'!$A$5:$IV$6</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24519"/>
</workbook>
</file>

<file path=xl/calcChain.xml><?xml version="1.0" encoding="utf-8"?>
<calcChain xmlns="http://schemas.openxmlformats.org/spreadsheetml/2006/main">
  <c r="F64" i="88"/>
  <c r="H64" s="1"/>
  <c r="H14"/>
  <c r="F20"/>
  <c r="H20" s="1"/>
  <c r="D20"/>
  <c r="C20"/>
  <c r="H19"/>
  <c r="D19"/>
  <c r="C19"/>
  <c r="H18"/>
  <c r="D18"/>
  <c r="C18"/>
  <c r="D64"/>
  <c r="C64"/>
  <c r="H63"/>
  <c r="D63"/>
  <c r="C63"/>
  <c r="H62"/>
  <c r="D62"/>
  <c r="C62"/>
  <c r="C17"/>
  <c r="D17"/>
  <c r="H17"/>
  <c r="H16"/>
  <c r="D16"/>
  <c r="C16"/>
  <c r="H15"/>
  <c r="C22" s="1"/>
  <c r="D15"/>
  <c r="C15"/>
  <c r="D14"/>
  <c r="C14"/>
  <c r="C66" l="1"/>
  <c r="G25" i="87"/>
  <c r="J23"/>
  <c r="I23"/>
  <c r="E23"/>
  <c r="D23"/>
  <c r="A23"/>
  <c r="J22"/>
  <c r="I22"/>
  <c r="E22"/>
  <c r="D22"/>
  <c r="A22"/>
  <c r="J21"/>
  <c r="I21"/>
  <c r="E21"/>
  <c r="D21"/>
  <c r="A21"/>
  <c r="J20"/>
  <c r="I20"/>
  <c r="E20"/>
  <c r="D20"/>
  <c r="A20"/>
  <c r="J19"/>
  <c r="I19"/>
  <c r="E19"/>
  <c r="D19"/>
  <c r="A19"/>
  <c r="J18"/>
  <c r="I18"/>
  <c r="E18"/>
  <c r="D18"/>
  <c r="A18"/>
  <c r="J17"/>
  <c r="I17"/>
  <c r="E17"/>
  <c r="D17"/>
  <c r="A17"/>
  <c r="J16"/>
  <c r="I16"/>
  <c r="E16"/>
  <c r="D16"/>
  <c r="A16"/>
  <c r="J15"/>
  <c r="I15"/>
  <c r="E15"/>
  <c r="D15"/>
  <c r="A15"/>
  <c r="J14"/>
  <c r="I14"/>
  <c r="E14"/>
  <c r="D14"/>
  <c r="A14"/>
  <c r="J13"/>
  <c r="I13"/>
  <c r="E13"/>
  <c r="D13"/>
  <c r="A13"/>
  <c r="J12"/>
  <c r="I12"/>
  <c r="E12"/>
  <c r="D12"/>
  <c r="A12"/>
  <c r="J11"/>
  <c r="I11"/>
  <c r="E11"/>
  <c r="D11"/>
  <c r="A11"/>
  <c r="J10"/>
  <c r="I10"/>
  <c r="E10"/>
  <c r="D10"/>
  <c r="A10"/>
  <c r="J9"/>
  <c r="I9"/>
  <c r="E9"/>
  <c r="D9"/>
  <c r="A9"/>
  <c r="J8"/>
  <c r="I8"/>
  <c r="I25" s="1"/>
  <c r="E8"/>
  <c r="D8"/>
  <c r="A8"/>
  <c r="J7"/>
  <c r="I7"/>
  <c r="E7"/>
  <c r="D7"/>
  <c r="A7"/>
</calcChain>
</file>

<file path=xl/sharedStrings.xml><?xml version="1.0" encoding="utf-8"?>
<sst xmlns="http://schemas.openxmlformats.org/spreadsheetml/2006/main" count="139" uniqueCount="71">
  <si>
    <t>Đơn giá</t>
  </si>
  <si>
    <t>Tên mặt hàng</t>
  </si>
  <si>
    <t>Địa chỉ</t>
  </si>
  <si>
    <t>Người bán</t>
  </si>
  <si>
    <t>Ghi chú</t>
  </si>
  <si>
    <t>Võ Uyên Phương</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</si>
  <si>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</si>
  <si>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</si>
  <si>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</si>
  <si>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</si>
  <si>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</si>
  <si>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</si>
  <si>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</si>
  <si>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</si>
  <si>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</si>
  <si>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</si>
  <si>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</si>
  <si>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Nguyễn Thanh Bình</t>
  </si>
  <si>
    <t>Cá cơm NL</t>
  </si>
  <si>
    <t>Nguyễn Văn Hạnh</t>
  </si>
  <si>
    <t>Trần Thị Thu Hiếu</t>
  </si>
  <si>
    <t>TỔNG CỘNG</t>
  </si>
  <si>
    <t>Người lập biểu</t>
  </si>
  <si>
    <t>Giám đốc</t>
  </si>
  <si>
    <t>Cá chỉ vàng NL</t>
  </si>
  <si>
    <t>Nguyễn Thị Mộng Tuyền</t>
  </si>
  <si>
    <t>Đỗ Thị Hoàng Mai</t>
  </si>
  <si>
    <t>Trần Thị Lang</t>
  </si>
  <si>
    <t>Tiêu Vĩnh Phát</t>
  </si>
  <si>
    <t>Phan Quốc Vũ</t>
  </si>
  <si>
    <t>Phạm Thị Chính</t>
  </si>
  <si>
    <t>Phạm Thị Bảy</t>
  </si>
  <si>
    <t>Nguyễn Thị Kim Vân</t>
  </si>
  <si>
    <t>Phan Quốc Việt</t>
  </si>
  <si>
    <t>Cá ngân NL</t>
  </si>
  <si>
    <t>Ngày    20   tháng   07  năm 2015</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</si>
  <si>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</si>
  <si>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</si>
  <si>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</si>
  <si>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</si>
  <si>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</si>
  <si>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</si>
  <si>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</si>
  <si>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</si>
  <si>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</si>
  <si>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</si>
  <si>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</si>
  <si>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</si>
  <si>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</si>
  <si>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</si>
  <si>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</si>
  <si>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</si>
  <si>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Nguyễn Thành Phong</t>
  </si>
  <si>
    <t>Ghẹ NL</t>
  </si>
  <si>
    <t>Nguyễn Văn Tha</t>
  </si>
  <si>
    <t>Nguyễn Thị Tuyết Đang</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</si>
  <si>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</si>
  <si>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</si>
  <si>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</si>
  <si>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</si>
  <si>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</si>
  <si>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</si>
  <si>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</si>
  <si>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</si>
  <si>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20 tháng 07 năm 2015)</t>
  </si>
  <si>
    <t>Ngày 20 tháng  07 năm   2015</t>
  </si>
  <si>
    <t>Nguyễn Văn Tư</t>
  </si>
  <si>
    <t>Nguyễn Văn Đức</t>
  </si>
  <si>
    <t>Võ Thị Bảy</t>
  </si>
  <si>
    <t>Võ Văn Bá</t>
  </si>
  <si>
    <t>Cá bò NL</t>
  </si>
</sst>
</file>

<file path=xl/styles.xml><?xml version="1.0" encoding="utf-8"?>
<styleSheet xmlns="http://schemas.openxmlformats.org/spreadsheetml/2006/main">
  <numFmts count="11">
    <numFmt numFmtId="43" formatCode="_(* #,##0.00_);_(* \(#,##0.00\);_(* &quot;-&quot;??_);_(@_)"/>
    <numFmt numFmtId="164" formatCode="_(* #,##0.0_);_(* \(#,##0.0\);_(* &quot;-&quot;??_);_(@_)"/>
    <numFmt numFmtId="165" formatCode="_(* #,##0_);_(* \(#,##0\);_(* &quot;-&quot;??_);_(@_)"/>
    <numFmt numFmtId="166" formatCode="_(* #,##0.0_);_(* \(#,##0.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3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129">
    <xf numFmtId="0" fontId="0" fillId="0" borderId="0" xfId="0"/>
    <xf numFmtId="0" fontId="18" fillId="0" borderId="0" xfId="0" applyFont="1" applyFill="1" applyAlignment="1">
      <alignment horizontal="center" vertical="center"/>
    </xf>
    <xf numFmtId="0" fontId="18" fillId="0" borderId="0" xfId="0" applyFont="1" applyFill="1" applyAlignment="1">
      <alignment vertical="center"/>
    </xf>
    <xf numFmtId="164" fontId="18" fillId="0" borderId="0" xfId="2" applyNumberFormat="1" applyFont="1" applyFill="1" applyAlignment="1">
      <alignment vertical="center"/>
    </xf>
    <xf numFmtId="165" fontId="18" fillId="0" borderId="0" xfId="2" applyNumberFormat="1" applyFont="1" applyFill="1" applyAlignment="1">
      <alignment vertical="center"/>
    </xf>
    <xf numFmtId="0" fontId="5" fillId="0" borderId="0" xfId="0" applyFont="1" applyFill="1" applyAlignment="1">
      <alignment horizontal="right" vertical="center"/>
    </xf>
    <xf numFmtId="0" fontId="19" fillId="0" borderId="0" xfId="0" applyFont="1" applyAlignment="1">
      <alignment vertical="center"/>
    </xf>
    <xf numFmtId="167" fontId="17" fillId="0" borderId="0" xfId="2" applyNumberFormat="1" applyFont="1" applyFill="1" applyAlignment="1">
      <alignment horizontal="left" vertical="center"/>
    </xf>
    <xf numFmtId="0" fontId="18" fillId="0" borderId="0" xfId="0" applyFont="1" applyFill="1" applyAlignment="1" applyProtection="1">
      <alignment vertical="center"/>
      <protection hidden="1"/>
    </xf>
    <xf numFmtId="167" fontId="18" fillId="0" borderId="0" xfId="0" applyNumberFormat="1" applyFont="1" applyFill="1" applyAlignment="1" applyProtection="1">
      <alignment vertical="center"/>
      <protection hidden="1"/>
    </xf>
    <xf numFmtId="0" fontId="18" fillId="0" borderId="0" xfId="0" applyFont="1" applyFill="1" applyAlignment="1" applyProtection="1">
      <alignment horizontal="center" vertical="center"/>
      <protection hidden="1"/>
    </xf>
    <xf numFmtId="164" fontId="18" fillId="0" borderId="0" xfId="2" applyNumberFormat="1" applyFont="1" applyFill="1" applyAlignment="1" applyProtection="1">
      <alignment vertical="center"/>
      <protection hidden="1"/>
    </xf>
    <xf numFmtId="165" fontId="18" fillId="0" borderId="0" xfId="2" applyNumberFormat="1" applyFont="1" applyFill="1" applyAlignment="1" applyProtection="1">
      <alignment vertical="center"/>
      <protection hidden="1"/>
    </xf>
    <xf numFmtId="43" fontId="5" fillId="0" borderId="0" xfId="2" applyFont="1" applyFill="1" applyAlignment="1" applyProtection="1">
      <alignment vertical="center"/>
      <protection hidden="1"/>
    </xf>
    <xf numFmtId="0" fontId="18" fillId="0" borderId="0" xfId="0" applyFont="1" applyFill="1" applyBorder="1" applyAlignment="1" applyProtection="1">
      <alignment horizontal="center" vertical="center"/>
      <protection hidden="1"/>
    </xf>
    <xf numFmtId="0" fontId="20" fillId="0" borderId="1"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hidden="1"/>
    </xf>
    <xf numFmtId="0" fontId="6" fillId="0" borderId="7" xfId="0" applyFont="1" applyBorder="1" applyAlignment="1">
      <alignment vertical="center"/>
    </xf>
    <xf numFmtId="167" fontId="6" fillId="0" borderId="7" xfId="0" applyNumberFormat="1" applyFont="1" applyBorder="1" applyAlignment="1">
      <alignment vertical="center"/>
    </xf>
    <xf numFmtId="0" fontId="4" fillId="0" borderId="7" xfId="0" applyFont="1" applyBorder="1" applyAlignment="1">
      <alignment vertical="center"/>
    </xf>
    <xf numFmtId="164" fontId="6" fillId="0" borderId="7" xfId="2" applyNumberFormat="1" applyFont="1" applyBorder="1" applyAlignment="1">
      <alignment vertical="center"/>
    </xf>
    <xf numFmtId="164" fontId="21" fillId="0" borderId="7" xfId="2" applyNumberFormat="1" applyFont="1" applyBorder="1" applyAlignment="1">
      <alignment vertical="center"/>
    </xf>
    <xf numFmtId="165" fontId="6" fillId="0" borderId="7" xfId="2" applyNumberFormat="1" applyFont="1" applyBorder="1" applyAlignment="1">
      <alignment vertical="center"/>
    </xf>
    <xf numFmtId="0" fontId="6" fillId="0" borderId="0" xfId="0" applyFont="1" applyAlignment="1">
      <alignment vertical="center"/>
    </xf>
    <xf numFmtId="43" fontId="6" fillId="0" borderId="0" xfId="2" applyFont="1" applyAlignment="1">
      <alignment vertical="center"/>
    </xf>
    <xf numFmtId="164" fontId="23" fillId="0" borderId="1" xfId="2" applyNumberFormat="1" applyFont="1" applyBorder="1" applyAlignment="1">
      <alignment vertical="center"/>
    </xf>
    <xf numFmtId="164" fontId="6" fillId="0" borderId="1" xfId="2" applyNumberFormat="1" applyFont="1" applyBorder="1" applyAlignment="1">
      <alignment vertical="center"/>
    </xf>
    <xf numFmtId="165" fontId="22" fillId="0" borderId="1" xfId="2" applyNumberFormat="1" applyFont="1" applyBorder="1" applyAlignment="1">
      <alignment vertical="center"/>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vertical="center"/>
    </xf>
    <xf numFmtId="167" fontId="19" fillId="0" borderId="0" xfId="0" applyNumberFormat="1" applyFont="1" applyAlignment="1">
      <alignment vertical="center"/>
    </xf>
    <xf numFmtId="164" fontId="21" fillId="0" borderId="0" xfId="2" applyNumberFormat="1" applyFont="1" applyBorder="1" applyAlignment="1">
      <alignment horizontal="center" vertical="center"/>
    </xf>
    <xf numFmtId="164" fontId="19" fillId="0" borderId="0" xfId="2" applyNumberFormat="1" applyFont="1" applyAlignment="1">
      <alignment vertical="center"/>
    </xf>
    <xf numFmtId="165" fontId="19" fillId="0" borderId="0" xfId="2" applyNumberFormat="1" applyFont="1" applyAlignment="1">
      <alignment vertical="center"/>
    </xf>
    <xf numFmtId="0" fontId="2" fillId="0" borderId="0" xfId="0" applyFont="1" applyAlignment="1">
      <alignment vertical="center"/>
    </xf>
    <xf numFmtId="14" fontId="19" fillId="0" borderId="0" xfId="0" applyNumberFormat="1" applyFont="1" applyAlignment="1">
      <alignment vertical="center"/>
    </xf>
    <xf numFmtId="0" fontId="20" fillId="0" borderId="0" xfId="0" applyFont="1" applyAlignment="1">
      <alignment horizontal="center" vertical="center"/>
    </xf>
    <xf numFmtId="166" fontId="19" fillId="0" borderId="0" xfId="0" applyNumberFormat="1" applyFont="1" applyAlignment="1">
      <alignment vertical="center"/>
    </xf>
    <xf numFmtId="165" fontId="21" fillId="0" borderId="0" xfId="2" applyNumberFormat="1" applyFont="1" applyBorder="1" applyAlignment="1">
      <alignment horizontal="center" vertical="center"/>
    </xf>
    <xf numFmtId="165" fontId="19" fillId="0" borderId="0" xfId="0" applyNumberFormat="1" applyFont="1" applyBorder="1" applyAlignment="1">
      <alignment horizontal="center" vertical="center"/>
    </xf>
    <xf numFmtId="0" fontId="4" fillId="0" borderId="7" xfId="0" applyFont="1" applyBorder="1"/>
    <xf numFmtId="43" fontId="17" fillId="0" borderId="0" xfId="2" applyFont="1" applyFill="1" applyAlignment="1">
      <alignment horizontal="left" vertical="center"/>
    </xf>
    <xf numFmtId="0" fontId="20" fillId="0" borderId="8" xfId="0" applyFont="1" applyFill="1" applyBorder="1" applyAlignment="1" applyProtection="1">
      <alignment horizontal="center" vertical="center"/>
      <protection hidden="1"/>
    </xf>
    <xf numFmtId="0" fontId="19" fillId="0" borderId="0" xfId="0" applyFont="1" applyAlignment="1">
      <alignment horizontal="center" vertical="center"/>
    </xf>
    <xf numFmtId="164" fontId="21" fillId="0" borderId="14" xfId="2" applyNumberFormat="1" applyFont="1" applyBorder="1" applyAlignment="1">
      <alignment vertical="center"/>
    </xf>
    <xf numFmtId="0" fontId="6" fillId="0" borderId="7" xfId="0" applyFont="1" applyBorder="1" applyAlignment="1">
      <alignment vertical="center" wrapText="1"/>
    </xf>
    <xf numFmtId="0" fontId="2" fillId="0" borderId="0" xfId="0" applyFont="1"/>
    <xf numFmtId="0" fontId="2" fillId="0" borderId="0" xfId="0" applyFont="1" applyBorder="1"/>
    <xf numFmtId="14" fontId="2" fillId="0" borderId="0" xfId="0" applyNumberFormat="1" applyFont="1"/>
    <xf numFmtId="0" fontId="31" fillId="0" borderId="0" xfId="0" applyFont="1"/>
    <xf numFmtId="165" fontId="2" fillId="0" borderId="0" xfId="2" applyNumberFormat="1" applyFont="1"/>
    <xf numFmtId="0" fontId="32"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165" fontId="32" fillId="0" borderId="1" xfId="2" applyNumberFormat="1" applyFont="1" applyBorder="1" applyAlignment="1">
      <alignment horizontal="center" vertical="center"/>
    </xf>
    <xf numFmtId="0" fontId="32" fillId="0" borderId="1" xfId="0" applyFont="1" applyBorder="1" applyAlignment="1">
      <alignment horizontal="center" vertical="center" wrapText="1"/>
    </xf>
    <xf numFmtId="14" fontId="33" fillId="0" borderId="1" xfId="0" quotePrefix="1" applyNumberFormat="1" applyFont="1" applyBorder="1" applyAlignment="1">
      <alignment horizontal="center"/>
    </xf>
    <xf numFmtId="0" fontId="33" fillId="0" borderId="1" xfId="0" applyFont="1" applyBorder="1" applyAlignment="1">
      <alignment horizontal="center"/>
    </xf>
    <xf numFmtId="165" fontId="3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9" xfId="0" applyFont="1" applyBorder="1" applyAlignment="1">
      <alignment horizontal="center"/>
    </xf>
    <xf numFmtId="167" fontId="4" fillId="0" borderId="7" xfId="0" applyNumberFormat="1" applyFont="1" applyBorder="1" applyAlignment="1">
      <alignment horizontal="center" vertical="center"/>
    </xf>
    <xf numFmtId="0" fontId="4" fillId="0" borderId="7" xfId="0" applyFont="1" applyBorder="1" applyAlignment="1">
      <alignment horizontal="center" vertical="center"/>
    </xf>
    <xf numFmtId="164" fontId="4" fillId="0" borderId="7" xfId="2" applyNumberFormat="1" applyFont="1" applyBorder="1" applyAlignment="1">
      <alignment horizontal="center" vertical="center"/>
    </xf>
    <xf numFmtId="164" fontId="4" fillId="0" borderId="7" xfId="2" applyNumberFormat="1" applyFont="1" applyBorder="1" applyAlignment="1">
      <alignment vertical="center"/>
    </xf>
    <xf numFmtId="165" fontId="4" fillId="0" borderId="7" xfId="2" applyNumberFormat="1" applyFont="1" applyBorder="1" applyAlignment="1">
      <alignment vertical="center"/>
    </xf>
    <xf numFmtId="165" fontId="4" fillId="0" borderId="6" xfId="2" applyNumberFormat="1"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xf>
    <xf numFmtId="165" fontId="4" fillId="0" borderId="14" xfId="2" applyNumberFormat="1" applyFont="1" applyBorder="1" applyAlignment="1">
      <alignment vertical="center"/>
    </xf>
    <xf numFmtId="165" fontId="3" fillId="0" borderId="0" xfId="2" applyNumberFormat="1" applyFont="1"/>
    <xf numFmtId="165" fontId="2" fillId="0" borderId="0" xfId="0" applyNumberFormat="1" applyFont="1"/>
    <xf numFmtId="165" fontId="34" fillId="0" borderId="0" xfId="2" applyNumberFormat="1" applyFont="1" applyAlignment="1">
      <alignment horizontal="center"/>
    </xf>
    <xf numFmtId="0" fontId="3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35" fillId="0" borderId="0" xfId="0" applyFont="1" applyAlignment="1">
      <alignment horizontal="center"/>
    </xf>
    <xf numFmtId="43" fontId="2" fillId="0" borderId="0" xfId="2" applyFont="1"/>
    <xf numFmtId="165" fontId="3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0" fontId="2" fillId="0" borderId="0" xfId="0" applyFont="1" applyAlignment="1">
      <alignment horizontal="left" wrapText="1"/>
    </xf>
    <xf numFmtId="167" fontId="19" fillId="0" borderId="0" xfId="0" applyNumberFormat="1" applyFont="1" applyAlignment="1">
      <alignment horizontal="center" vertical="center"/>
    </xf>
    <xf numFmtId="43" fontId="17" fillId="0" borderId="0" xfId="2" applyFont="1" applyFill="1" applyAlignment="1">
      <alignment horizontal="left" vertical="center"/>
    </xf>
    <xf numFmtId="164" fontId="20" fillId="0" borderId="0" xfId="2" applyNumberFormat="1" applyFont="1" applyFill="1" applyAlignment="1" applyProtection="1">
      <alignment horizontal="center" vertical="center"/>
      <protection hidden="1"/>
    </xf>
    <xf numFmtId="0" fontId="20" fillId="0" borderId="11" xfId="0" applyFont="1" applyFill="1" applyBorder="1" applyAlignment="1">
      <alignment horizontal="center" vertical="center" wrapText="1"/>
    </xf>
    <xf numFmtId="0" fontId="20" fillId="0" borderId="10" xfId="0" applyFont="1" applyFill="1" applyBorder="1" applyAlignment="1">
      <alignment horizontal="center" vertical="center" wrapText="1"/>
    </xf>
    <xf numFmtId="167" fontId="20" fillId="0" borderId="11" xfId="0" applyNumberFormat="1" applyFont="1" applyFill="1" applyBorder="1" applyAlignment="1">
      <alignment horizontal="center" vertical="center" wrapText="1"/>
    </xf>
    <xf numFmtId="167" fontId="20" fillId="0" borderId="10" xfId="0" applyNumberFormat="1" applyFont="1" applyFill="1" applyBorder="1" applyAlignment="1">
      <alignment horizontal="center" vertical="center" wrapText="1"/>
    </xf>
    <xf numFmtId="0" fontId="20" fillId="0" borderId="8" xfId="0" applyFont="1" applyFill="1" applyBorder="1" applyAlignment="1" applyProtection="1">
      <alignment horizontal="center" vertical="center"/>
      <protection hidden="1"/>
    </xf>
    <xf numFmtId="0" fontId="20" fillId="0" borderId="3" xfId="0" applyFont="1" applyFill="1" applyBorder="1" applyAlignment="1" applyProtection="1">
      <alignment horizontal="center" vertical="center"/>
      <protection hidden="1"/>
    </xf>
    <xf numFmtId="0" fontId="20" fillId="0" borderId="11" xfId="0" applyFont="1" applyFill="1" applyBorder="1" applyAlignment="1" applyProtection="1">
      <alignment horizontal="center" vertical="center"/>
      <protection hidden="1"/>
    </xf>
    <xf numFmtId="0" fontId="20" fillId="0" borderId="10" xfId="0" applyFont="1" applyFill="1" applyBorder="1" applyAlignment="1" applyProtection="1">
      <alignment horizontal="center" vertical="center"/>
      <protection hidden="1"/>
    </xf>
    <xf numFmtId="164" fontId="20" fillId="0" borderId="12" xfId="2" applyNumberFormat="1" applyFont="1" applyFill="1" applyBorder="1" applyAlignment="1" applyProtection="1">
      <alignment horizontal="center" vertical="center" wrapText="1"/>
      <protection hidden="1"/>
    </xf>
    <xf numFmtId="164" fontId="20" fillId="0" borderId="13" xfId="2" applyNumberFormat="1" applyFont="1" applyFill="1" applyBorder="1" applyAlignment="1" applyProtection="1">
      <alignment horizontal="center" vertical="center" wrapText="1"/>
      <protection hidden="1"/>
    </xf>
    <xf numFmtId="164" fontId="20" fillId="0" borderId="11" xfId="2" applyNumberFormat="1" applyFont="1" applyFill="1" applyBorder="1" applyAlignment="1" applyProtection="1">
      <alignment horizontal="center" vertical="center" wrapText="1"/>
      <protection hidden="1"/>
    </xf>
    <xf numFmtId="164" fontId="20" fillId="0" borderId="10" xfId="2" applyNumberFormat="1" applyFont="1" applyFill="1" applyBorder="1" applyAlignment="1" applyProtection="1">
      <alignment horizontal="center" vertical="center" wrapText="1"/>
      <protection hidden="1"/>
    </xf>
    <xf numFmtId="165" fontId="20" fillId="0" borderId="11" xfId="2" applyNumberFormat="1" applyFont="1" applyFill="1" applyBorder="1" applyAlignment="1" applyProtection="1">
      <alignment horizontal="center" vertical="center" wrapText="1"/>
      <protection hidden="1"/>
    </xf>
    <xf numFmtId="165" fontId="20" fillId="0" borderId="10" xfId="2" applyNumberFormat="1" applyFont="1" applyFill="1" applyBorder="1" applyAlignment="1" applyProtection="1">
      <alignment horizontal="center" vertical="center" wrapText="1"/>
      <protection hidden="1"/>
    </xf>
    <xf numFmtId="165" fontId="3" fillId="0" borderId="12" xfId="2" applyNumberFormat="1" applyFont="1" applyFill="1" applyBorder="1" applyAlignment="1" applyProtection="1">
      <alignment horizontal="center" vertical="center" wrapText="1"/>
      <protection hidden="1"/>
    </xf>
    <xf numFmtId="165" fontId="3" fillId="0" borderId="13" xfId="2" applyNumberFormat="1" applyFont="1" applyFill="1" applyBorder="1" applyAlignment="1" applyProtection="1">
      <alignment horizontal="center" vertical="center" wrapText="1"/>
      <protection hidden="1"/>
    </xf>
    <xf numFmtId="0" fontId="20" fillId="0" borderId="11" xfId="0" applyFont="1" applyFill="1" applyBorder="1" applyAlignment="1" applyProtection="1">
      <alignment horizontal="center" vertical="center" wrapText="1"/>
      <protection hidden="1"/>
    </xf>
    <xf numFmtId="0" fontId="20" fillId="0" borderId="10" xfId="0" applyFont="1" applyFill="1" applyBorder="1" applyAlignment="1" applyProtection="1">
      <alignment horizontal="center" vertical="center" wrapText="1"/>
      <protection hidden="1"/>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164" fontId="19" fillId="0" borderId="0" xfId="2" applyNumberFormat="1" applyFont="1" applyAlignment="1">
      <alignment horizontal="center" vertical="center"/>
    </xf>
    <xf numFmtId="0" fontId="19" fillId="0" borderId="0" xfId="0" applyFont="1" applyAlignment="1">
      <alignment horizontal="center" vertical="center"/>
    </xf>
    <xf numFmtId="167" fontId="26" fillId="0" borderId="0" xfId="0" applyNumberFormat="1" applyFont="1" applyAlignment="1">
      <alignment horizontal="center" vertical="center"/>
    </xf>
    <xf numFmtId="14" fontId="32" fillId="0" borderId="1" xfId="0" applyNumberFormat="1" applyFont="1" applyBorder="1" applyAlignment="1">
      <alignment horizontal="center" vertical="center" wrapText="1"/>
    </xf>
    <xf numFmtId="14" fontId="32" fillId="0" borderId="1" xfId="0" applyNumberFormat="1"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9" xfId="0" applyFont="1" applyBorder="1" applyAlignment="1">
      <alignment horizontal="center" vertical="center"/>
    </xf>
    <xf numFmtId="0" fontId="32"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2"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3"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2">
    <dxf>
      <font>
        <b val="0"/>
        <i/>
        <condense val="0"/>
        <extend val="0"/>
        <color indexed="10"/>
      </font>
    </dxf>
    <dxf>
      <font>
        <b val="0"/>
        <i/>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43"/>
  <sheetViews>
    <sheetView workbookViewId="0">
      <selection activeCell="D14" sqref="D14"/>
    </sheetView>
  </sheetViews>
  <sheetFormatPr defaultRowHeight="15.75"/>
  <cols>
    <col min="1" max="1" width="4.25" style="6" customWidth="1"/>
    <col min="2" max="2" width="9.375" style="31" customWidth="1"/>
    <col min="3" max="3" width="19.375" style="6" customWidth="1"/>
    <col min="4" max="4" width="21.375" style="44" customWidth="1"/>
    <col min="5" max="5" width="13.625" style="44" hidden="1" customWidth="1"/>
    <col min="6" max="6" width="14.375" style="6" customWidth="1"/>
    <col min="7" max="7" width="11.625" style="44" customWidth="1"/>
    <col min="8" max="8" width="12.375" style="33" customWidth="1"/>
    <col min="9" max="9" width="14.375" style="34" bestFit="1" customWidth="1"/>
    <col min="10" max="10" width="13.5" style="35" customWidth="1"/>
    <col min="11" max="11" width="8.875" style="44"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84" t="s">
        <v>6</v>
      </c>
      <c r="B1" s="84"/>
      <c r="C1" s="84"/>
      <c r="D1" s="1"/>
      <c r="E1" s="1"/>
      <c r="F1" s="2"/>
      <c r="G1" s="1"/>
      <c r="H1" s="3"/>
      <c r="I1" s="4"/>
      <c r="J1" s="5" t="s">
        <v>7</v>
      </c>
      <c r="K1" s="1" t="s">
        <v>8</v>
      </c>
    </row>
    <row r="2" spans="1:12" ht="21" customHeight="1">
      <c r="A2" s="42"/>
      <c r="B2" s="7"/>
      <c r="C2" s="42"/>
      <c r="D2" s="1"/>
      <c r="E2" s="1"/>
      <c r="F2" s="2"/>
      <c r="G2" s="1"/>
      <c r="H2" s="3"/>
      <c r="I2" s="4"/>
      <c r="J2" s="5"/>
      <c r="K2" s="1"/>
    </row>
    <row r="3" spans="1:12" ht="24.75" customHeight="1">
      <c r="A3" s="85" t="s">
        <v>9</v>
      </c>
      <c r="B3" s="85"/>
      <c r="C3" s="85"/>
      <c r="D3" s="85"/>
      <c r="E3" s="85"/>
      <c r="F3" s="85"/>
      <c r="G3" s="85"/>
      <c r="H3" s="85"/>
      <c r="I3" s="85"/>
      <c r="J3" s="85"/>
      <c r="K3" s="85"/>
    </row>
    <row r="4" spans="1:12" ht="20.25" customHeight="1">
      <c r="A4" s="8"/>
      <c r="B4" s="9"/>
      <c r="C4" s="8"/>
      <c r="D4" s="10"/>
      <c r="E4" s="10"/>
      <c r="F4" s="8"/>
      <c r="G4" s="10"/>
      <c r="H4" s="11"/>
      <c r="I4" s="12"/>
      <c r="J4" s="13"/>
      <c r="K4" s="14"/>
    </row>
    <row r="5" spans="1:12" ht="22.5" customHeight="1">
      <c r="A5" s="86" t="s">
        <v>10</v>
      </c>
      <c r="B5" s="88" t="s">
        <v>11</v>
      </c>
      <c r="C5" s="90" t="s">
        <v>3</v>
      </c>
      <c r="D5" s="91"/>
      <c r="E5" s="91"/>
      <c r="F5" s="92" t="s">
        <v>1</v>
      </c>
      <c r="G5" s="94" t="s">
        <v>12</v>
      </c>
      <c r="H5" s="96" t="s">
        <v>0</v>
      </c>
      <c r="I5" s="98" t="s">
        <v>13</v>
      </c>
      <c r="J5" s="100" t="s">
        <v>14</v>
      </c>
      <c r="K5" s="102" t="s">
        <v>4</v>
      </c>
    </row>
    <row r="6" spans="1:12" ht="22.5" customHeight="1">
      <c r="A6" s="87"/>
      <c r="B6" s="89"/>
      <c r="C6" s="15" t="s">
        <v>15</v>
      </c>
      <c r="D6" s="43" t="s">
        <v>2</v>
      </c>
      <c r="E6" s="16" t="s">
        <v>16</v>
      </c>
      <c r="F6" s="93"/>
      <c r="G6" s="95"/>
      <c r="H6" s="97"/>
      <c r="I6" s="99"/>
      <c r="J6" s="101"/>
      <c r="K6" s="103"/>
    </row>
    <row r="7" spans="1:12" s="23" customFormat="1" ht="25.5" customHeight="1">
      <c r="A7" s="17">
        <f t="shared" ref="A7:A23" si="0">ROW()-6</f>
        <v>1</v>
      </c>
      <c r="B7" s="18">
        <v>42190</v>
      </c>
      <c r="C7" s="19" t="s">
        <v>32</v>
      </c>
      <c r="D7" s="19" t="str">
        <f>VLOOKUP(C7,[24]Vine!$A$5:$E$168,3,0)</f>
        <v>Rạch Giá - Kiên Giang</v>
      </c>
      <c r="E7" s="17">
        <f>VLOOKUP(C7,[25]Times!$B$5:$C$70,2,0)</f>
        <v>370054438</v>
      </c>
      <c r="F7" s="20" t="s">
        <v>24</v>
      </c>
      <c r="G7" s="21">
        <v>5040</v>
      </c>
      <c r="H7" s="20">
        <v>28500</v>
      </c>
      <c r="I7" s="22">
        <f t="shared" ref="I7:I23" si="1">H7*G7</f>
        <v>143640000</v>
      </c>
      <c r="J7" s="17" t="str">
        <f>VLOOKUP(C7,[24]Vine!$A$5:$E$168,4,0)</f>
        <v>Kiên Giang</v>
      </c>
      <c r="K7" s="17"/>
    </row>
    <row r="8" spans="1:12" s="23" customFormat="1" ht="25.5" customHeight="1">
      <c r="A8" s="17">
        <f t="shared" si="0"/>
        <v>2</v>
      </c>
      <c r="B8" s="18">
        <v>42190</v>
      </c>
      <c r="C8" s="19" t="s">
        <v>33</v>
      </c>
      <c r="D8" s="19" t="str">
        <f>VLOOKUP(C8,[24]Vine!$A$5:$E$168,3,0)</f>
        <v>Rạch Giá - Kiên Giang</v>
      </c>
      <c r="E8" s="17">
        <f>VLOOKUP(C8,[25]Times!$B$5:$C$70,2,0)</f>
        <v>370209938</v>
      </c>
      <c r="F8" s="20" t="s">
        <v>24</v>
      </c>
      <c r="G8" s="21">
        <v>5013</v>
      </c>
      <c r="H8" s="20">
        <v>28500</v>
      </c>
      <c r="I8" s="22">
        <f t="shared" si="1"/>
        <v>142870500</v>
      </c>
      <c r="J8" s="17" t="str">
        <f>VLOOKUP(C8,[24]Vine!$A$5:$E$168,4,0)</f>
        <v>Kiên Giang</v>
      </c>
      <c r="K8" s="17"/>
    </row>
    <row r="9" spans="1:12" s="23" customFormat="1" ht="25.5" customHeight="1">
      <c r="A9" s="17">
        <f t="shared" si="0"/>
        <v>3</v>
      </c>
      <c r="B9" s="18">
        <v>42190</v>
      </c>
      <c r="C9" s="19" t="s">
        <v>31</v>
      </c>
      <c r="D9" s="19" t="str">
        <f>VLOOKUP(C9,[24]Vine!$A$5:$E$168,3,0)</f>
        <v>Rạch Giá - Kiên Giang</v>
      </c>
      <c r="E9" s="17">
        <f>VLOOKUP(C9,[25]Times!$B$5:$C$70,2,0)</f>
        <v>370324838</v>
      </c>
      <c r="F9" s="20" t="s">
        <v>24</v>
      </c>
      <c r="G9" s="45">
        <v>5079</v>
      </c>
      <c r="H9" s="20">
        <v>28500</v>
      </c>
      <c r="I9" s="22">
        <f t="shared" si="1"/>
        <v>144751500</v>
      </c>
      <c r="J9" s="17" t="str">
        <f>VLOOKUP(C9,[24]Vine!$A$5:$E$168,4,0)</f>
        <v>Kiên Giang</v>
      </c>
      <c r="K9" s="17"/>
    </row>
    <row r="10" spans="1:12" s="23" customFormat="1" ht="25.5" customHeight="1">
      <c r="A10" s="17">
        <f t="shared" si="0"/>
        <v>4</v>
      </c>
      <c r="B10" s="18">
        <v>42190</v>
      </c>
      <c r="C10" s="19" t="s">
        <v>28</v>
      </c>
      <c r="D10" s="19" t="str">
        <f>VLOOKUP(C10,[24]Vine!$A$5:$E$168,3,0)</f>
        <v>Rạch Giá - Kiên Giang</v>
      </c>
      <c r="E10" s="17">
        <f>VLOOKUP(C10,[25]Times!$B$5:$C$70,2,0)</f>
        <v>370511387</v>
      </c>
      <c r="F10" s="20" t="s">
        <v>24</v>
      </c>
      <c r="G10" s="21">
        <v>5073</v>
      </c>
      <c r="H10" s="20">
        <v>28500</v>
      </c>
      <c r="I10" s="22">
        <f t="shared" si="1"/>
        <v>144580500</v>
      </c>
      <c r="J10" s="17" t="str">
        <f>VLOOKUP(C10,[24]Vine!$A$5:$E$168,4,0)</f>
        <v>Kiên Giang</v>
      </c>
      <c r="K10" s="17"/>
    </row>
    <row r="11" spans="1:12" s="23" customFormat="1" ht="25.5" customHeight="1">
      <c r="A11" s="17">
        <f t="shared" si="0"/>
        <v>5</v>
      </c>
      <c r="B11" s="18">
        <v>42190</v>
      </c>
      <c r="C11" s="19" t="s">
        <v>29</v>
      </c>
      <c r="D11" s="19" t="str">
        <f>VLOOKUP(C11,[24]Vine!$A$5:$E$168,3,0)</f>
        <v>Rạch Giá - Kiên Giang</v>
      </c>
      <c r="E11" s="17">
        <f>VLOOKUP(C11,[25]Times!$B$5:$C$70,2,0)</f>
        <v>370782417</v>
      </c>
      <c r="F11" s="20" t="s">
        <v>24</v>
      </c>
      <c r="G11" s="21">
        <v>5079</v>
      </c>
      <c r="H11" s="20">
        <v>28500</v>
      </c>
      <c r="I11" s="22">
        <f t="shared" si="1"/>
        <v>144751500</v>
      </c>
      <c r="J11" s="17" t="str">
        <f>VLOOKUP(C11,[24]Vine!$A$5:$E$168,4,0)</f>
        <v>Kiên Giang</v>
      </c>
      <c r="K11" s="17"/>
    </row>
    <row r="12" spans="1:12" s="23" customFormat="1" ht="25.5" customHeight="1">
      <c r="A12" s="17">
        <f t="shared" si="0"/>
        <v>6</v>
      </c>
      <c r="B12" s="18">
        <v>42190</v>
      </c>
      <c r="C12" s="19" t="s">
        <v>25</v>
      </c>
      <c r="D12" s="19" t="str">
        <f>VLOOKUP(C12,[24]Vine!$A$5:$E$168,3,0)</f>
        <v>Gò Công Đông - Tiền Giang</v>
      </c>
      <c r="E12" s="17">
        <f>VLOOKUP(C12,[25]Times!$B$5:$C$70,2,0)</f>
        <v>311318331</v>
      </c>
      <c r="F12" s="20" t="s">
        <v>24</v>
      </c>
      <c r="G12" s="21">
        <v>4716</v>
      </c>
      <c r="H12" s="20">
        <v>28500</v>
      </c>
      <c r="I12" s="22">
        <f t="shared" si="1"/>
        <v>134406000</v>
      </c>
      <c r="J12" s="17" t="str">
        <f>VLOOKUP(C12,[24]Vine!$A$5:$E$168,4,0)</f>
        <v>Tiền Giang</v>
      </c>
      <c r="K12" s="17"/>
    </row>
    <row r="13" spans="1:12" s="23" customFormat="1" ht="25.5" customHeight="1">
      <c r="A13" s="17">
        <f t="shared" si="0"/>
        <v>7</v>
      </c>
      <c r="B13" s="18">
        <v>42198</v>
      </c>
      <c r="C13" s="19" t="s">
        <v>17</v>
      </c>
      <c r="D13" s="19" t="str">
        <f>VLOOKUP(C13,[24]Vine!$A$5:$E$168,3,0)</f>
        <v>Phan Thiết - Bình Thuận</v>
      </c>
      <c r="E13" s="17">
        <f>VLOOKUP(C13,[25]Times!$B$5:$C$70,2,0)</f>
        <v>260178873</v>
      </c>
      <c r="F13" s="20" t="s">
        <v>18</v>
      </c>
      <c r="G13" s="21">
        <v>5980</v>
      </c>
      <c r="H13" s="20">
        <v>26000</v>
      </c>
      <c r="I13" s="22">
        <f t="shared" si="1"/>
        <v>155480000</v>
      </c>
      <c r="J13" s="17" t="str">
        <f>VLOOKUP(C13,[24]Vine!$A$5:$E$168,4,0)</f>
        <v>Bình Thuận</v>
      </c>
      <c r="K13" s="17"/>
    </row>
    <row r="14" spans="1:12" s="23" customFormat="1" ht="25.5" customHeight="1">
      <c r="A14" s="17">
        <f t="shared" si="0"/>
        <v>8</v>
      </c>
      <c r="B14" s="18">
        <v>42198</v>
      </c>
      <c r="C14" s="19" t="s">
        <v>19</v>
      </c>
      <c r="D14" s="19" t="str">
        <f>VLOOKUP(C14,[24]Vine!$A$5:$E$168,3,0)</f>
        <v>Phan Thiết - Bình Thuận</v>
      </c>
      <c r="E14" s="17">
        <f>VLOOKUP(C14,[25]Times!$B$5:$C$70,2,0)</f>
        <v>260850613</v>
      </c>
      <c r="F14" s="20" t="s">
        <v>18</v>
      </c>
      <c r="G14" s="21">
        <v>6820</v>
      </c>
      <c r="H14" s="20">
        <v>26000</v>
      </c>
      <c r="I14" s="22">
        <f t="shared" si="1"/>
        <v>177320000</v>
      </c>
      <c r="J14" s="17" t="str">
        <f>VLOOKUP(C14,[24]Vine!$A$5:$E$168,4,0)</f>
        <v>Bình Thuận</v>
      </c>
      <c r="K14" s="17"/>
      <c r="L14" s="24"/>
    </row>
    <row r="15" spans="1:12" s="23" customFormat="1" ht="25.5" customHeight="1">
      <c r="A15" s="17">
        <f t="shared" si="0"/>
        <v>9</v>
      </c>
      <c r="B15" s="18">
        <v>42198</v>
      </c>
      <c r="C15" s="19" t="s">
        <v>20</v>
      </c>
      <c r="D15" s="19" t="str">
        <f>VLOOKUP(C15,[24]Vine!$A$5:$E$168,3,0)</f>
        <v>Phan Thiết - Bình Thuận</v>
      </c>
      <c r="E15" s="17">
        <f>VLOOKUP(C15,[25]Times!$B$5:$C$70,2,0)</f>
        <v>280853616</v>
      </c>
      <c r="F15" s="20" t="s">
        <v>18</v>
      </c>
      <c r="G15" s="21">
        <v>6743</v>
      </c>
      <c r="H15" s="20">
        <v>26000</v>
      </c>
      <c r="I15" s="22">
        <f t="shared" si="1"/>
        <v>175318000</v>
      </c>
      <c r="J15" s="17" t="str">
        <f>VLOOKUP(C15,[24]Vine!$A$5:$E$168,4,0)</f>
        <v>Bình Thuận</v>
      </c>
      <c r="K15" s="17"/>
    </row>
    <row r="16" spans="1:12" s="23" customFormat="1" ht="25.5" customHeight="1">
      <c r="A16" s="17">
        <f t="shared" si="0"/>
        <v>10</v>
      </c>
      <c r="B16" s="18">
        <v>42198</v>
      </c>
      <c r="C16" s="41" t="s">
        <v>17</v>
      </c>
      <c r="D16" s="19" t="str">
        <f>VLOOKUP(C16,[24]Vine!$A$5:$E$168,3,0)</f>
        <v>Phan Thiết - Bình Thuận</v>
      </c>
      <c r="E16" s="17">
        <f>VLOOKUP(C16,[25]Times!$B$5:$C$70,2,0)</f>
        <v>260178873</v>
      </c>
      <c r="F16" s="20" t="s">
        <v>18</v>
      </c>
      <c r="G16" s="45">
        <v>8020</v>
      </c>
      <c r="H16" s="20">
        <v>26000</v>
      </c>
      <c r="I16" s="22">
        <f t="shared" si="1"/>
        <v>208520000</v>
      </c>
      <c r="J16" s="17" t="str">
        <f>VLOOKUP(C16,[24]Vine!$A$5:$E$168,4,0)</f>
        <v>Bình Thuận</v>
      </c>
      <c r="K16" s="17"/>
    </row>
    <row r="17" spans="1:11" s="23" customFormat="1" ht="25.5" customHeight="1">
      <c r="A17" s="17">
        <f t="shared" si="0"/>
        <v>11</v>
      </c>
      <c r="B17" s="18">
        <v>42198</v>
      </c>
      <c r="C17" s="41" t="s">
        <v>19</v>
      </c>
      <c r="D17" s="19" t="str">
        <f>VLOOKUP(C17,[24]Vine!$A$5:$E$168,3,0)</f>
        <v>Phan Thiết - Bình Thuận</v>
      </c>
      <c r="E17" s="17">
        <f>VLOOKUP(C17,[25]Times!$B$5:$C$70,2,0)</f>
        <v>260850613</v>
      </c>
      <c r="F17" s="20" t="s">
        <v>18</v>
      </c>
      <c r="G17" s="21">
        <v>6187</v>
      </c>
      <c r="H17" s="20">
        <v>26000</v>
      </c>
      <c r="I17" s="22">
        <f t="shared" si="1"/>
        <v>160862000</v>
      </c>
      <c r="J17" s="17" t="str">
        <f>VLOOKUP(C17,[24]Vine!$A$5:$E$168,4,0)</f>
        <v>Bình Thuận</v>
      </c>
      <c r="K17" s="17"/>
    </row>
    <row r="18" spans="1:11" s="23" customFormat="1" ht="25.5" customHeight="1">
      <c r="A18" s="17">
        <f t="shared" si="0"/>
        <v>12</v>
      </c>
      <c r="B18" s="18">
        <v>42202</v>
      </c>
      <c r="C18" s="19" t="s">
        <v>25</v>
      </c>
      <c r="D18" s="19" t="str">
        <f>VLOOKUP(C18,[24]Vine!$A$5:$E$168,3,0)</f>
        <v>Gò Công Đông - Tiền Giang</v>
      </c>
      <c r="E18" s="17">
        <f>VLOOKUP(C18,[25]Times!$B$5:$C$70,2,0)</f>
        <v>311318331</v>
      </c>
      <c r="F18" s="20" t="s">
        <v>34</v>
      </c>
      <c r="G18" s="21">
        <v>5560</v>
      </c>
      <c r="H18" s="20">
        <v>28000</v>
      </c>
      <c r="I18" s="22">
        <f t="shared" si="1"/>
        <v>155680000</v>
      </c>
      <c r="J18" s="17" t="str">
        <f>VLOOKUP(C18,[24]Vine!$A$5:$E$168,4,0)</f>
        <v>Tiền Giang</v>
      </c>
      <c r="K18" s="17"/>
    </row>
    <row r="19" spans="1:11" s="23" customFormat="1" ht="25.5" customHeight="1">
      <c r="A19" s="17">
        <f t="shared" si="0"/>
        <v>13</v>
      </c>
      <c r="B19" s="18">
        <v>42202</v>
      </c>
      <c r="C19" s="19" t="s">
        <v>26</v>
      </c>
      <c r="D19" s="19" t="str">
        <f>VLOOKUP(C19,[24]Vine!$A$5:$E$168,3,0)</f>
        <v>Gò Công Tây - Tiền Giang</v>
      </c>
      <c r="E19" s="17">
        <f>VLOOKUP(C19,[25]Times!$B$5:$C$70,2,0)</f>
        <v>310882191</v>
      </c>
      <c r="F19" s="20" t="s">
        <v>34</v>
      </c>
      <c r="G19" s="21">
        <v>6940</v>
      </c>
      <c r="H19" s="20">
        <v>28000</v>
      </c>
      <c r="I19" s="22">
        <f t="shared" si="1"/>
        <v>194320000</v>
      </c>
      <c r="J19" s="17" t="str">
        <f>VLOOKUP(C19,[24]Vine!$A$5:$E$168,4,0)</f>
        <v>Tiền Giang</v>
      </c>
      <c r="K19" s="17"/>
    </row>
    <row r="20" spans="1:11" s="23" customFormat="1" ht="25.5" customHeight="1">
      <c r="A20" s="17">
        <f t="shared" si="0"/>
        <v>14</v>
      </c>
      <c r="B20" s="18">
        <v>42202</v>
      </c>
      <c r="C20" s="19" t="s">
        <v>30</v>
      </c>
      <c r="D20" s="19" t="str">
        <f>VLOOKUP(C20,[24]Vine!$A$5:$E$168,3,0)</f>
        <v xml:space="preserve">Gò Công Tây - Tiền Giang </v>
      </c>
      <c r="E20" s="17">
        <f>VLOOKUP(C20,[25]Times!$B$5:$C$70,2,0)</f>
        <v>310882158</v>
      </c>
      <c r="F20" s="20" t="s">
        <v>34</v>
      </c>
      <c r="G20" s="21">
        <v>6730</v>
      </c>
      <c r="H20" s="20">
        <v>28000</v>
      </c>
      <c r="I20" s="22">
        <f t="shared" si="1"/>
        <v>188440000</v>
      </c>
      <c r="J20" s="17" t="str">
        <f>VLOOKUP(C20,[24]Vine!$A$5:$E$168,4,0)</f>
        <v>Tiền Giang</v>
      </c>
      <c r="K20" s="17"/>
    </row>
    <row r="21" spans="1:11" s="23" customFormat="1" ht="25.5" customHeight="1">
      <c r="A21" s="17">
        <f t="shared" si="0"/>
        <v>15</v>
      </c>
      <c r="B21" s="18">
        <v>42202</v>
      </c>
      <c r="C21" s="46" t="s">
        <v>26</v>
      </c>
      <c r="D21" s="19" t="str">
        <f>VLOOKUP(C21,[24]Vine!$A$5:$E$168,3,0)</f>
        <v>Gò Công Tây - Tiền Giang</v>
      </c>
      <c r="E21" s="17">
        <f>VLOOKUP(C21,[25]Times!$B$5:$C$70,2,0)</f>
        <v>310882191</v>
      </c>
      <c r="F21" s="20" t="s">
        <v>34</v>
      </c>
      <c r="G21" s="21">
        <v>5073</v>
      </c>
      <c r="H21" s="20">
        <v>28000</v>
      </c>
      <c r="I21" s="22">
        <f t="shared" si="1"/>
        <v>142044000</v>
      </c>
      <c r="J21" s="17" t="str">
        <f>VLOOKUP(C21,[24]Vine!$A$5:$E$168,4,0)</f>
        <v>Tiền Giang</v>
      </c>
      <c r="K21" s="17"/>
    </row>
    <row r="22" spans="1:11" s="23" customFormat="1" ht="25.5" customHeight="1">
      <c r="A22" s="17">
        <f t="shared" si="0"/>
        <v>16</v>
      </c>
      <c r="B22" s="18">
        <v>42202</v>
      </c>
      <c r="C22" s="46" t="s">
        <v>30</v>
      </c>
      <c r="D22" s="19" t="str">
        <f>VLOOKUP(C22,[24]Vine!$A$5:$E$168,3,0)</f>
        <v xml:space="preserve">Gò Công Tây - Tiền Giang </v>
      </c>
      <c r="E22" s="17">
        <f>VLOOKUP(C22,[25]Times!$B$5:$C$70,2,0)</f>
        <v>310882158</v>
      </c>
      <c r="F22" s="20" t="s">
        <v>34</v>
      </c>
      <c r="G22" s="21">
        <v>6910</v>
      </c>
      <c r="H22" s="20">
        <v>28000</v>
      </c>
      <c r="I22" s="22">
        <f t="shared" si="1"/>
        <v>193480000</v>
      </c>
      <c r="J22" s="17" t="str">
        <f>VLOOKUP(C22,[24]Vine!$A$5:$E$168,4,0)</f>
        <v>Tiền Giang</v>
      </c>
      <c r="K22" s="17"/>
    </row>
    <row r="23" spans="1:11" s="23" customFormat="1" ht="25.5" customHeight="1">
      <c r="A23" s="17">
        <f t="shared" si="0"/>
        <v>17</v>
      </c>
      <c r="B23" s="18">
        <v>42202</v>
      </c>
      <c r="C23" s="19" t="s">
        <v>27</v>
      </c>
      <c r="D23" s="19" t="str">
        <f>VLOOKUP(C23,[24]Vine!$A$5:$E$168,3,0)</f>
        <v>Mỹ Tho - Tiền Giang</v>
      </c>
      <c r="E23" s="17">
        <f>VLOOKUP(C23,[25]Times!$B$5:$C$70,2,0)</f>
        <v>310033074</v>
      </c>
      <c r="F23" s="20" t="s">
        <v>34</v>
      </c>
      <c r="G23" s="21">
        <v>6287</v>
      </c>
      <c r="H23" s="20">
        <v>28000</v>
      </c>
      <c r="I23" s="22">
        <f t="shared" si="1"/>
        <v>176036000</v>
      </c>
      <c r="J23" s="17" t="str">
        <f>VLOOKUP(C23,[24]Vine!$A$5:$E$168,4,0)</f>
        <v>Tiền Giang</v>
      </c>
      <c r="K23" s="17"/>
    </row>
    <row r="24" spans="1:11" s="23" customFormat="1" ht="25.5" customHeight="1">
      <c r="A24" s="17"/>
      <c r="B24" s="18"/>
      <c r="C24" s="19"/>
      <c r="D24" s="19"/>
      <c r="E24" s="17"/>
      <c r="F24" s="20"/>
      <c r="G24" s="21"/>
      <c r="H24" s="20"/>
      <c r="I24" s="22"/>
      <c r="J24" s="17"/>
      <c r="K24" s="17"/>
    </row>
    <row r="25" spans="1:11" s="30" customFormat="1" ht="25.5" customHeight="1">
      <c r="A25" s="104" t="s">
        <v>21</v>
      </c>
      <c r="B25" s="105"/>
      <c r="C25" s="105"/>
      <c r="D25" s="105"/>
      <c r="E25" s="105"/>
      <c r="F25" s="106"/>
      <c r="G25" s="25">
        <f>SUM(G7:G24)</f>
        <v>101250</v>
      </c>
      <c r="H25" s="26"/>
      <c r="I25" s="27">
        <f>SUM(I7:I24)</f>
        <v>2782500000</v>
      </c>
      <c r="J25" s="28"/>
      <c r="K25" s="29"/>
    </row>
    <row r="26" spans="1:11" ht="7.5" customHeight="1">
      <c r="G26" s="32"/>
    </row>
    <row r="27" spans="1:11" ht="18" customHeight="1">
      <c r="G27" s="32"/>
    </row>
    <row r="28" spans="1:11">
      <c r="A28" s="36"/>
      <c r="C28" s="37"/>
      <c r="F28" s="38"/>
      <c r="G28" s="39"/>
      <c r="H28" s="107" t="s">
        <v>35</v>
      </c>
      <c r="I28" s="107"/>
      <c r="J28" s="107"/>
      <c r="K28" s="107"/>
    </row>
    <row r="29" spans="1:11">
      <c r="B29" s="108" t="s">
        <v>22</v>
      </c>
      <c r="C29" s="108"/>
      <c r="D29" s="6"/>
      <c r="F29" s="34"/>
      <c r="G29" s="32"/>
      <c r="H29" s="107" t="s">
        <v>23</v>
      </c>
      <c r="I29" s="107"/>
      <c r="J29" s="107"/>
      <c r="K29" s="107"/>
    </row>
    <row r="30" spans="1:11">
      <c r="G30" s="32"/>
    </row>
    <row r="31" spans="1:11">
      <c r="G31" s="40"/>
    </row>
    <row r="35" spans="2:3">
      <c r="B35" s="83" t="s">
        <v>5</v>
      </c>
      <c r="C35" s="83"/>
    </row>
    <row r="36" spans="2:3">
      <c r="B36" s="109"/>
      <c r="C36" s="109"/>
    </row>
    <row r="37" spans="2:3">
      <c r="B37" s="109"/>
      <c r="C37" s="109"/>
    </row>
    <row r="38" spans="2:3">
      <c r="B38" s="109"/>
      <c r="C38" s="109"/>
    </row>
    <row r="39" spans="2:3">
      <c r="B39" s="109"/>
      <c r="C39" s="109"/>
    </row>
    <row r="40" spans="2:3">
      <c r="B40" s="109"/>
      <c r="C40" s="109"/>
    </row>
    <row r="41" spans="2:3">
      <c r="B41" s="109"/>
      <c r="C41" s="109"/>
    </row>
    <row r="42" spans="2:3">
      <c r="B42" s="109"/>
      <c r="C42" s="109"/>
    </row>
    <row r="43" spans="2:3">
      <c r="B43" s="109"/>
      <c r="C43" s="109"/>
    </row>
  </sheetData>
  <autoFilter ref="A6:L23"/>
  <mergeCells count="24">
    <mergeCell ref="B42:C42"/>
    <mergeCell ref="B43:C43"/>
    <mergeCell ref="B36:C36"/>
    <mergeCell ref="B37:C37"/>
    <mergeCell ref="B38:C38"/>
    <mergeCell ref="B39:C39"/>
    <mergeCell ref="B40:C40"/>
    <mergeCell ref="B41:C41"/>
    <mergeCell ref="B35:C35"/>
    <mergeCell ref="A1:C1"/>
    <mergeCell ref="A3:K3"/>
    <mergeCell ref="A5:A6"/>
    <mergeCell ref="B5:B6"/>
    <mergeCell ref="C5:E5"/>
    <mergeCell ref="F5:F6"/>
    <mergeCell ref="G5:G6"/>
    <mergeCell ref="H5:H6"/>
    <mergeCell ref="I5:I6"/>
    <mergeCell ref="J5:J6"/>
    <mergeCell ref="K5:K6"/>
    <mergeCell ref="A25:F25"/>
    <mergeCell ref="H28:K28"/>
    <mergeCell ref="B29:C29"/>
    <mergeCell ref="H29:K29"/>
  </mergeCells>
  <conditionalFormatting sqref="C5:D6 E6">
    <cfRule type="cellIs" dxfId="1" priority="1" stopIfTrue="1" operator="equal">
      <formula>"Döõ lieäu sai"</formula>
    </cfRule>
  </conditionalFormatting>
  <pageMargins left="0.45" right="0.19" top="0.41" bottom="0.3"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dimension ref="A1:BH78"/>
  <sheetViews>
    <sheetView tabSelected="1" topLeftCell="A55" zoomScaleSheetLayoutView="100" workbookViewId="0">
      <selection activeCell="F64" sqref="F64"/>
    </sheetView>
  </sheetViews>
  <sheetFormatPr defaultRowHeight="15.75"/>
  <cols>
    <col min="1" max="1" width="11" style="49" customWidth="1"/>
    <col min="2" max="2" width="21" style="47" customWidth="1"/>
    <col min="3" max="3" width="21.625" style="47" customWidth="1"/>
    <col min="4" max="4" width="12.125" style="47" customWidth="1"/>
    <col min="5" max="5" width="13.375" style="47" customWidth="1"/>
    <col min="6" max="6" width="9.125" style="51" customWidth="1"/>
    <col min="7" max="7" width="9.25" style="51" customWidth="1"/>
    <col min="8" max="8" width="11.25" style="47" customWidth="1"/>
    <col min="9" max="9" width="9.5" style="47" customWidth="1"/>
    <col min="10" max="60" width="9" style="48"/>
    <col min="61" max="233" width="9" style="47"/>
    <col min="234" max="234" width="11" style="47" customWidth="1"/>
    <col min="235" max="235" width="21" style="47" customWidth="1"/>
    <col min="236" max="236" width="21.625" style="47" customWidth="1"/>
    <col min="237" max="237" width="12.125" style="47" customWidth="1"/>
    <col min="238" max="238" width="13.375" style="47" customWidth="1"/>
    <col min="239" max="239" width="9.125" style="47" customWidth="1"/>
    <col min="240" max="240" width="9.25" style="47" customWidth="1"/>
    <col min="241" max="241" width="11.25" style="47" customWidth="1"/>
    <col min="242" max="242" width="9.5" style="47" customWidth="1"/>
    <col min="243" max="489" width="9" style="47"/>
    <col min="490" max="490" width="11" style="47" customWidth="1"/>
    <col min="491" max="491" width="21" style="47" customWidth="1"/>
    <col min="492" max="492" width="21.625" style="47" customWidth="1"/>
    <col min="493" max="493" width="12.125" style="47" customWidth="1"/>
    <col min="494" max="494" width="13.375" style="47" customWidth="1"/>
    <col min="495" max="495" width="9.125" style="47" customWidth="1"/>
    <col min="496" max="496" width="9.25" style="47" customWidth="1"/>
    <col min="497" max="497" width="11.25" style="47" customWidth="1"/>
    <col min="498" max="498" width="9.5" style="47" customWidth="1"/>
    <col min="499" max="745" width="9" style="47"/>
    <col min="746" max="746" width="11" style="47" customWidth="1"/>
    <col min="747" max="747" width="21" style="47" customWidth="1"/>
    <col min="748" max="748" width="21.625" style="47" customWidth="1"/>
    <col min="749" max="749" width="12.125" style="47" customWidth="1"/>
    <col min="750" max="750" width="13.375" style="47" customWidth="1"/>
    <col min="751" max="751" width="9.125" style="47" customWidth="1"/>
    <col min="752" max="752" width="9.25" style="47" customWidth="1"/>
    <col min="753" max="753" width="11.25" style="47" customWidth="1"/>
    <col min="754" max="754" width="9.5" style="47" customWidth="1"/>
    <col min="755" max="1001" width="9" style="47"/>
    <col min="1002" max="1002" width="11" style="47" customWidth="1"/>
    <col min="1003" max="1003" width="21" style="47" customWidth="1"/>
    <col min="1004" max="1004" width="21.625" style="47" customWidth="1"/>
    <col min="1005" max="1005" width="12.125" style="47" customWidth="1"/>
    <col min="1006" max="1006" width="13.375" style="47" customWidth="1"/>
    <col min="1007" max="1007" width="9.125" style="47" customWidth="1"/>
    <col min="1008" max="1008" width="9.25" style="47" customWidth="1"/>
    <col min="1009" max="1009" width="11.25" style="47" customWidth="1"/>
    <col min="1010" max="1010" width="9.5" style="47" customWidth="1"/>
    <col min="1011" max="1257" width="9" style="47"/>
    <col min="1258" max="1258" width="11" style="47" customWidth="1"/>
    <col min="1259" max="1259" width="21" style="47" customWidth="1"/>
    <col min="1260" max="1260" width="21.625" style="47" customWidth="1"/>
    <col min="1261" max="1261" width="12.125" style="47" customWidth="1"/>
    <col min="1262" max="1262" width="13.375" style="47" customWidth="1"/>
    <col min="1263" max="1263" width="9.125" style="47" customWidth="1"/>
    <col min="1264" max="1264" width="9.25" style="47" customWidth="1"/>
    <col min="1265" max="1265" width="11.25" style="47" customWidth="1"/>
    <col min="1266" max="1266" width="9.5" style="47" customWidth="1"/>
    <col min="1267" max="1513" width="9" style="47"/>
    <col min="1514" max="1514" width="11" style="47" customWidth="1"/>
    <col min="1515" max="1515" width="21" style="47" customWidth="1"/>
    <col min="1516" max="1516" width="21.625" style="47" customWidth="1"/>
    <col min="1517" max="1517" width="12.125" style="47" customWidth="1"/>
    <col min="1518" max="1518" width="13.375" style="47" customWidth="1"/>
    <col min="1519" max="1519" width="9.125" style="47" customWidth="1"/>
    <col min="1520" max="1520" width="9.25" style="47" customWidth="1"/>
    <col min="1521" max="1521" width="11.25" style="47" customWidth="1"/>
    <col min="1522" max="1522" width="9.5" style="47" customWidth="1"/>
    <col min="1523" max="1769" width="9" style="47"/>
    <col min="1770" max="1770" width="11" style="47" customWidth="1"/>
    <col min="1771" max="1771" width="21" style="47" customWidth="1"/>
    <col min="1772" max="1772" width="21.625" style="47" customWidth="1"/>
    <col min="1773" max="1773" width="12.125" style="47" customWidth="1"/>
    <col min="1774" max="1774" width="13.375" style="47" customWidth="1"/>
    <col min="1775" max="1775" width="9.125" style="47" customWidth="1"/>
    <col min="1776" max="1776" width="9.25" style="47" customWidth="1"/>
    <col min="1777" max="1777" width="11.25" style="47" customWidth="1"/>
    <col min="1778" max="1778" width="9.5" style="47" customWidth="1"/>
    <col min="1779" max="2025" width="9" style="47"/>
    <col min="2026" max="2026" width="11" style="47" customWidth="1"/>
    <col min="2027" max="2027" width="21" style="47" customWidth="1"/>
    <col min="2028" max="2028" width="21.625" style="47" customWidth="1"/>
    <col min="2029" max="2029" width="12.125" style="47" customWidth="1"/>
    <col min="2030" max="2030" width="13.375" style="47" customWidth="1"/>
    <col min="2031" max="2031" width="9.125" style="47" customWidth="1"/>
    <col min="2032" max="2032" width="9.25" style="47" customWidth="1"/>
    <col min="2033" max="2033" width="11.25" style="47" customWidth="1"/>
    <col min="2034" max="2034" width="9.5" style="47" customWidth="1"/>
    <col min="2035" max="2281" width="9" style="47"/>
    <col min="2282" max="2282" width="11" style="47" customWidth="1"/>
    <col min="2283" max="2283" width="21" style="47" customWidth="1"/>
    <col min="2284" max="2284" width="21.625" style="47" customWidth="1"/>
    <col min="2285" max="2285" width="12.125" style="47" customWidth="1"/>
    <col min="2286" max="2286" width="13.375" style="47" customWidth="1"/>
    <col min="2287" max="2287" width="9.125" style="47" customWidth="1"/>
    <col min="2288" max="2288" width="9.25" style="47" customWidth="1"/>
    <col min="2289" max="2289" width="11.25" style="47" customWidth="1"/>
    <col min="2290" max="2290" width="9.5" style="47" customWidth="1"/>
    <col min="2291" max="2537" width="9" style="47"/>
    <col min="2538" max="2538" width="11" style="47" customWidth="1"/>
    <col min="2539" max="2539" width="21" style="47" customWidth="1"/>
    <col min="2540" max="2540" width="21.625" style="47" customWidth="1"/>
    <col min="2541" max="2541" width="12.125" style="47" customWidth="1"/>
    <col min="2542" max="2542" width="13.375" style="47" customWidth="1"/>
    <col min="2543" max="2543" width="9.125" style="47" customWidth="1"/>
    <col min="2544" max="2544" width="9.25" style="47" customWidth="1"/>
    <col min="2545" max="2545" width="11.25" style="47" customWidth="1"/>
    <col min="2546" max="2546" width="9.5" style="47" customWidth="1"/>
    <col min="2547" max="2793" width="9" style="47"/>
    <col min="2794" max="2794" width="11" style="47" customWidth="1"/>
    <col min="2795" max="2795" width="21" style="47" customWidth="1"/>
    <col min="2796" max="2796" width="21.625" style="47" customWidth="1"/>
    <col min="2797" max="2797" width="12.125" style="47" customWidth="1"/>
    <col min="2798" max="2798" width="13.375" style="47" customWidth="1"/>
    <col min="2799" max="2799" width="9.125" style="47" customWidth="1"/>
    <col min="2800" max="2800" width="9.25" style="47" customWidth="1"/>
    <col min="2801" max="2801" width="11.25" style="47" customWidth="1"/>
    <col min="2802" max="2802" width="9.5" style="47" customWidth="1"/>
    <col min="2803" max="3049" width="9" style="47"/>
    <col min="3050" max="3050" width="11" style="47" customWidth="1"/>
    <col min="3051" max="3051" width="21" style="47" customWidth="1"/>
    <col min="3052" max="3052" width="21.625" style="47" customWidth="1"/>
    <col min="3053" max="3053" width="12.125" style="47" customWidth="1"/>
    <col min="3054" max="3054" width="13.375" style="47" customWidth="1"/>
    <col min="3055" max="3055" width="9.125" style="47" customWidth="1"/>
    <col min="3056" max="3056" width="9.25" style="47" customWidth="1"/>
    <col min="3057" max="3057" width="11.25" style="47" customWidth="1"/>
    <col min="3058" max="3058" width="9.5" style="47" customWidth="1"/>
    <col min="3059" max="3305" width="9" style="47"/>
    <col min="3306" max="3306" width="11" style="47" customWidth="1"/>
    <col min="3307" max="3307" width="21" style="47" customWidth="1"/>
    <col min="3308" max="3308" width="21.625" style="47" customWidth="1"/>
    <col min="3309" max="3309" width="12.125" style="47" customWidth="1"/>
    <col min="3310" max="3310" width="13.375" style="47" customWidth="1"/>
    <col min="3311" max="3311" width="9.125" style="47" customWidth="1"/>
    <col min="3312" max="3312" width="9.25" style="47" customWidth="1"/>
    <col min="3313" max="3313" width="11.25" style="47" customWidth="1"/>
    <col min="3314" max="3314" width="9.5" style="47" customWidth="1"/>
    <col min="3315" max="3561" width="9" style="47"/>
    <col min="3562" max="3562" width="11" style="47" customWidth="1"/>
    <col min="3563" max="3563" width="21" style="47" customWidth="1"/>
    <col min="3564" max="3564" width="21.625" style="47" customWidth="1"/>
    <col min="3565" max="3565" width="12.125" style="47" customWidth="1"/>
    <col min="3566" max="3566" width="13.375" style="47" customWidth="1"/>
    <col min="3567" max="3567" width="9.125" style="47" customWidth="1"/>
    <col min="3568" max="3568" width="9.25" style="47" customWidth="1"/>
    <col min="3569" max="3569" width="11.25" style="47" customWidth="1"/>
    <col min="3570" max="3570" width="9.5" style="47" customWidth="1"/>
    <col min="3571" max="3817" width="9" style="47"/>
    <col min="3818" max="3818" width="11" style="47" customWidth="1"/>
    <col min="3819" max="3819" width="21" style="47" customWidth="1"/>
    <col min="3820" max="3820" width="21.625" style="47" customWidth="1"/>
    <col min="3821" max="3821" width="12.125" style="47" customWidth="1"/>
    <col min="3822" max="3822" width="13.375" style="47" customWidth="1"/>
    <col min="3823" max="3823" width="9.125" style="47" customWidth="1"/>
    <col min="3824" max="3824" width="9.25" style="47" customWidth="1"/>
    <col min="3825" max="3825" width="11.25" style="47" customWidth="1"/>
    <col min="3826" max="3826" width="9.5" style="47" customWidth="1"/>
    <col min="3827" max="4073" width="9" style="47"/>
    <col min="4074" max="4074" width="11" style="47" customWidth="1"/>
    <col min="4075" max="4075" width="21" style="47" customWidth="1"/>
    <col min="4076" max="4076" width="21.625" style="47" customWidth="1"/>
    <col min="4077" max="4077" width="12.125" style="47" customWidth="1"/>
    <col min="4078" max="4078" width="13.375" style="47" customWidth="1"/>
    <col min="4079" max="4079" width="9.125" style="47" customWidth="1"/>
    <col min="4080" max="4080" width="9.25" style="47" customWidth="1"/>
    <col min="4081" max="4081" width="11.25" style="47" customWidth="1"/>
    <col min="4082" max="4082" width="9.5" style="47" customWidth="1"/>
    <col min="4083" max="4329" width="9" style="47"/>
    <col min="4330" max="4330" width="11" style="47" customWidth="1"/>
    <col min="4331" max="4331" width="21" style="47" customWidth="1"/>
    <col min="4332" max="4332" width="21.625" style="47" customWidth="1"/>
    <col min="4333" max="4333" width="12.125" style="47" customWidth="1"/>
    <col min="4334" max="4334" width="13.375" style="47" customWidth="1"/>
    <col min="4335" max="4335" width="9.125" style="47" customWidth="1"/>
    <col min="4336" max="4336" width="9.25" style="47" customWidth="1"/>
    <col min="4337" max="4337" width="11.25" style="47" customWidth="1"/>
    <col min="4338" max="4338" width="9.5" style="47" customWidth="1"/>
    <col min="4339" max="4585" width="9" style="47"/>
    <col min="4586" max="4586" width="11" style="47" customWidth="1"/>
    <col min="4587" max="4587" width="21" style="47" customWidth="1"/>
    <col min="4588" max="4588" width="21.625" style="47" customWidth="1"/>
    <col min="4589" max="4589" width="12.125" style="47" customWidth="1"/>
    <col min="4590" max="4590" width="13.375" style="47" customWidth="1"/>
    <col min="4591" max="4591" width="9.125" style="47" customWidth="1"/>
    <col min="4592" max="4592" width="9.25" style="47" customWidth="1"/>
    <col min="4593" max="4593" width="11.25" style="47" customWidth="1"/>
    <col min="4594" max="4594" width="9.5" style="47" customWidth="1"/>
    <col min="4595" max="4841" width="9" style="47"/>
    <col min="4842" max="4842" width="11" style="47" customWidth="1"/>
    <col min="4843" max="4843" width="21" style="47" customWidth="1"/>
    <col min="4844" max="4844" width="21.625" style="47" customWidth="1"/>
    <col min="4845" max="4845" width="12.125" style="47" customWidth="1"/>
    <col min="4846" max="4846" width="13.375" style="47" customWidth="1"/>
    <col min="4847" max="4847" width="9.125" style="47" customWidth="1"/>
    <col min="4848" max="4848" width="9.25" style="47" customWidth="1"/>
    <col min="4849" max="4849" width="11.25" style="47" customWidth="1"/>
    <col min="4850" max="4850" width="9.5" style="47" customWidth="1"/>
    <col min="4851" max="5097" width="9" style="47"/>
    <col min="5098" max="5098" width="11" style="47" customWidth="1"/>
    <col min="5099" max="5099" width="21" style="47" customWidth="1"/>
    <col min="5100" max="5100" width="21.625" style="47" customWidth="1"/>
    <col min="5101" max="5101" width="12.125" style="47" customWidth="1"/>
    <col min="5102" max="5102" width="13.375" style="47" customWidth="1"/>
    <col min="5103" max="5103" width="9.125" style="47" customWidth="1"/>
    <col min="5104" max="5104" width="9.25" style="47" customWidth="1"/>
    <col min="5105" max="5105" width="11.25" style="47" customWidth="1"/>
    <col min="5106" max="5106" width="9.5" style="47" customWidth="1"/>
    <col min="5107" max="5353" width="9" style="47"/>
    <col min="5354" max="5354" width="11" style="47" customWidth="1"/>
    <col min="5355" max="5355" width="21" style="47" customWidth="1"/>
    <col min="5356" max="5356" width="21.625" style="47" customWidth="1"/>
    <col min="5357" max="5357" width="12.125" style="47" customWidth="1"/>
    <col min="5358" max="5358" width="13.375" style="47" customWidth="1"/>
    <col min="5359" max="5359" width="9.125" style="47" customWidth="1"/>
    <col min="5360" max="5360" width="9.25" style="47" customWidth="1"/>
    <col min="5361" max="5361" width="11.25" style="47" customWidth="1"/>
    <col min="5362" max="5362" width="9.5" style="47" customWidth="1"/>
    <col min="5363" max="5609" width="9" style="47"/>
    <col min="5610" max="5610" width="11" style="47" customWidth="1"/>
    <col min="5611" max="5611" width="21" style="47" customWidth="1"/>
    <col min="5612" max="5612" width="21.625" style="47" customWidth="1"/>
    <col min="5613" max="5613" width="12.125" style="47" customWidth="1"/>
    <col min="5614" max="5614" width="13.375" style="47" customWidth="1"/>
    <col min="5615" max="5615" width="9.125" style="47" customWidth="1"/>
    <col min="5616" max="5616" width="9.25" style="47" customWidth="1"/>
    <col min="5617" max="5617" width="11.25" style="47" customWidth="1"/>
    <col min="5618" max="5618" width="9.5" style="47" customWidth="1"/>
    <col min="5619" max="5865" width="9" style="47"/>
    <col min="5866" max="5866" width="11" style="47" customWidth="1"/>
    <col min="5867" max="5867" width="21" style="47" customWidth="1"/>
    <col min="5868" max="5868" width="21.625" style="47" customWidth="1"/>
    <col min="5869" max="5869" width="12.125" style="47" customWidth="1"/>
    <col min="5870" max="5870" width="13.375" style="47" customWidth="1"/>
    <col min="5871" max="5871" width="9.125" style="47" customWidth="1"/>
    <col min="5872" max="5872" width="9.25" style="47" customWidth="1"/>
    <col min="5873" max="5873" width="11.25" style="47" customWidth="1"/>
    <col min="5874" max="5874" width="9.5" style="47" customWidth="1"/>
    <col min="5875" max="6121" width="9" style="47"/>
    <col min="6122" max="6122" width="11" style="47" customWidth="1"/>
    <col min="6123" max="6123" width="21" style="47" customWidth="1"/>
    <col min="6124" max="6124" width="21.625" style="47" customWidth="1"/>
    <col min="6125" max="6125" width="12.125" style="47" customWidth="1"/>
    <col min="6126" max="6126" width="13.375" style="47" customWidth="1"/>
    <col min="6127" max="6127" width="9.125" style="47" customWidth="1"/>
    <col min="6128" max="6128" width="9.25" style="47" customWidth="1"/>
    <col min="6129" max="6129" width="11.25" style="47" customWidth="1"/>
    <col min="6130" max="6130" width="9.5" style="47" customWidth="1"/>
    <col min="6131" max="6377" width="9" style="47"/>
    <col min="6378" max="6378" width="11" style="47" customWidth="1"/>
    <col min="6379" max="6379" width="21" style="47" customWidth="1"/>
    <col min="6380" max="6380" width="21.625" style="47" customWidth="1"/>
    <col min="6381" max="6381" width="12.125" style="47" customWidth="1"/>
    <col min="6382" max="6382" width="13.375" style="47" customWidth="1"/>
    <col min="6383" max="6383" width="9.125" style="47" customWidth="1"/>
    <col min="6384" max="6384" width="9.25" style="47" customWidth="1"/>
    <col min="6385" max="6385" width="11.25" style="47" customWidth="1"/>
    <col min="6386" max="6386" width="9.5" style="47" customWidth="1"/>
    <col min="6387" max="6633" width="9" style="47"/>
    <col min="6634" max="6634" width="11" style="47" customWidth="1"/>
    <col min="6635" max="6635" width="21" style="47" customWidth="1"/>
    <col min="6636" max="6636" width="21.625" style="47" customWidth="1"/>
    <col min="6637" max="6637" width="12.125" style="47" customWidth="1"/>
    <col min="6638" max="6638" width="13.375" style="47" customWidth="1"/>
    <col min="6639" max="6639" width="9.125" style="47" customWidth="1"/>
    <col min="6640" max="6640" width="9.25" style="47" customWidth="1"/>
    <col min="6641" max="6641" width="11.25" style="47" customWidth="1"/>
    <col min="6642" max="6642" width="9.5" style="47" customWidth="1"/>
    <col min="6643" max="6889" width="9" style="47"/>
    <col min="6890" max="6890" width="11" style="47" customWidth="1"/>
    <col min="6891" max="6891" width="21" style="47" customWidth="1"/>
    <col min="6892" max="6892" width="21.625" style="47" customWidth="1"/>
    <col min="6893" max="6893" width="12.125" style="47" customWidth="1"/>
    <col min="6894" max="6894" width="13.375" style="47" customWidth="1"/>
    <col min="6895" max="6895" width="9.125" style="47" customWidth="1"/>
    <col min="6896" max="6896" width="9.25" style="47" customWidth="1"/>
    <col min="6897" max="6897" width="11.25" style="47" customWidth="1"/>
    <col min="6898" max="6898" width="9.5" style="47" customWidth="1"/>
    <col min="6899" max="7145" width="9" style="47"/>
    <col min="7146" max="7146" width="11" style="47" customWidth="1"/>
    <col min="7147" max="7147" width="21" style="47" customWidth="1"/>
    <col min="7148" max="7148" width="21.625" style="47" customWidth="1"/>
    <col min="7149" max="7149" width="12.125" style="47" customWidth="1"/>
    <col min="7150" max="7150" width="13.375" style="47" customWidth="1"/>
    <col min="7151" max="7151" width="9.125" style="47" customWidth="1"/>
    <col min="7152" max="7152" width="9.25" style="47" customWidth="1"/>
    <col min="7153" max="7153" width="11.25" style="47" customWidth="1"/>
    <col min="7154" max="7154" width="9.5" style="47" customWidth="1"/>
    <col min="7155" max="7401" width="9" style="47"/>
    <col min="7402" max="7402" width="11" style="47" customWidth="1"/>
    <col min="7403" max="7403" width="21" style="47" customWidth="1"/>
    <col min="7404" max="7404" width="21.625" style="47" customWidth="1"/>
    <col min="7405" max="7405" width="12.125" style="47" customWidth="1"/>
    <col min="7406" max="7406" width="13.375" style="47" customWidth="1"/>
    <col min="7407" max="7407" width="9.125" style="47" customWidth="1"/>
    <col min="7408" max="7408" width="9.25" style="47" customWidth="1"/>
    <col min="7409" max="7409" width="11.25" style="47" customWidth="1"/>
    <col min="7410" max="7410" width="9.5" style="47" customWidth="1"/>
    <col min="7411" max="7657" width="9" style="47"/>
    <col min="7658" max="7658" width="11" style="47" customWidth="1"/>
    <col min="7659" max="7659" width="21" style="47" customWidth="1"/>
    <col min="7660" max="7660" width="21.625" style="47" customWidth="1"/>
    <col min="7661" max="7661" width="12.125" style="47" customWidth="1"/>
    <col min="7662" max="7662" width="13.375" style="47" customWidth="1"/>
    <col min="7663" max="7663" width="9.125" style="47" customWidth="1"/>
    <col min="7664" max="7664" width="9.25" style="47" customWidth="1"/>
    <col min="7665" max="7665" width="11.25" style="47" customWidth="1"/>
    <col min="7666" max="7666" width="9.5" style="47" customWidth="1"/>
    <col min="7667" max="7913" width="9" style="47"/>
    <col min="7914" max="7914" width="11" style="47" customWidth="1"/>
    <col min="7915" max="7915" width="21" style="47" customWidth="1"/>
    <col min="7916" max="7916" width="21.625" style="47" customWidth="1"/>
    <col min="7917" max="7917" width="12.125" style="47" customWidth="1"/>
    <col min="7918" max="7918" width="13.375" style="47" customWidth="1"/>
    <col min="7919" max="7919" width="9.125" style="47" customWidth="1"/>
    <col min="7920" max="7920" width="9.25" style="47" customWidth="1"/>
    <col min="7921" max="7921" width="11.25" style="47" customWidth="1"/>
    <col min="7922" max="7922" width="9.5" style="47" customWidth="1"/>
    <col min="7923" max="8169" width="9" style="47"/>
    <col min="8170" max="8170" width="11" style="47" customWidth="1"/>
    <col min="8171" max="8171" width="21" style="47" customWidth="1"/>
    <col min="8172" max="8172" width="21.625" style="47" customWidth="1"/>
    <col min="8173" max="8173" width="12.125" style="47" customWidth="1"/>
    <col min="8174" max="8174" width="13.375" style="47" customWidth="1"/>
    <col min="8175" max="8175" width="9.125" style="47" customWidth="1"/>
    <col min="8176" max="8176" width="9.25" style="47" customWidth="1"/>
    <col min="8177" max="8177" width="11.25" style="47" customWidth="1"/>
    <col min="8178" max="8178" width="9.5" style="47" customWidth="1"/>
    <col min="8179" max="8425" width="9" style="47"/>
    <col min="8426" max="8426" width="11" style="47" customWidth="1"/>
    <col min="8427" max="8427" width="21" style="47" customWidth="1"/>
    <col min="8428" max="8428" width="21.625" style="47" customWidth="1"/>
    <col min="8429" max="8429" width="12.125" style="47" customWidth="1"/>
    <col min="8430" max="8430" width="13.375" style="47" customWidth="1"/>
    <col min="8431" max="8431" width="9.125" style="47" customWidth="1"/>
    <col min="8432" max="8432" width="9.25" style="47" customWidth="1"/>
    <col min="8433" max="8433" width="11.25" style="47" customWidth="1"/>
    <col min="8434" max="8434" width="9.5" style="47" customWidth="1"/>
    <col min="8435" max="8681" width="9" style="47"/>
    <col min="8682" max="8682" width="11" style="47" customWidth="1"/>
    <col min="8683" max="8683" width="21" style="47" customWidth="1"/>
    <col min="8684" max="8684" width="21.625" style="47" customWidth="1"/>
    <col min="8685" max="8685" width="12.125" style="47" customWidth="1"/>
    <col min="8686" max="8686" width="13.375" style="47" customWidth="1"/>
    <col min="8687" max="8687" width="9.125" style="47" customWidth="1"/>
    <col min="8688" max="8688" width="9.25" style="47" customWidth="1"/>
    <col min="8689" max="8689" width="11.25" style="47" customWidth="1"/>
    <col min="8690" max="8690" width="9.5" style="47" customWidth="1"/>
    <col min="8691" max="8937" width="9" style="47"/>
    <col min="8938" max="8938" width="11" style="47" customWidth="1"/>
    <col min="8939" max="8939" width="21" style="47" customWidth="1"/>
    <col min="8940" max="8940" width="21.625" style="47" customWidth="1"/>
    <col min="8941" max="8941" width="12.125" style="47" customWidth="1"/>
    <col min="8942" max="8942" width="13.375" style="47" customWidth="1"/>
    <col min="8943" max="8943" width="9.125" style="47" customWidth="1"/>
    <col min="8944" max="8944" width="9.25" style="47" customWidth="1"/>
    <col min="8945" max="8945" width="11.25" style="47" customWidth="1"/>
    <col min="8946" max="8946" width="9.5" style="47" customWidth="1"/>
    <col min="8947" max="9193" width="9" style="47"/>
    <col min="9194" max="9194" width="11" style="47" customWidth="1"/>
    <col min="9195" max="9195" width="21" style="47" customWidth="1"/>
    <col min="9196" max="9196" width="21.625" style="47" customWidth="1"/>
    <col min="9197" max="9197" width="12.125" style="47" customWidth="1"/>
    <col min="9198" max="9198" width="13.375" style="47" customWidth="1"/>
    <col min="9199" max="9199" width="9.125" style="47" customWidth="1"/>
    <col min="9200" max="9200" width="9.25" style="47" customWidth="1"/>
    <col min="9201" max="9201" width="11.25" style="47" customWidth="1"/>
    <col min="9202" max="9202" width="9.5" style="47" customWidth="1"/>
    <col min="9203" max="9449" width="9" style="47"/>
    <col min="9450" max="9450" width="11" style="47" customWidth="1"/>
    <col min="9451" max="9451" width="21" style="47" customWidth="1"/>
    <col min="9452" max="9452" width="21.625" style="47" customWidth="1"/>
    <col min="9453" max="9453" width="12.125" style="47" customWidth="1"/>
    <col min="9454" max="9454" width="13.375" style="47" customWidth="1"/>
    <col min="9455" max="9455" width="9.125" style="47" customWidth="1"/>
    <col min="9456" max="9456" width="9.25" style="47" customWidth="1"/>
    <col min="9457" max="9457" width="11.25" style="47" customWidth="1"/>
    <col min="9458" max="9458" width="9.5" style="47" customWidth="1"/>
    <col min="9459" max="9705" width="9" style="47"/>
    <col min="9706" max="9706" width="11" style="47" customWidth="1"/>
    <col min="9707" max="9707" width="21" style="47" customWidth="1"/>
    <col min="9708" max="9708" width="21.625" style="47" customWidth="1"/>
    <col min="9709" max="9709" width="12.125" style="47" customWidth="1"/>
    <col min="9710" max="9710" width="13.375" style="47" customWidth="1"/>
    <col min="9711" max="9711" width="9.125" style="47" customWidth="1"/>
    <col min="9712" max="9712" width="9.25" style="47" customWidth="1"/>
    <col min="9713" max="9713" width="11.25" style="47" customWidth="1"/>
    <col min="9714" max="9714" width="9.5" style="47" customWidth="1"/>
    <col min="9715" max="9961" width="9" style="47"/>
    <col min="9962" max="9962" width="11" style="47" customWidth="1"/>
    <col min="9963" max="9963" width="21" style="47" customWidth="1"/>
    <col min="9964" max="9964" width="21.625" style="47" customWidth="1"/>
    <col min="9965" max="9965" width="12.125" style="47" customWidth="1"/>
    <col min="9966" max="9966" width="13.375" style="47" customWidth="1"/>
    <col min="9967" max="9967" width="9.125" style="47" customWidth="1"/>
    <col min="9968" max="9968" width="9.25" style="47" customWidth="1"/>
    <col min="9969" max="9969" width="11.25" style="47" customWidth="1"/>
    <col min="9970" max="9970" width="9.5" style="47" customWidth="1"/>
    <col min="9971" max="10217" width="9" style="47"/>
    <col min="10218" max="10218" width="11" style="47" customWidth="1"/>
    <col min="10219" max="10219" width="21" style="47" customWidth="1"/>
    <col min="10220" max="10220" width="21.625" style="47" customWidth="1"/>
    <col min="10221" max="10221" width="12.125" style="47" customWidth="1"/>
    <col min="10222" max="10222" width="13.375" style="47" customWidth="1"/>
    <col min="10223" max="10223" width="9.125" style="47" customWidth="1"/>
    <col min="10224" max="10224" width="9.25" style="47" customWidth="1"/>
    <col min="10225" max="10225" width="11.25" style="47" customWidth="1"/>
    <col min="10226" max="10226" width="9.5" style="47" customWidth="1"/>
    <col min="10227" max="10473" width="9" style="47"/>
    <col min="10474" max="10474" width="11" style="47" customWidth="1"/>
    <col min="10475" max="10475" width="21" style="47" customWidth="1"/>
    <col min="10476" max="10476" width="21.625" style="47" customWidth="1"/>
    <col min="10477" max="10477" width="12.125" style="47" customWidth="1"/>
    <col min="10478" max="10478" width="13.375" style="47" customWidth="1"/>
    <col min="10479" max="10479" width="9.125" style="47" customWidth="1"/>
    <col min="10480" max="10480" width="9.25" style="47" customWidth="1"/>
    <col min="10481" max="10481" width="11.25" style="47" customWidth="1"/>
    <col min="10482" max="10482" width="9.5" style="47" customWidth="1"/>
    <col min="10483" max="10729" width="9" style="47"/>
    <col min="10730" max="10730" width="11" style="47" customWidth="1"/>
    <col min="10731" max="10731" width="21" style="47" customWidth="1"/>
    <col min="10732" max="10732" width="21.625" style="47" customWidth="1"/>
    <col min="10733" max="10733" width="12.125" style="47" customWidth="1"/>
    <col min="10734" max="10734" width="13.375" style="47" customWidth="1"/>
    <col min="10735" max="10735" width="9.125" style="47" customWidth="1"/>
    <col min="10736" max="10736" width="9.25" style="47" customWidth="1"/>
    <col min="10737" max="10737" width="11.25" style="47" customWidth="1"/>
    <col min="10738" max="10738" width="9.5" style="47" customWidth="1"/>
    <col min="10739" max="10985" width="9" style="47"/>
    <col min="10986" max="10986" width="11" style="47" customWidth="1"/>
    <col min="10987" max="10987" width="21" style="47" customWidth="1"/>
    <col min="10988" max="10988" width="21.625" style="47" customWidth="1"/>
    <col min="10989" max="10989" width="12.125" style="47" customWidth="1"/>
    <col min="10990" max="10990" width="13.375" style="47" customWidth="1"/>
    <col min="10991" max="10991" width="9.125" style="47" customWidth="1"/>
    <col min="10992" max="10992" width="9.25" style="47" customWidth="1"/>
    <col min="10993" max="10993" width="11.25" style="47" customWidth="1"/>
    <col min="10994" max="10994" width="9.5" style="47" customWidth="1"/>
    <col min="10995" max="11241" width="9" style="47"/>
    <col min="11242" max="11242" width="11" style="47" customWidth="1"/>
    <col min="11243" max="11243" width="21" style="47" customWidth="1"/>
    <col min="11244" max="11244" width="21.625" style="47" customWidth="1"/>
    <col min="11245" max="11245" width="12.125" style="47" customWidth="1"/>
    <col min="11246" max="11246" width="13.375" style="47" customWidth="1"/>
    <col min="11247" max="11247" width="9.125" style="47" customWidth="1"/>
    <col min="11248" max="11248" width="9.25" style="47" customWidth="1"/>
    <col min="11249" max="11249" width="11.25" style="47" customWidth="1"/>
    <col min="11250" max="11250" width="9.5" style="47" customWidth="1"/>
    <col min="11251" max="11497" width="9" style="47"/>
    <col min="11498" max="11498" width="11" style="47" customWidth="1"/>
    <col min="11499" max="11499" width="21" style="47" customWidth="1"/>
    <col min="11500" max="11500" width="21.625" style="47" customWidth="1"/>
    <col min="11501" max="11501" width="12.125" style="47" customWidth="1"/>
    <col min="11502" max="11502" width="13.375" style="47" customWidth="1"/>
    <col min="11503" max="11503" width="9.125" style="47" customWidth="1"/>
    <col min="11504" max="11504" width="9.25" style="47" customWidth="1"/>
    <col min="11505" max="11505" width="11.25" style="47" customWidth="1"/>
    <col min="11506" max="11506" width="9.5" style="47" customWidth="1"/>
    <col min="11507" max="11753" width="9" style="47"/>
    <col min="11754" max="11754" width="11" style="47" customWidth="1"/>
    <col min="11755" max="11755" width="21" style="47" customWidth="1"/>
    <col min="11756" max="11756" width="21.625" style="47" customWidth="1"/>
    <col min="11757" max="11757" width="12.125" style="47" customWidth="1"/>
    <col min="11758" max="11758" width="13.375" style="47" customWidth="1"/>
    <col min="11759" max="11759" width="9.125" style="47" customWidth="1"/>
    <col min="11760" max="11760" width="9.25" style="47" customWidth="1"/>
    <col min="11761" max="11761" width="11.25" style="47" customWidth="1"/>
    <col min="11762" max="11762" width="9.5" style="47" customWidth="1"/>
    <col min="11763" max="12009" width="9" style="47"/>
    <col min="12010" max="12010" width="11" style="47" customWidth="1"/>
    <col min="12011" max="12011" width="21" style="47" customWidth="1"/>
    <col min="12012" max="12012" width="21.625" style="47" customWidth="1"/>
    <col min="12013" max="12013" width="12.125" style="47" customWidth="1"/>
    <col min="12014" max="12014" width="13.375" style="47" customWidth="1"/>
    <col min="12015" max="12015" width="9.125" style="47" customWidth="1"/>
    <col min="12016" max="12016" width="9.25" style="47" customWidth="1"/>
    <col min="12017" max="12017" width="11.25" style="47" customWidth="1"/>
    <col min="12018" max="12018" width="9.5" style="47" customWidth="1"/>
    <col min="12019" max="12265" width="9" style="47"/>
    <col min="12266" max="12266" width="11" style="47" customWidth="1"/>
    <col min="12267" max="12267" width="21" style="47" customWidth="1"/>
    <col min="12268" max="12268" width="21.625" style="47" customWidth="1"/>
    <col min="12269" max="12269" width="12.125" style="47" customWidth="1"/>
    <col min="12270" max="12270" width="13.375" style="47" customWidth="1"/>
    <col min="12271" max="12271" width="9.125" style="47" customWidth="1"/>
    <col min="12272" max="12272" width="9.25" style="47" customWidth="1"/>
    <col min="12273" max="12273" width="11.25" style="47" customWidth="1"/>
    <col min="12274" max="12274" width="9.5" style="47" customWidth="1"/>
    <col min="12275" max="12521" width="9" style="47"/>
    <col min="12522" max="12522" width="11" style="47" customWidth="1"/>
    <col min="12523" max="12523" width="21" style="47" customWidth="1"/>
    <col min="12524" max="12524" width="21.625" style="47" customWidth="1"/>
    <col min="12525" max="12525" width="12.125" style="47" customWidth="1"/>
    <col min="12526" max="12526" width="13.375" style="47" customWidth="1"/>
    <col min="12527" max="12527" width="9.125" style="47" customWidth="1"/>
    <col min="12528" max="12528" width="9.25" style="47" customWidth="1"/>
    <col min="12529" max="12529" width="11.25" style="47" customWidth="1"/>
    <col min="12530" max="12530" width="9.5" style="47" customWidth="1"/>
    <col min="12531" max="12777" width="9" style="47"/>
    <col min="12778" max="12778" width="11" style="47" customWidth="1"/>
    <col min="12779" max="12779" width="21" style="47" customWidth="1"/>
    <col min="12780" max="12780" width="21.625" style="47" customWidth="1"/>
    <col min="12781" max="12781" width="12.125" style="47" customWidth="1"/>
    <col min="12782" max="12782" width="13.375" style="47" customWidth="1"/>
    <col min="12783" max="12783" width="9.125" style="47" customWidth="1"/>
    <col min="12784" max="12784" width="9.25" style="47" customWidth="1"/>
    <col min="12785" max="12785" width="11.25" style="47" customWidth="1"/>
    <col min="12786" max="12786" width="9.5" style="47" customWidth="1"/>
    <col min="12787" max="13033" width="9" style="47"/>
    <col min="13034" max="13034" width="11" style="47" customWidth="1"/>
    <col min="13035" max="13035" width="21" style="47" customWidth="1"/>
    <col min="13036" max="13036" width="21.625" style="47" customWidth="1"/>
    <col min="13037" max="13037" width="12.125" style="47" customWidth="1"/>
    <col min="13038" max="13038" width="13.375" style="47" customWidth="1"/>
    <col min="13039" max="13039" width="9.125" style="47" customWidth="1"/>
    <col min="13040" max="13040" width="9.25" style="47" customWidth="1"/>
    <col min="13041" max="13041" width="11.25" style="47" customWidth="1"/>
    <col min="13042" max="13042" width="9.5" style="47" customWidth="1"/>
    <col min="13043" max="13289" width="9" style="47"/>
    <col min="13290" max="13290" width="11" style="47" customWidth="1"/>
    <col min="13291" max="13291" width="21" style="47" customWidth="1"/>
    <col min="13292" max="13292" width="21.625" style="47" customWidth="1"/>
    <col min="13293" max="13293" width="12.125" style="47" customWidth="1"/>
    <col min="13294" max="13294" width="13.375" style="47" customWidth="1"/>
    <col min="13295" max="13295" width="9.125" style="47" customWidth="1"/>
    <col min="13296" max="13296" width="9.25" style="47" customWidth="1"/>
    <col min="13297" max="13297" width="11.25" style="47" customWidth="1"/>
    <col min="13298" max="13298" width="9.5" style="47" customWidth="1"/>
    <col min="13299" max="13545" width="9" style="47"/>
    <col min="13546" max="13546" width="11" style="47" customWidth="1"/>
    <col min="13547" max="13547" width="21" style="47" customWidth="1"/>
    <col min="13548" max="13548" width="21.625" style="47" customWidth="1"/>
    <col min="13549" max="13549" width="12.125" style="47" customWidth="1"/>
    <col min="13550" max="13550" width="13.375" style="47" customWidth="1"/>
    <col min="13551" max="13551" width="9.125" style="47" customWidth="1"/>
    <col min="13552" max="13552" width="9.25" style="47" customWidth="1"/>
    <col min="13553" max="13553" width="11.25" style="47" customWidth="1"/>
    <col min="13554" max="13554" width="9.5" style="47" customWidth="1"/>
    <col min="13555" max="13801" width="9" style="47"/>
    <col min="13802" max="13802" width="11" style="47" customWidth="1"/>
    <col min="13803" max="13803" width="21" style="47" customWidth="1"/>
    <col min="13804" max="13804" width="21.625" style="47" customWidth="1"/>
    <col min="13805" max="13805" width="12.125" style="47" customWidth="1"/>
    <col min="13806" max="13806" width="13.375" style="47" customWidth="1"/>
    <col min="13807" max="13807" width="9.125" style="47" customWidth="1"/>
    <col min="13808" max="13808" width="9.25" style="47" customWidth="1"/>
    <col min="13809" max="13809" width="11.25" style="47" customWidth="1"/>
    <col min="13810" max="13810" width="9.5" style="47" customWidth="1"/>
    <col min="13811" max="14057" width="9" style="47"/>
    <col min="14058" max="14058" width="11" style="47" customWidth="1"/>
    <col min="14059" max="14059" width="21" style="47" customWidth="1"/>
    <col min="14060" max="14060" width="21.625" style="47" customWidth="1"/>
    <col min="14061" max="14061" width="12.125" style="47" customWidth="1"/>
    <col min="14062" max="14062" width="13.375" style="47" customWidth="1"/>
    <col min="14063" max="14063" width="9.125" style="47" customWidth="1"/>
    <col min="14064" max="14064" width="9.25" style="47" customWidth="1"/>
    <col min="14065" max="14065" width="11.25" style="47" customWidth="1"/>
    <col min="14066" max="14066" width="9.5" style="47" customWidth="1"/>
    <col min="14067" max="14313" width="9" style="47"/>
    <col min="14314" max="14314" width="11" style="47" customWidth="1"/>
    <col min="14315" max="14315" width="21" style="47" customWidth="1"/>
    <col min="14316" max="14316" width="21.625" style="47" customWidth="1"/>
    <col min="14317" max="14317" width="12.125" style="47" customWidth="1"/>
    <col min="14318" max="14318" width="13.375" style="47" customWidth="1"/>
    <col min="14319" max="14319" width="9.125" style="47" customWidth="1"/>
    <col min="14320" max="14320" width="9.25" style="47" customWidth="1"/>
    <col min="14321" max="14321" width="11.25" style="47" customWidth="1"/>
    <col min="14322" max="14322" width="9.5" style="47" customWidth="1"/>
    <col min="14323" max="14569" width="9" style="47"/>
    <col min="14570" max="14570" width="11" style="47" customWidth="1"/>
    <col min="14571" max="14571" width="21" style="47" customWidth="1"/>
    <col min="14572" max="14572" width="21.625" style="47" customWidth="1"/>
    <col min="14573" max="14573" width="12.125" style="47" customWidth="1"/>
    <col min="14574" max="14574" width="13.375" style="47" customWidth="1"/>
    <col min="14575" max="14575" width="9.125" style="47" customWidth="1"/>
    <col min="14576" max="14576" width="9.25" style="47" customWidth="1"/>
    <col min="14577" max="14577" width="11.25" style="47" customWidth="1"/>
    <col min="14578" max="14578" width="9.5" style="47" customWidth="1"/>
    <col min="14579" max="14825" width="9" style="47"/>
    <col min="14826" max="14826" width="11" style="47" customWidth="1"/>
    <col min="14827" max="14827" width="21" style="47" customWidth="1"/>
    <col min="14828" max="14828" width="21.625" style="47" customWidth="1"/>
    <col min="14829" max="14829" width="12.125" style="47" customWidth="1"/>
    <col min="14830" max="14830" width="13.375" style="47" customWidth="1"/>
    <col min="14831" max="14831" width="9.125" style="47" customWidth="1"/>
    <col min="14832" max="14832" width="9.25" style="47" customWidth="1"/>
    <col min="14833" max="14833" width="11.25" style="47" customWidth="1"/>
    <col min="14834" max="14834" width="9.5" style="47" customWidth="1"/>
    <col min="14835" max="15081" width="9" style="47"/>
    <col min="15082" max="15082" width="11" style="47" customWidth="1"/>
    <col min="15083" max="15083" width="21" style="47" customWidth="1"/>
    <col min="15084" max="15084" width="21.625" style="47" customWidth="1"/>
    <col min="15085" max="15085" width="12.125" style="47" customWidth="1"/>
    <col min="15086" max="15086" width="13.375" style="47" customWidth="1"/>
    <col min="15087" max="15087" width="9.125" style="47" customWidth="1"/>
    <col min="15088" max="15088" width="9.25" style="47" customWidth="1"/>
    <col min="15089" max="15089" width="11.25" style="47" customWidth="1"/>
    <col min="15090" max="15090" width="9.5" style="47" customWidth="1"/>
    <col min="15091" max="15337" width="9" style="47"/>
    <col min="15338" max="15338" width="11" style="47" customWidth="1"/>
    <col min="15339" max="15339" width="21" style="47" customWidth="1"/>
    <col min="15340" max="15340" width="21.625" style="47" customWidth="1"/>
    <col min="15341" max="15341" width="12.125" style="47" customWidth="1"/>
    <col min="15342" max="15342" width="13.375" style="47" customWidth="1"/>
    <col min="15343" max="15343" width="9.125" style="47" customWidth="1"/>
    <col min="15344" max="15344" width="9.25" style="47" customWidth="1"/>
    <col min="15345" max="15345" width="11.25" style="47" customWidth="1"/>
    <col min="15346" max="15346" width="9.5" style="47" customWidth="1"/>
    <col min="15347" max="15593" width="9" style="47"/>
    <col min="15594" max="15594" width="11" style="47" customWidth="1"/>
    <col min="15595" max="15595" width="21" style="47" customWidth="1"/>
    <col min="15596" max="15596" width="21.625" style="47" customWidth="1"/>
    <col min="15597" max="15597" width="12.125" style="47" customWidth="1"/>
    <col min="15598" max="15598" width="13.375" style="47" customWidth="1"/>
    <col min="15599" max="15599" width="9.125" style="47" customWidth="1"/>
    <col min="15600" max="15600" width="9.25" style="47" customWidth="1"/>
    <col min="15601" max="15601" width="11.25" style="47" customWidth="1"/>
    <col min="15602" max="15602" width="9.5" style="47" customWidth="1"/>
    <col min="15603" max="15849" width="9" style="47"/>
    <col min="15850" max="15850" width="11" style="47" customWidth="1"/>
    <col min="15851" max="15851" width="21" style="47" customWidth="1"/>
    <col min="15852" max="15852" width="21.625" style="47" customWidth="1"/>
    <col min="15853" max="15853" width="12.125" style="47" customWidth="1"/>
    <col min="15854" max="15854" width="13.375" style="47" customWidth="1"/>
    <col min="15855" max="15855" width="9.125" style="47" customWidth="1"/>
    <col min="15856" max="15856" width="9.25" style="47" customWidth="1"/>
    <col min="15857" max="15857" width="11.25" style="47" customWidth="1"/>
    <col min="15858" max="15858" width="9.5" style="47" customWidth="1"/>
    <col min="15859" max="16105" width="9" style="47"/>
    <col min="16106" max="16106" width="11" style="47" customWidth="1"/>
    <col min="16107" max="16107" width="21" style="47" customWidth="1"/>
    <col min="16108" max="16108" width="21.625" style="47" customWidth="1"/>
    <col min="16109" max="16109" width="12.125" style="47" customWidth="1"/>
    <col min="16110" max="16110" width="13.375" style="47" customWidth="1"/>
    <col min="16111" max="16111" width="9.125" style="47" customWidth="1"/>
    <col min="16112" max="16112" width="9.25" style="47" customWidth="1"/>
    <col min="16113" max="16113" width="11.25" style="47" customWidth="1"/>
    <col min="16114" max="16114" width="9.5" style="47" customWidth="1"/>
    <col min="16115" max="16384" width="9" style="47"/>
  </cols>
  <sheetData>
    <row r="1" spans="1:60" ht="12" customHeight="1">
      <c r="A1" s="119" t="s">
        <v>36</v>
      </c>
      <c r="B1" s="119"/>
      <c r="C1" s="119"/>
      <c r="D1" s="119"/>
      <c r="E1" s="119"/>
      <c r="F1" s="119"/>
      <c r="G1" s="120"/>
      <c r="H1" s="121" t="s">
        <v>37</v>
      </c>
      <c r="I1" s="122"/>
    </row>
    <row r="2" spans="1:60" ht="12" customHeight="1">
      <c r="A2" s="119"/>
      <c r="B2" s="119"/>
      <c r="C2" s="119"/>
      <c r="D2" s="119"/>
      <c r="E2" s="119"/>
      <c r="F2" s="119"/>
      <c r="G2" s="120"/>
      <c r="H2" s="123"/>
      <c r="I2" s="124"/>
    </row>
    <row r="3" spans="1:60" ht="12" customHeight="1">
      <c r="A3" s="119"/>
      <c r="B3" s="119"/>
      <c r="C3" s="119"/>
      <c r="D3" s="119"/>
      <c r="E3" s="119"/>
      <c r="F3" s="119"/>
      <c r="G3" s="120"/>
      <c r="H3" s="123"/>
      <c r="I3" s="124"/>
    </row>
    <row r="4" spans="1:60" ht="13.5" customHeight="1">
      <c r="A4" s="127" t="s">
        <v>64</v>
      </c>
      <c r="B4" s="127"/>
      <c r="C4" s="127"/>
      <c r="D4" s="127"/>
      <c r="E4" s="127"/>
      <c r="F4" s="127"/>
      <c r="G4" s="128"/>
      <c r="H4" s="125"/>
      <c r="I4" s="126"/>
    </row>
    <row r="5" spans="1:60" ht="8.25" customHeight="1">
      <c r="C5" s="50"/>
      <c r="D5" s="50"/>
    </row>
    <row r="6" spans="1:60" ht="14.25" customHeight="1">
      <c r="A6" s="49" t="s">
        <v>38</v>
      </c>
      <c r="E6" s="47" t="s">
        <v>39</v>
      </c>
    </row>
    <row r="7" spans="1:60" ht="14.25" customHeight="1">
      <c r="A7" s="49" t="s">
        <v>40</v>
      </c>
    </row>
    <row r="8" spans="1:60" ht="14.25" customHeight="1">
      <c r="A8" s="49" t="s">
        <v>41</v>
      </c>
    </row>
    <row r="9" spans="1:60" ht="14.25" customHeight="1">
      <c r="A9" s="49" t="s">
        <v>42</v>
      </c>
    </row>
    <row r="10" spans="1:60" ht="6.75" customHeight="1"/>
    <row r="11" spans="1:60" s="53" customFormat="1" ht="21.75" customHeight="1">
      <c r="A11" s="110" t="s">
        <v>43</v>
      </c>
      <c r="B11" s="112" t="s">
        <v>3</v>
      </c>
      <c r="C11" s="113"/>
      <c r="D11" s="114"/>
      <c r="E11" s="115" t="s">
        <v>44</v>
      </c>
      <c r="F11" s="115"/>
      <c r="G11" s="115"/>
      <c r="H11" s="115"/>
      <c r="I11" s="52" t="s">
        <v>4</v>
      </c>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row>
    <row r="12" spans="1:60" s="53" customFormat="1" ht="30.75" customHeight="1">
      <c r="A12" s="111"/>
      <c r="B12" s="52" t="s">
        <v>45</v>
      </c>
      <c r="C12" s="52" t="s">
        <v>2</v>
      </c>
      <c r="D12" s="52" t="s">
        <v>46</v>
      </c>
      <c r="E12" s="52" t="s">
        <v>1</v>
      </c>
      <c r="F12" s="55" t="s">
        <v>47</v>
      </c>
      <c r="G12" s="55" t="s">
        <v>0</v>
      </c>
      <c r="H12" s="56" t="s">
        <v>48</v>
      </c>
      <c r="I12" s="52"/>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row>
    <row r="13" spans="1:60" s="61" customFormat="1" ht="10.5" customHeight="1">
      <c r="A13" s="57" t="s">
        <v>49</v>
      </c>
      <c r="B13" s="58">
        <v>2</v>
      </c>
      <c r="C13" s="58">
        <v>3</v>
      </c>
      <c r="D13" s="58">
        <v>4</v>
      </c>
      <c r="E13" s="58">
        <v>5</v>
      </c>
      <c r="F13" s="59" t="s">
        <v>50</v>
      </c>
      <c r="G13" s="59" t="s">
        <v>51</v>
      </c>
      <c r="H13" s="58">
        <v>8</v>
      </c>
      <c r="I13" s="58">
        <v>9</v>
      </c>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row>
    <row r="14" spans="1:60" s="69" customFormat="1" ht="26.25" customHeight="1">
      <c r="A14" s="62">
        <v>42186</v>
      </c>
      <c r="B14" s="19" t="s">
        <v>66</v>
      </c>
      <c r="C14" s="63" t="str">
        <f>VLOOKUP(B14,[26]Vine!$A$5:$F$178,3,0)</f>
        <v>Vũng Tàu</v>
      </c>
      <c r="D14" s="63">
        <f>VLOOKUP(B14,[26]Vine!$A$5:$F$178,2,0)</f>
        <v>260456563</v>
      </c>
      <c r="E14" s="64" t="s">
        <v>70</v>
      </c>
      <c r="F14" s="64">
        <v>6540</v>
      </c>
      <c r="G14" s="65">
        <v>15500</v>
      </c>
      <c r="H14" s="66">
        <f>F14*G14</f>
        <v>101370000</v>
      </c>
      <c r="I14" s="67"/>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row>
    <row r="15" spans="1:60" s="69" customFormat="1" ht="26.25" customHeight="1">
      <c r="A15" s="62">
        <v>42186</v>
      </c>
      <c r="B15" s="19" t="s">
        <v>67</v>
      </c>
      <c r="C15" s="63" t="str">
        <f>VLOOKUP(B15,[26]Vine!$A$5:$F$178,3,0)</f>
        <v>Vũng Tàu</v>
      </c>
      <c r="D15" s="63">
        <f>VLOOKUP(B15,[26]Vine!$A$5:$F$178,2,0)</f>
        <v>261183075</v>
      </c>
      <c r="E15" s="64" t="s">
        <v>70</v>
      </c>
      <c r="F15" s="64">
        <v>7540</v>
      </c>
      <c r="G15" s="65">
        <v>15500</v>
      </c>
      <c r="H15" s="66">
        <f t="shared" ref="H15:H17" si="0">F15*G15</f>
        <v>116870000</v>
      </c>
      <c r="I15" s="70"/>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row>
    <row r="16" spans="1:60" s="69" customFormat="1" ht="26.25" customHeight="1">
      <c r="A16" s="62">
        <v>42186</v>
      </c>
      <c r="B16" s="19" t="s">
        <v>68</v>
      </c>
      <c r="C16" s="63" t="str">
        <f>VLOOKUP(B16,[26]Vine!$A$5:$F$178,3,0)</f>
        <v>Vũng Tàu</v>
      </c>
      <c r="D16" s="63">
        <f>VLOOKUP(B16,[26]Vine!$A$5:$F$178,2,0)</f>
        <v>270106056</v>
      </c>
      <c r="E16" s="64" t="s">
        <v>70</v>
      </c>
      <c r="F16" s="64">
        <v>6890</v>
      </c>
      <c r="G16" s="65">
        <v>15500</v>
      </c>
      <c r="H16" s="66">
        <f t="shared" si="0"/>
        <v>106795000</v>
      </c>
      <c r="I16" s="70"/>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row>
    <row r="17" spans="1:60" s="69" customFormat="1" ht="26.25" customHeight="1">
      <c r="A17" s="62">
        <v>42194</v>
      </c>
      <c r="B17" s="19" t="s">
        <v>69</v>
      </c>
      <c r="C17" s="63" t="str">
        <f>VLOOKUP(B17,[26]Vine!$A$5:$F$178,3,0)</f>
        <v>Vũng Tàu</v>
      </c>
      <c r="D17" s="63">
        <f>VLOOKUP(B17,[26]Vine!$A$5:$F$178,2,0)</f>
        <v>270176684</v>
      </c>
      <c r="E17" s="64" t="s">
        <v>70</v>
      </c>
      <c r="F17" s="64">
        <v>6049</v>
      </c>
      <c r="G17" s="65">
        <v>15500</v>
      </c>
      <c r="H17" s="66">
        <f t="shared" si="0"/>
        <v>93759500</v>
      </c>
      <c r="I17" s="70"/>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row>
    <row r="18" spans="1:60" s="69" customFormat="1" ht="26.25" customHeight="1">
      <c r="A18" s="62">
        <v>42194</v>
      </c>
      <c r="B18" s="19" t="s">
        <v>67</v>
      </c>
      <c r="C18" s="63" t="str">
        <f>VLOOKUP(B18,[26]Vine!$A$5:$F$178,3,0)</f>
        <v>Vũng Tàu</v>
      </c>
      <c r="D18" s="63">
        <f>VLOOKUP(B18,[26]Vine!$A$5:$F$178,2,0)</f>
        <v>261183075</v>
      </c>
      <c r="E18" s="64" t="s">
        <v>70</v>
      </c>
      <c r="F18" s="64">
        <v>7780</v>
      </c>
      <c r="G18" s="65">
        <v>15500</v>
      </c>
      <c r="H18" s="66">
        <f t="shared" ref="H18:H20" si="1">F18*G18</f>
        <v>120590000</v>
      </c>
      <c r="I18" s="70"/>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row>
    <row r="19" spans="1:60" s="69" customFormat="1" ht="26.25" customHeight="1">
      <c r="A19" s="62">
        <v>42200</v>
      </c>
      <c r="B19" s="19" t="s">
        <v>68</v>
      </c>
      <c r="C19" s="63" t="str">
        <f>VLOOKUP(B19,[26]Vine!$A$5:$F$178,3,0)</f>
        <v>Vũng Tàu</v>
      </c>
      <c r="D19" s="63">
        <f>VLOOKUP(B19,[26]Vine!$A$5:$F$178,2,0)</f>
        <v>270106056</v>
      </c>
      <c r="E19" s="64" t="s">
        <v>70</v>
      </c>
      <c r="F19" s="64">
        <v>6792</v>
      </c>
      <c r="G19" s="65">
        <v>15500</v>
      </c>
      <c r="H19" s="66">
        <f t="shared" si="1"/>
        <v>105276000</v>
      </c>
      <c r="I19" s="70"/>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row>
    <row r="20" spans="1:60" s="69" customFormat="1" ht="26.25" customHeight="1">
      <c r="A20" s="62">
        <v>42200</v>
      </c>
      <c r="B20" s="19" t="s">
        <v>69</v>
      </c>
      <c r="C20" s="63" t="str">
        <f>VLOOKUP(B20,[26]Vine!$A$5:$F$178,3,0)</f>
        <v>Vũng Tàu</v>
      </c>
      <c r="D20" s="63">
        <f>VLOOKUP(B20,[26]Vine!$A$5:$F$178,2,0)</f>
        <v>270176684</v>
      </c>
      <c r="E20" s="64" t="s">
        <v>70</v>
      </c>
      <c r="F20" s="64">
        <f>49500-SUM(F14:F19)</f>
        <v>7909</v>
      </c>
      <c r="G20" s="65">
        <v>15500</v>
      </c>
      <c r="H20" s="66">
        <f t="shared" si="1"/>
        <v>122589500</v>
      </c>
      <c r="I20" s="70"/>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row>
    <row r="21" spans="1:60" s="69" customFormat="1" ht="26.25" customHeight="1">
      <c r="A21" s="62"/>
      <c r="B21" s="19"/>
      <c r="C21" s="63"/>
      <c r="D21" s="63"/>
      <c r="E21" s="64"/>
      <c r="F21" s="64"/>
      <c r="G21" s="65"/>
      <c r="H21" s="66"/>
      <c r="I21" s="66"/>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row>
    <row r="22" spans="1:60" ht="18.75" customHeight="1">
      <c r="A22" s="49" t="s">
        <v>56</v>
      </c>
      <c r="C22" s="71">
        <f>SUM(H14:H21)</f>
        <v>767250000</v>
      </c>
      <c r="D22" s="71"/>
    </row>
    <row r="23" spans="1:60" ht="12.75" customHeight="1">
      <c r="C23" s="72"/>
      <c r="D23" s="51"/>
      <c r="G23" s="73" t="s">
        <v>65</v>
      </c>
      <c r="H23" s="74"/>
      <c r="I23" s="74"/>
    </row>
    <row r="24" spans="1:60">
      <c r="B24" s="75" t="s">
        <v>57</v>
      </c>
      <c r="G24" s="76" t="s">
        <v>58</v>
      </c>
    </row>
    <row r="25" spans="1:60">
      <c r="B25" s="77" t="s">
        <v>59</v>
      </c>
      <c r="D25" s="78"/>
      <c r="G25" s="79" t="s">
        <v>60</v>
      </c>
    </row>
    <row r="26" spans="1:60">
      <c r="B26" s="77"/>
      <c r="D26" s="78"/>
      <c r="G26" s="79"/>
    </row>
    <row r="27" spans="1:60">
      <c r="B27" s="77"/>
      <c r="D27" s="78"/>
      <c r="G27" s="79"/>
    </row>
    <row r="28" spans="1:60">
      <c r="B28" s="77"/>
      <c r="D28" s="78"/>
      <c r="G28" s="79"/>
    </row>
    <row r="29" spans="1:60">
      <c r="B29" s="77"/>
      <c r="D29" s="78"/>
      <c r="G29" s="79"/>
    </row>
    <row r="30" spans="1:60" ht="17.25" customHeight="1">
      <c r="B30" s="80" t="s">
        <v>5</v>
      </c>
      <c r="C30" s="80"/>
      <c r="F30" s="116"/>
      <c r="G30" s="116"/>
      <c r="H30" s="116"/>
    </row>
    <row r="32" spans="1:60">
      <c r="A32" s="81" t="s">
        <v>61</v>
      </c>
    </row>
    <row r="33" spans="1:9" ht="33.75" customHeight="1">
      <c r="A33" s="117" t="s">
        <v>62</v>
      </c>
      <c r="B33" s="118"/>
      <c r="C33" s="118"/>
      <c r="D33" s="118"/>
      <c r="E33" s="118"/>
      <c r="F33" s="118"/>
      <c r="G33" s="118"/>
      <c r="H33" s="118"/>
      <c r="I33" s="118"/>
    </row>
    <row r="34" spans="1:9" ht="33.75" customHeight="1">
      <c r="A34" s="117" t="s">
        <v>63</v>
      </c>
      <c r="B34" s="117"/>
      <c r="C34" s="117"/>
      <c r="D34" s="117"/>
      <c r="E34" s="117"/>
      <c r="F34" s="117"/>
      <c r="G34" s="117"/>
      <c r="H34" s="117"/>
      <c r="I34" s="117"/>
    </row>
    <row r="35" spans="1:9" ht="33.75" customHeight="1">
      <c r="A35" s="82"/>
      <c r="B35" s="82"/>
      <c r="C35" s="82"/>
      <c r="D35" s="82"/>
      <c r="E35" s="82"/>
      <c r="F35" s="82"/>
      <c r="G35" s="82"/>
      <c r="H35" s="82"/>
      <c r="I35" s="82"/>
    </row>
    <row r="36" spans="1:9" ht="33.75" customHeight="1">
      <c r="A36" s="82"/>
      <c r="B36" s="82"/>
      <c r="C36" s="82"/>
      <c r="D36" s="82"/>
      <c r="E36" s="82"/>
      <c r="F36" s="82"/>
      <c r="G36" s="82"/>
      <c r="H36" s="82"/>
      <c r="I36" s="82"/>
    </row>
    <row r="37" spans="1:9" ht="33.75" customHeight="1">
      <c r="A37" s="82"/>
      <c r="B37" s="82"/>
      <c r="C37" s="82"/>
      <c r="D37" s="82"/>
      <c r="E37" s="82"/>
      <c r="F37" s="82"/>
      <c r="G37" s="82"/>
      <c r="H37" s="82"/>
      <c r="I37" s="82"/>
    </row>
    <row r="38" spans="1:9" ht="33.75" customHeight="1">
      <c r="A38" s="82"/>
      <c r="B38" s="82"/>
      <c r="C38" s="82"/>
      <c r="D38" s="82"/>
      <c r="E38" s="82"/>
      <c r="F38" s="82"/>
      <c r="G38" s="82"/>
      <c r="H38" s="82"/>
      <c r="I38" s="82"/>
    </row>
    <row r="39" spans="1:9" ht="33.75" customHeight="1">
      <c r="A39" s="82"/>
      <c r="B39" s="82"/>
      <c r="C39" s="82"/>
      <c r="D39" s="82"/>
      <c r="E39" s="82"/>
      <c r="F39" s="82"/>
      <c r="G39" s="82"/>
      <c r="H39" s="82"/>
      <c r="I39" s="82"/>
    </row>
    <row r="40" spans="1:9" ht="33.75" customHeight="1">
      <c r="A40" s="82"/>
      <c r="B40" s="82"/>
      <c r="C40" s="82"/>
      <c r="D40" s="82"/>
      <c r="E40" s="82"/>
      <c r="F40" s="82"/>
      <c r="G40" s="82"/>
      <c r="H40" s="82"/>
      <c r="I40" s="82"/>
    </row>
    <row r="41" spans="1:9" ht="33.75" customHeight="1">
      <c r="A41" s="82"/>
      <c r="B41" s="82"/>
      <c r="C41" s="82"/>
      <c r="D41" s="82"/>
      <c r="E41" s="82"/>
      <c r="F41" s="82"/>
      <c r="G41" s="82"/>
      <c r="H41" s="82"/>
      <c r="I41" s="82"/>
    </row>
    <row r="42" spans="1:9" ht="33.75" customHeight="1">
      <c r="A42" s="82"/>
      <c r="B42" s="82"/>
      <c r="C42" s="82"/>
      <c r="D42" s="82"/>
      <c r="E42" s="82"/>
      <c r="F42" s="82"/>
      <c r="G42" s="82"/>
      <c r="H42" s="82"/>
      <c r="I42" s="82"/>
    </row>
    <row r="43" spans="1:9" ht="33.75" customHeight="1">
      <c r="A43" s="82"/>
      <c r="B43" s="82"/>
      <c r="C43" s="82"/>
      <c r="D43" s="82"/>
      <c r="E43" s="82"/>
      <c r="F43" s="82"/>
      <c r="G43" s="82"/>
      <c r="H43" s="82"/>
      <c r="I43" s="82"/>
    </row>
    <row r="44" spans="1:9" ht="33.75" customHeight="1">
      <c r="A44" s="82"/>
      <c r="B44" s="82"/>
      <c r="C44" s="82"/>
      <c r="D44" s="82"/>
      <c r="E44" s="82"/>
      <c r="F44" s="82"/>
      <c r="G44" s="82"/>
      <c r="H44" s="82"/>
      <c r="I44" s="82"/>
    </row>
    <row r="45" spans="1:9" ht="33.75" customHeight="1">
      <c r="A45" s="82"/>
      <c r="B45" s="82"/>
      <c r="C45" s="82"/>
      <c r="D45" s="82"/>
      <c r="E45" s="82"/>
      <c r="F45" s="82"/>
      <c r="G45" s="82"/>
      <c r="H45" s="82"/>
      <c r="I45" s="82"/>
    </row>
    <row r="46" spans="1:9" ht="33.75" customHeight="1">
      <c r="A46" s="82"/>
      <c r="B46" s="82"/>
      <c r="C46" s="82"/>
      <c r="D46" s="82"/>
      <c r="E46" s="82"/>
      <c r="F46" s="82"/>
      <c r="G46" s="82"/>
      <c r="H46" s="82"/>
      <c r="I46" s="82"/>
    </row>
    <row r="47" spans="1:9" ht="33.75" customHeight="1">
      <c r="A47" s="82"/>
      <c r="B47" s="82"/>
      <c r="C47" s="82"/>
      <c r="D47" s="82"/>
      <c r="E47" s="82"/>
      <c r="F47" s="82"/>
      <c r="G47" s="82"/>
      <c r="H47" s="82"/>
      <c r="I47" s="82"/>
    </row>
    <row r="48" spans="1:9" ht="33.75" customHeight="1">
      <c r="A48" s="82"/>
      <c r="B48" s="82"/>
      <c r="C48" s="82"/>
      <c r="D48" s="82"/>
      <c r="E48" s="82"/>
      <c r="F48" s="82"/>
      <c r="G48" s="82"/>
      <c r="H48" s="82"/>
      <c r="I48" s="82"/>
    </row>
    <row r="49" spans="1:60" ht="12" customHeight="1">
      <c r="A49" s="119" t="s">
        <v>36</v>
      </c>
      <c r="B49" s="119"/>
      <c r="C49" s="119"/>
      <c r="D49" s="119"/>
      <c r="E49" s="119"/>
      <c r="F49" s="119"/>
      <c r="G49" s="120"/>
      <c r="H49" s="121" t="s">
        <v>37</v>
      </c>
      <c r="I49" s="122"/>
    </row>
    <row r="50" spans="1:60" ht="12" customHeight="1">
      <c r="A50" s="119"/>
      <c r="B50" s="119"/>
      <c r="C50" s="119"/>
      <c r="D50" s="119"/>
      <c r="E50" s="119"/>
      <c r="F50" s="119"/>
      <c r="G50" s="120"/>
      <c r="H50" s="123"/>
      <c r="I50" s="124"/>
    </row>
    <row r="51" spans="1:60" ht="12" customHeight="1">
      <c r="A51" s="119"/>
      <c r="B51" s="119"/>
      <c r="C51" s="119"/>
      <c r="D51" s="119"/>
      <c r="E51" s="119"/>
      <c r="F51" s="119"/>
      <c r="G51" s="120"/>
      <c r="H51" s="123"/>
      <c r="I51" s="124"/>
    </row>
    <row r="52" spans="1:60" ht="13.5" customHeight="1">
      <c r="A52" s="127" t="s">
        <v>64</v>
      </c>
      <c r="B52" s="127"/>
      <c r="C52" s="127"/>
      <c r="D52" s="127"/>
      <c r="E52" s="127"/>
      <c r="F52" s="127"/>
      <c r="G52" s="128"/>
      <c r="H52" s="125"/>
      <c r="I52" s="126"/>
    </row>
    <row r="53" spans="1:60" ht="8.25" customHeight="1">
      <c r="C53" s="50"/>
      <c r="D53" s="50"/>
    </row>
    <row r="54" spans="1:60" ht="14.25" customHeight="1">
      <c r="A54" s="49" t="s">
        <v>38</v>
      </c>
      <c r="E54" s="47" t="s">
        <v>39</v>
      </c>
    </row>
    <row r="55" spans="1:60" ht="14.25" customHeight="1">
      <c r="A55" s="49" t="s">
        <v>40</v>
      </c>
    </row>
    <row r="56" spans="1:60" ht="14.25" customHeight="1">
      <c r="A56" s="49" t="s">
        <v>41</v>
      </c>
    </row>
    <row r="57" spans="1:60" ht="14.25" customHeight="1">
      <c r="A57" s="49" t="s">
        <v>42</v>
      </c>
    </row>
    <row r="58" spans="1:60" ht="6.75" customHeight="1"/>
    <row r="59" spans="1:60" s="53" customFormat="1" ht="21.75" customHeight="1">
      <c r="A59" s="110" t="s">
        <v>43</v>
      </c>
      <c r="B59" s="112" t="s">
        <v>3</v>
      </c>
      <c r="C59" s="113"/>
      <c r="D59" s="114"/>
      <c r="E59" s="115" t="s">
        <v>44</v>
      </c>
      <c r="F59" s="115"/>
      <c r="G59" s="115"/>
      <c r="H59" s="115"/>
      <c r="I59" s="52" t="s">
        <v>4</v>
      </c>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row>
    <row r="60" spans="1:60" s="53" customFormat="1" ht="30.75" customHeight="1">
      <c r="A60" s="111"/>
      <c r="B60" s="52" t="s">
        <v>45</v>
      </c>
      <c r="C60" s="52" t="s">
        <v>2</v>
      </c>
      <c r="D60" s="52" t="s">
        <v>46</v>
      </c>
      <c r="E60" s="52" t="s">
        <v>1</v>
      </c>
      <c r="F60" s="55" t="s">
        <v>47</v>
      </c>
      <c r="G60" s="55" t="s">
        <v>0</v>
      </c>
      <c r="H60" s="56" t="s">
        <v>48</v>
      </c>
      <c r="I60" s="52"/>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row>
    <row r="61" spans="1:60" s="61" customFormat="1" ht="10.5" customHeight="1">
      <c r="A61" s="57" t="s">
        <v>49</v>
      </c>
      <c r="B61" s="58">
        <v>2</v>
      </c>
      <c r="C61" s="58">
        <v>3</v>
      </c>
      <c r="D61" s="58">
        <v>4</v>
      </c>
      <c r="E61" s="58">
        <v>5</v>
      </c>
      <c r="F61" s="59" t="s">
        <v>50</v>
      </c>
      <c r="G61" s="59" t="s">
        <v>51</v>
      </c>
      <c r="H61" s="58">
        <v>8</v>
      </c>
      <c r="I61" s="58">
        <v>9</v>
      </c>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row>
    <row r="62" spans="1:60" s="69" customFormat="1" ht="26.25" customHeight="1">
      <c r="A62" s="62">
        <v>42192</v>
      </c>
      <c r="B62" s="19" t="s">
        <v>52</v>
      </c>
      <c r="C62" s="63" t="str">
        <f>VLOOKUP(B62,[26]Vine!$A$5:$F$178,3,0)</f>
        <v>Ba Tri - Bến Tre</v>
      </c>
      <c r="D62" s="63">
        <f>VLOOKUP(B62,[26]Vine!$A$5:$F$178,2,0)</f>
        <v>320775664</v>
      </c>
      <c r="E62" s="64" t="s">
        <v>53</v>
      </c>
      <c r="F62" s="64">
        <v>6780</v>
      </c>
      <c r="G62" s="65">
        <v>14000</v>
      </c>
      <c r="H62" s="66">
        <f t="shared" ref="H62:H64" si="2">F62*G62</f>
        <v>94920000</v>
      </c>
      <c r="I62" s="67"/>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row>
    <row r="63" spans="1:60" s="69" customFormat="1" ht="26.25" customHeight="1">
      <c r="A63" s="62">
        <v>42192</v>
      </c>
      <c r="B63" s="19" t="s">
        <v>54</v>
      </c>
      <c r="C63" s="63" t="str">
        <f>VLOOKUP(B63,[26]Vine!$A$5:$F$178,3,0)</f>
        <v>Ba Tri - Bến Tre</v>
      </c>
      <c r="D63" s="63">
        <f>VLOOKUP(B63,[26]Vine!$A$5:$F$178,2,0)</f>
        <v>320807672</v>
      </c>
      <c r="E63" s="64" t="s">
        <v>53</v>
      </c>
      <c r="F63" s="64">
        <v>7930</v>
      </c>
      <c r="G63" s="65">
        <v>14000</v>
      </c>
      <c r="H63" s="66">
        <f t="shared" si="2"/>
        <v>111020000</v>
      </c>
      <c r="I63" s="70"/>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row>
    <row r="64" spans="1:60" s="69" customFormat="1" ht="26.25" customHeight="1">
      <c r="A64" s="62">
        <v>42192</v>
      </c>
      <c r="B64" s="19" t="s">
        <v>55</v>
      </c>
      <c r="C64" s="63" t="str">
        <f>VLOOKUP(B64,[26]Vine!$A$5:$F$178,3,0)</f>
        <v>Ba Tri - Bến Tre</v>
      </c>
      <c r="D64" s="63">
        <f>VLOOKUP(B64,[26]Vine!$A$5:$F$178,2,0)</f>
        <v>320883374</v>
      </c>
      <c r="E64" s="64" t="s">
        <v>53</v>
      </c>
      <c r="F64" s="64">
        <f>22000-SUM(F62:F63)</f>
        <v>7290</v>
      </c>
      <c r="G64" s="65">
        <v>14000</v>
      </c>
      <c r="H64" s="66">
        <f t="shared" si="2"/>
        <v>102060000</v>
      </c>
      <c r="I64" s="70"/>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row>
    <row r="65" spans="1:60" s="69" customFormat="1" ht="26.25" customHeight="1">
      <c r="A65" s="62"/>
      <c r="B65" s="19"/>
      <c r="C65" s="63"/>
      <c r="D65" s="63"/>
      <c r="E65" s="64"/>
      <c r="F65" s="64"/>
      <c r="G65" s="65"/>
      <c r="H65" s="66"/>
      <c r="I65" s="66"/>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row>
    <row r="66" spans="1:60" ht="18.75" customHeight="1">
      <c r="A66" s="49" t="s">
        <v>56</v>
      </c>
      <c r="C66" s="71">
        <f>SUM(H62:H65)</f>
        <v>308000000</v>
      </c>
      <c r="D66" s="71"/>
    </row>
    <row r="67" spans="1:60" ht="12.75" customHeight="1">
      <c r="C67" s="72"/>
      <c r="D67" s="51"/>
      <c r="G67" s="73" t="s">
        <v>65</v>
      </c>
      <c r="H67" s="74"/>
      <c r="I67" s="74"/>
    </row>
    <row r="68" spans="1:60">
      <c r="B68" s="75" t="s">
        <v>57</v>
      </c>
      <c r="G68" s="76" t="s">
        <v>58</v>
      </c>
    </row>
    <row r="69" spans="1:60">
      <c r="B69" s="77" t="s">
        <v>59</v>
      </c>
      <c r="D69" s="78"/>
      <c r="G69" s="79" t="s">
        <v>60</v>
      </c>
    </row>
    <row r="70" spans="1:60">
      <c r="B70" s="77"/>
      <c r="D70" s="78"/>
      <c r="G70" s="79"/>
    </row>
    <row r="71" spans="1:60">
      <c r="B71" s="77"/>
      <c r="D71" s="78"/>
      <c r="G71" s="79"/>
    </row>
    <row r="72" spans="1:60">
      <c r="B72" s="77"/>
      <c r="D72" s="78"/>
      <c r="G72" s="79"/>
    </row>
    <row r="73" spans="1:60">
      <c r="B73" s="77"/>
      <c r="D73" s="78"/>
      <c r="G73" s="79"/>
    </row>
    <row r="74" spans="1:60" ht="17.25" customHeight="1">
      <c r="B74" s="80" t="s">
        <v>5</v>
      </c>
      <c r="C74" s="80"/>
      <c r="F74" s="116"/>
      <c r="G74" s="116"/>
      <c r="H74" s="116"/>
    </row>
    <row r="76" spans="1:60">
      <c r="A76" s="81" t="s">
        <v>61</v>
      </c>
    </row>
    <row r="77" spans="1:60" ht="33.75" customHeight="1">
      <c r="A77" s="117" t="s">
        <v>62</v>
      </c>
      <c r="B77" s="118"/>
      <c r="C77" s="118"/>
      <c r="D77" s="118"/>
      <c r="E77" s="118"/>
      <c r="F77" s="118"/>
      <c r="G77" s="118"/>
      <c r="H77" s="118"/>
      <c r="I77" s="118"/>
    </row>
    <row r="78" spans="1:60" ht="33.75" customHeight="1">
      <c r="A78" s="117" t="s">
        <v>63</v>
      </c>
      <c r="B78" s="117"/>
      <c r="C78" s="117"/>
      <c r="D78" s="117"/>
      <c r="E78" s="117"/>
      <c r="F78" s="117"/>
      <c r="G78" s="117"/>
      <c r="H78" s="117"/>
      <c r="I78" s="117"/>
    </row>
  </sheetData>
  <mergeCells count="18">
    <mergeCell ref="A1:G3"/>
    <mergeCell ref="H1:I4"/>
    <mergeCell ref="A4:G4"/>
    <mergeCell ref="A11:A12"/>
    <mergeCell ref="B11:D11"/>
    <mergeCell ref="E11:H11"/>
    <mergeCell ref="A78:I78"/>
    <mergeCell ref="F30:H30"/>
    <mergeCell ref="A33:I33"/>
    <mergeCell ref="A34:I34"/>
    <mergeCell ref="A49:G51"/>
    <mergeCell ref="H49:I52"/>
    <mergeCell ref="A52:G52"/>
    <mergeCell ref="A59:A60"/>
    <mergeCell ref="B59:D59"/>
    <mergeCell ref="E59:H59"/>
    <mergeCell ref="F74:H74"/>
    <mergeCell ref="A77:I77"/>
  </mergeCells>
  <conditionalFormatting sqref="C53:E54 F54 C5:E6 F6">
    <cfRule type="cellIs" dxfId="0" priority="2"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NHQ11 98.000</vt:lpstr>
      <vt:lpstr>Tokai 03</vt:lpstr>
      <vt:lpstr>'Tokai 03'!Print_Area</vt:lpstr>
      <vt:lpstr>'NHQ11 98.000'!Print_Titles</vt:lpstr>
    </vt:vector>
  </TitlesOfParts>
  <Company>AnLac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2015-07-23T08:44:11Z</cp:lastPrinted>
  <dcterms:created xsi:type="dcterms:W3CDTF">2009-06-26T01:57:08Z</dcterms:created>
  <dcterms:modified xsi:type="dcterms:W3CDTF">2015-07-23T08:45:36Z</dcterms:modified>
</cp:coreProperties>
</file>