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0" windowWidth="15105" windowHeight="7635" tabRatio="922" firstSheet="6" activeTab="18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CP-MỰC" sheetId="84" r:id="rId16"/>
    <sheet name="M.T.NAM" sheetId="76" r:id="rId17"/>
    <sheet name="NGHỊ HÒA" sheetId="75" r:id="rId18"/>
    <sheet name="PHÁT" sheetId="77" r:id="rId19"/>
    <sheet name="T.M.THƯ" sheetId="78" r:id="rId20"/>
    <sheet name="MINH - Mr.Fish" sheetId="94" r:id="rId21"/>
    <sheet name="Tam-Ochoen" sheetId="95" r:id="rId22"/>
    <sheet name="Thăng Long" sheetId="98" r:id="rId23"/>
  </sheets>
  <externalReferences>
    <externalReference r:id="rId24"/>
    <externalReference r:id="rId25"/>
    <externalReference r:id="rId26"/>
    <externalReference r:id="rId27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3" hidden="1">#REF!</definedName>
    <definedName name="_Fill" localSheetId="20" hidden="1">#REF!</definedName>
    <definedName name="_Fill" localSheetId="21" hidden="1">#REF!</definedName>
    <definedName name="_Fill" hidden="1">#REF!</definedName>
    <definedName name="_xlnm._FilterDatabase" localSheetId="8" hidden="1">AAAS!$A$11:$J$64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0" hidden="1">'MINH - Mr.Fish'!$A$11:$K$64</definedName>
    <definedName name="_xlnm._FilterDatabase" localSheetId="17" hidden="1">'NGHỊ HÒA'!$A$11:$L$153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1" hidden="1">'Tam-Ochoen'!$A$8:$WVT$104</definedName>
    <definedName name="_xlnm.Print_Area" localSheetId="4">'AN PHÚ'!$A$95:$J$111</definedName>
    <definedName name="_xlnm.Print_Area" localSheetId="2">'TONG HOP'!$A$1:$G$27</definedName>
    <definedName name="_xlnm.Print_Area" localSheetId="14">'Trung - Tokai'!$A$157:$I$166</definedName>
    <definedName name="_xlnm.Print_Titles" localSheetId="20">'MINH - Mr.Fish'!$11:$11</definedName>
    <definedName name="_xlnm.Print_Titles" localSheetId="21">'Tam-Ochoen'!$7:$8</definedName>
  </definedNames>
  <calcPr calcId="144525"/>
</workbook>
</file>

<file path=xl/calcChain.xml><?xml version="1.0" encoding="utf-8"?>
<calcChain xmlns="http://schemas.openxmlformats.org/spreadsheetml/2006/main">
  <c r="G95" i="77" l="1"/>
  <c r="H80" i="77"/>
  <c r="G73" i="77"/>
  <c r="G72" i="77"/>
  <c r="G59" i="77"/>
  <c r="G39" i="77"/>
  <c r="G38" i="77"/>
  <c r="G31" i="77"/>
  <c r="G15" i="77" l="1"/>
  <c r="G16" i="77"/>
  <c r="G17" i="77"/>
  <c r="G18" i="77"/>
  <c r="G19" i="77"/>
  <c r="G20" i="77"/>
  <c r="G21" i="77"/>
  <c r="G22" i="77"/>
  <c r="G23" i="77"/>
  <c r="G24" i="77"/>
  <c r="G25" i="77"/>
  <c r="G26" i="77"/>
  <c r="G27" i="77"/>
  <c r="G28" i="77"/>
  <c r="G29" i="77"/>
  <c r="G30" i="77"/>
  <c r="G32" i="77"/>
  <c r="G33" i="77"/>
  <c r="G34" i="77"/>
  <c r="G35" i="77"/>
  <c r="G36" i="77"/>
  <c r="G37" i="77"/>
  <c r="G40" i="77"/>
  <c r="G41" i="77"/>
  <c r="G42" i="77"/>
  <c r="G43" i="77"/>
  <c r="G44" i="77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4" i="77"/>
  <c r="G75" i="77"/>
  <c r="G76" i="77"/>
  <c r="G77" i="77"/>
  <c r="G78" i="77"/>
  <c r="G79" i="77"/>
  <c r="G81" i="77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96" i="77"/>
  <c r="G97" i="77"/>
  <c r="G98" i="77"/>
  <c r="G99" i="77"/>
  <c r="G100" i="77"/>
  <c r="G101" i="77"/>
  <c r="G102" i="77"/>
  <c r="G103" i="77"/>
  <c r="G104" i="77"/>
  <c r="G105" i="77"/>
  <c r="G106" i="77"/>
  <c r="G107" i="77"/>
  <c r="G108" i="77"/>
  <c r="G109" i="77"/>
  <c r="G110" i="77"/>
  <c r="G111" i="77"/>
  <c r="G112" i="77"/>
  <c r="G113" i="77"/>
  <c r="G114" i="77"/>
  <c r="G115" i="77"/>
  <c r="G116" i="77"/>
  <c r="G117" i="77"/>
  <c r="G118" i="77"/>
  <c r="G119" i="77"/>
  <c r="G120" i="77"/>
  <c r="G121" i="77"/>
  <c r="G122" i="77"/>
  <c r="G123" i="77"/>
  <c r="G124" i="77"/>
  <c r="G125" i="77"/>
  <c r="G126" i="77"/>
  <c r="G127" i="77"/>
  <c r="G128" i="77"/>
  <c r="G129" i="77"/>
  <c r="G130" i="77"/>
  <c r="G131" i="77"/>
  <c r="G132" i="77"/>
  <c r="G133" i="77"/>
  <c r="G134" i="77"/>
  <c r="G135" i="77"/>
  <c r="G136" i="77"/>
  <c r="G137" i="77"/>
  <c r="G138" i="77"/>
  <c r="G139" i="77"/>
  <c r="G140" i="77"/>
  <c r="G141" i="77"/>
  <c r="G142" i="77"/>
  <c r="G143" i="77"/>
  <c r="G144" i="77"/>
  <c r="G145" i="77"/>
  <c r="G146" i="77"/>
  <c r="G147" i="77"/>
  <c r="G148" i="77"/>
  <c r="G149" i="77"/>
  <c r="G150" i="77"/>
  <c r="G151" i="77"/>
  <c r="G152" i="77"/>
  <c r="G153" i="77"/>
  <c r="G154" i="77"/>
  <c r="G155" i="77"/>
  <c r="G156" i="77"/>
  <c r="G157" i="77"/>
  <c r="G158" i="77"/>
  <c r="G159" i="77"/>
  <c r="G160" i="77"/>
  <c r="G161" i="77"/>
  <c r="G162" i="77"/>
  <c r="G163" i="77"/>
  <c r="G164" i="77"/>
  <c r="G165" i="77"/>
  <c r="G166" i="77"/>
  <c r="G167" i="77"/>
  <c r="G168" i="77"/>
  <c r="G169" i="77"/>
  <c r="G170" i="77"/>
  <c r="G171" i="77"/>
  <c r="G172" i="77"/>
  <c r="G173" i="77"/>
  <c r="G174" i="77"/>
  <c r="G175" i="77"/>
  <c r="G176" i="77"/>
  <c r="G177" i="77"/>
  <c r="G178" i="77"/>
  <c r="G179" i="77"/>
  <c r="G180" i="77"/>
  <c r="G181" i="77"/>
  <c r="G182" i="77"/>
  <c r="G183" i="77"/>
  <c r="G184" i="77"/>
  <c r="G185" i="77"/>
  <c r="G186" i="77"/>
  <c r="G187" i="77"/>
  <c r="G188" i="77"/>
  <c r="G189" i="77"/>
  <c r="G190" i="77"/>
  <c r="G191" i="77"/>
  <c r="G192" i="77"/>
  <c r="G193" i="77"/>
  <c r="G194" i="77"/>
  <c r="G195" i="77"/>
  <c r="G196" i="77"/>
  <c r="G197" i="77"/>
  <c r="G198" i="77"/>
  <c r="G199" i="77"/>
  <c r="G200" i="77"/>
  <c r="G201" i="77"/>
  <c r="G202" i="77"/>
  <c r="G203" i="77"/>
  <c r="G204" i="77"/>
  <c r="G205" i="77"/>
  <c r="G206" i="77"/>
  <c r="G207" i="77"/>
  <c r="G208" i="77"/>
  <c r="G209" i="77"/>
  <c r="G210" i="77"/>
  <c r="G211" i="77"/>
  <c r="G212" i="77"/>
  <c r="G213" i="77"/>
  <c r="G214" i="77"/>
  <c r="G215" i="77"/>
  <c r="G216" i="77"/>
  <c r="G217" i="77"/>
  <c r="G218" i="77"/>
  <c r="G219" i="77"/>
  <c r="G220" i="77"/>
  <c r="G221" i="77"/>
  <c r="G222" i="77"/>
  <c r="G223" i="77"/>
  <c r="G224" i="77"/>
  <c r="G225" i="77"/>
  <c r="G226" i="77"/>
  <c r="G227" i="77"/>
  <c r="G228" i="77"/>
  <c r="G229" i="77"/>
  <c r="G230" i="77"/>
  <c r="G231" i="77"/>
  <c r="G232" i="77"/>
  <c r="G233" i="77"/>
  <c r="G234" i="77"/>
  <c r="G235" i="77"/>
  <c r="G236" i="77"/>
  <c r="G237" i="77"/>
  <c r="G238" i="77"/>
  <c r="G239" i="77"/>
  <c r="G240" i="77"/>
  <c r="G241" i="77"/>
  <c r="G242" i="77"/>
  <c r="G243" i="77"/>
  <c r="G244" i="77"/>
  <c r="G245" i="77"/>
  <c r="G246" i="77"/>
  <c r="G247" i="77"/>
  <c r="G248" i="77"/>
  <c r="G249" i="77"/>
  <c r="G250" i="77"/>
  <c r="G251" i="77"/>
  <c r="G252" i="77"/>
  <c r="G253" i="77"/>
  <c r="G254" i="77"/>
  <c r="G255" i="77"/>
  <c r="G256" i="77"/>
  <c r="G257" i="77"/>
  <c r="G258" i="77"/>
  <c r="G259" i="77"/>
  <c r="G260" i="77"/>
  <c r="G261" i="77"/>
  <c r="G262" i="77"/>
  <c r="G263" i="77"/>
  <c r="G264" i="77"/>
  <c r="G265" i="77"/>
  <c r="G266" i="77"/>
  <c r="G267" i="77"/>
  <c r="G268" i="77"/>
  <c r="G269" i="77"/>
  <c r="G270" i="77"/>
  <c r="G271" i="77"/>
  <c r="G272" i="77"/>
  <c r="G273" i="77"/>
  <c r="G274" i="77"/>
  <c r="G275" i="77"/>
  <c r="G276" i="77"/>
  <c r="G277" i="77"/>
  <c r="G278" i="77"/>
  <c r="G279" i="77"/>
  <c r="G280" i="77"/>
  <c r="G281" i="77"/>
  <c r="G282" i="77"/>
  <c r="G283" i="77"/>
  <c r="G284" i="77"/>
  <c r="G285" i="77"/>
  <c r="G286" i="77"/>
  <c r="G287" i="77"/>
  <c r="G288" i="77"/>
  <c r="G289" i="77"/>
  <c r="G290" i="77"/>
  <c r="G291" i="77"/>
  <c r="G292" i="77"/>
  <c r="G293" i="77"/>
  <c r="G294" i="77"/>
  <c r="G295" i="77"/>
  <c r="G296" i="77"/>
  <c r="G297" i="77"/>
  <c r="G298" i="77"/>
  <c r="G299" i="77"/>
  <c r="G300" i="77"/>
  <c r="G301" i="77"/>
  <c r="G302" i="77"/>
  <c r="G303" i="77"/>
  <c r="G304" i="77"/>
  <c r="G305" i="77"/>
  <c r="G306" i="77"/>
  <c r="G307" i="77"/>
  <c r="G308" i="77"/>
  <c r="G309" i="77"/>
  <c r="G310" i="77"/>
  <c r="G311" i="77"/>
  <c r="G312" i="77"/>
  <c r="G313" i="77"/>
  <c r="G314" i="77"/>
  <c r="G315" i="77"/>
  <c r="G316" i="77"/>
  <c r="G317" i="77"/>
  <c r="G318" i="77"/>
  <c r="G319" i="77"/>
  <c r="G320" i="77"/>
  <c r="G321" i="77"/>
  <c r="G322" i="77"/>
  <c r="G323" i="77"/>
  <c r="G324" i="77"/>
  <c r="G325" i="77"/>
  <c r="G326" i="77"/>
  <c r="G327" i="77"/>
  <c r="G328" i="77"/>
  <c r="G329" i="77"/>
  <c r="G330" i="77"/>
  <c r="G331" i="77"/>
  <c r="G332" i="77"/>
  <c r="G333" i="77"/>
  <c r="G334" i="77"/>
  <c r="L103" i="95" l="1"/>
  <c r="L104" i="95"/>
  <c r="L105" i="95"/>
  <c r="L106" i="95"/>
  <c r="L107" i="95"/>
  <c r="L108" i="95"/>
  <c r="L109" i="95"/>
  <c r="G103" i="95" l="1"/>
  <c r="G104" i="95"/>
  <c r="G105" i="95"/>
  <c r="G106" i="95"/>
  <c r="G107" i="95"/>
  <c r="G108" i="95"/>
  <c r="G109" i="95"/>
  <c r="G110" i="95"/>
  <c r="G111" i="95"/>
  <c r="G112" i="95"/>
  <c r="G113" i="95"/>
  <c r="G114" i="95"/>
  <c r="G115" i="95"/>
  <c r="G116" i="95"/>
  <c r="G117" i="95"/>
  <c r="G118" i="95"/>
  <c r="G119" i="95"/>
  <c r="G120" i="95"/>
  <c r="J102" i="95"/>
  <c r="J103" i="95"/>
  <c r="J104" i="95"/>
  <c r="J105" i="95"/>
  <c r="J106" i="95"/>
  <c r="J107" i="95"/>
  <c r="J108" i="95"/>
  <c r="J109" i="95"/>
  <c r="J110" i="95"/>
  <c r="J111" i="95"/>
  <c r="J112" i="95"/>
  <c r="J113" i="95"/>
  <c r="J114" i="95"/>
  <c r="J115" i="95"/>
  <c r="J116" i="95"/>
  <c r="J117" i="95"/>
  <c r="J118" i="95"/>
  <c r="J119" i="95"/>
  <c r="J120" i="95"/>
  <c r="L110" i="95"/>
  <c r="L111" i="95"/>
  <c r="L112" i="95"/>
  <c r="L113" i="95"/>
  <c r="L114" i="95"/>
  <c r="L115" i="95"/>
  <c r="L116" i="95"/>
  <c r="L117" i="95"/>
  <c r="L118" i="95"/>
  <c r="L119" i="95"/>
  <c r="L120" i="95"/>
  <c r="J98" i="95" l="1"/>
  <c r="G98" i="95"/>
  <c r="G37" i="81"/>
  <c r="I59" i="81"/>
  <c r="I60" i="81"/>
  <c r="I61" i="81"/>
  <c r="I62" i="81"/>
  <c r="G41" i="81"/>
  <c r="G50" i="81"/>
  <c r="G56" i="81"/>
  <c r="G52" i="81"/>
  <c r="F64" i="81"/>
  <c r="I19" i="98"/>
  <c r="I20" i="98"/>
  <c r="I21" i="98"/>
  <c r="I22" i="98"/>
  <c r="I23" i="98"/>
  <c r="I24" i="98"/>
  <c r="I25" i="98"/>
  <c r="I26" i="98"/>
  <c r="I27" i="98"/>
  <c r="I28" i="98"/>
  <c r="I29" i="98"/>
  <c r="I30" i="98"/>
  <c r="I31" i="98"/>
  <c r="I32" i="98"/>
  <c r="I33" i="98"/>
  <c r="G18" i="98"/>
  <c r="G17" i="98"/>
  <c r="G14" i="98"/>
  <c r="F154" i="50"/>
  <c r="F155" i="50"/>
  <c r="F156" i="50"/>
  <c r="F157" i="50"/>
  <c r="F158" i="50"/>
  <c r="F159" i="50"/>
  <c r="F160" i="50"/>
  <c r="F161" i="50"/>
  <c r="F162" i="50"/>
  <c r="I59" i="85"/>
  <c r="I60" i="85"/>
  <c r="I61" i="85"/>
  <c r="I62" i="85"/>
  <c r="G58" i="85"/>
  <c r="G56" i="85"/>
  <c r="K142" i="75"/>
  <c r="K143" i="75"/>
  <c r="K144" i="75"/>
  <c r="K145" i="75"/>
  <c r="K146" i="75"/>
  <c r="K147" i="75"/>
  <c r="K148" i="75"/>
  <c r="K149" i="75"/>
  <c r="K150" i="75"/>
  <c r="K151" i="75"/>
  <c r="H141" i="75"/>
  <c r="I141" i="75" s="1"/>
  <c r="I66" i="78"/>
  <c r="I67" i="78"/>
  <c r="I68" i="78"/>
  <c r="I69" i="78"/>
  <c r="I70" i="78"/>
  <c r="I71" i="78"/>
  <c r="I72" i="78"/>
  <c r="G71" i="78"/>
  <c r="G70" i="78"/>
  <c r="G69" i="78"/>
  <c r="G68" i="78"/>
  <c r="G67" i="78"/>
  <c r="I150" i="75"/>
  <c r="H150" i="75"/>
  <c r="I149" i="75"/>
  <c r="H149" i="75"/>
  <c r="I148" i="75"/>
  <c r="H148" i="75"/>
  <c r="I147" i="75"/>
  <c r="H147" i="75"/>
  <c r="I146" i="75"/>
  <c r="H146" i="75"/>
  <c r="I145" i="75"/>
  <c r="H145" i="75"/>
  <c r="I144" i="75"/>
  <c r="H144" i="75"/>
  <c r="I143" i="75"/>
  <c r="H143" i="75"/>
  <c r="I142" i="75"/>
  <c r="H142" i="75"/>
  <c r="H140" i="75"/>
  <c r="I140" i="75" s="1"/>
  <c r="I91" i="91"/>
  <c r="I92" i="91"/>
  <c r="I93" i="91"/>
  <c r="I94" i="91"/>
  <c r="I95" i="91"/>
  <c r="I96" i="91"/>
  <c r="G90" i="91"/>
  <c r="G88" i="91"/>
  <c r="G86" i="91"/>
  <c r="G84" i="91"/>
  <c r="G82" i="91"/>
  <c r="G80" i="91"/>
  <c r="G77" i="91"/>
  <c r="G76" i="91"/>
  <c r="J88" i="95" l="1"/>
  <c r="G88" i="95"/>
  <c r="H139" i="75" l="1"/>
  <c r="I139" i="75" s="1"/>
  <c r="H138" i="75"/>
  <c r="I138" i="75" s="1"/>
  <c r="H136" i="75"/>
  <c r="I136" i="75" s="1"/>
  <c r="H135" i="75"/>
  <c r="I135" i="75" s="1"/>
  <c r="H134" i="75"/>
  <c r="I134" i="75" s="1"/>
  <c r="H133" i="75"/>
  <c r="I133" i="75" s="1"/>
  <c r="H132" i="75"/>
  <c r="I132" i="75" s="1"/>
  <c r="H131" i="75"/>
  <c r="I131" i="75" s="1"/>
  <c r="G54" i="85"/>
  <c r="G53" i="85"/>
  <c r="G50" i="85"/>
  <c r="G73" i="91"/>
  <c r="G71" i="91"/>
  <c r="G69" i="91"/>
  <c r="G67" i="91"/>
  <c r="G159" i="49"/>
  <c r="I65" i="78"/>
  <c r="G102" i="95" l="1"/>
  <c r="J101" i="95"/>
  <c r="G101" i="95"/>
  <c r="J100" i="95"/>
  <c r="G100" i="95"/>
  <c r="J99" i="95"/>
  <c r="G99" i="95"/>
  <c r="J97" i="95"/>
  <c r="G97" i="95"/>
  <c r="J96" i="95"/>
  <c r="G96" i="95"/>
  <c r="J95" i="95"/>
  <c r="G95" i="95"/>
  <c r="J94" i="95"/>
  <c r="G94" i="95"/>
  <c r="J93" i="95"/>
  <c r="G93" i="95"/>
  <c r="J92" i="95"/>
  <c r="G92" i="95"/>
  <c r="J91" i="95"/>
  <c r="G91" i="95"/>
  <c r="J90" i="95"/>
  <c r="G90" i="95"/>
  <c r="A7" i="34" l="1"/>
  <c r="A8" i="34"/>
  <c r="A9" i="34"/>
  <c r="A10" i="34"/>
  <c r="G23" i="34" l="1"/>
  <c r="I162" i="49" l="1"/>
  <c r="I163" i="49"/>
  <c r="I164" i="49"/>
  <c r="I165" i="49"/>
  <c r="I166" i="49"/>
  <c r="I167" i="49"/>
  <c r="I168" i="49"/>
  <c r="I169" i="49"/>
  <c r="I170" i="49"/>
  <c r="I171" i="49"/>
  <c r="I172" i="49"/>
  <c r="I173" i="49"/>
  <c r="I174" i="49"/>
  <c r="I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2" i="98"/>
  <c r="I12" i="98" s="1"/>
  <c r="I13" i="98" s="1"/>
  <c r="I14" i="98" s="1"/>
  <c r="I15" i="98" s="1"/>
  <c r="I16" i="98" s="1"/>
  <c r="I17" i="98" s="1"/>
  <c r="I18" i="98" s="1"/>
  <c r="H34" i="98"/>
  <c r="F34" i="98"/>
  <c r="G48" i="85"/>
  <c r="G34" i="98" l="1"/>
  <c r="I34" i="98" s="1"/>
  <c r="D36" i="98" s="1"/>
  <c r="G46" i="85" l="1"/>
  <c r="H33" i="93" l="1"/>
  <c r="G62" i="91"/>
  <c r="G60" i="91"/>
  <c r="G58" i="91"/>
  <c r="G56" i="91"/>
  <c r="G54" i="91"/>
  <c r="G52" i="91"/>
  <c r="G50" i="91"/>
  <c r="J89" i="95" l="1"/>
  <c r="G89" i="95"/>
  <c r="J81" i="95"/>
  <c r="G81" i="95"/>
  <c r="J83" i="95"/>
  <c r="G83" i="95"/>
  <c r="J87" i="95"/>
  <c r="G87" i="95"/>
  <c r="J86" i="95"/>
  <c r="G86" i="95"/>
  <c r="J85" i="95"/>
  <c r="G85" i="95"/>
  <c r="J78" i="95"/>
  <c r="G78" i="95"/>
  <c r="J84" i="95"/>
  <c r="G84" i="95"/>
  <c r="J82" i="95"/>
  <c r="G82" i="95"/>
  <c r="J79" i="95"/>
  <c r="G79" i="95"/>
  <c r="J80" i="95"/>
  <c r="G80" i="95"/>
  <c r="G43" i="85" l="1"/>
  <c r="G40" i="85"/>
  <c r="G38" i="85"/>
  <c r="G61" i="78"/>
  <c r="G47" i="91" l="1"/>
  <c r="G45" i="91"/>
  <c r="G43" i="91"/>
  <c r="G41" i="91"/>
  <c r="J67" i="95" l="1"/>
  <c r="G67" i="95"/>
  <c r="G33" i="85" l="1"/>
  <c r="G19" i="96"/>
  <c r="I6" i="97" l="1"/>
  <c r="G37" i="85"/>
  <c r="G35" i="85"/>
  <c r="G63" i="95" l="1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J57" i="95"/>
  <c r="G57" i="95"/>
  <c r="I7" i="97" l="1"/>
  <c r="F7" i="97"/>
  <c r="H7" i="97"/>
  <c r="J7" i="97" l="1"/>
  <c r="D9" i="97"/>
  <c r="D8" i="97" s="1"/>
  <c r="F8" i="97" s="1"/>
  <c r="F6" i="97"/>
  <c r="H6" i="97"/>
  <c r="F163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52" i="75"/>
  <c r="H97" i="75"/>
  <c r="I97" i="75" s="1"/>
  <c r="I151" i="75"/>
  <c r="H151" i="75"/>
  <c r="H130" i="75"/>
  <c r="I130" i="75" s="1"/>
  <c r="H129" i="75"/>
  <c r="I129" i="75" s="1"/>
  <c r="H128" i="75"/>
  <c r="I128" i="75" s="1"/>
  <c r="H137" i="75"/>
  <c r="I137" i="75" s="1"/>
  <c r="H127" i="75"/>
  <c r="I127" i="75" s="1"/>
  <c r="H126" i="75"/>
  <c r="I126" i="75" s="1"/>
  <c r="H125" i="75"/>
  <c r="I125" i="75" s="1"/>
  <c r="H124" i="75"/>
  <c r="I124" i="75" s="1"/>
  <c r="H123" i="75"/>
  <c r="I123" i="75" s="1"/>
  <c r="H122" i="75"/>
  <c r="I122" i="75" s="1"/>
  <c r="H121" i="75"/>
  <c r="I121" i="75" s="1"/>
  <c r="H120" i="75"/>
  <c r="I120" i="75" s="1"/>
  <c r="H119" i="75"/>
  <c r="I119" i="75" s="1"/>
  <c r="H118" i="75"/>
  <c r="I118" i="75" s="1"/>
  <c r="H117" i="75"/>
  <c r="I117" i="75" s="1"/>
  <c r="H116" i="75"/>
  <c r="I116" i="75" s="1"/>
  <c r="H115" i="75"/>
  <c r="I115" i="75" s="1"/>
  <c r="G153" i="49"/>
  <c r="G152" i="49"/>
  <c r="J9" i="97" l="1"/>
  <c r="J11" i="97" s="1"/>
  <c r="J13" i="97" s="1"/>
  <c r="H11" i="97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I21" i="96" s="1"/>
  <c r="I22" i="96" s="1"/>
  <c r="K49" i="95"/>
  <c r="G30" i="85" l="1"/>
  <c r="G28" i="85"/>
  <c r="G26" i="85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L9" i="95" l="1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75" i="95" s="1"/>
  <c r="L76" i="95" s="1"/>
  <c r="L77" i="95" s="1"/>
  <c r="L78" i="95" s="1"/>
  <c r="L79" i="95" s="1"/>
  <c r="L80" i="95" s="1"/>
  <c r="L81" i="95" s="1"/>
  <c r="L82" i="95" s="1"/>
  <c r="L83" i="95" s="1"/>
  <c r="L84" i="95" s="1"/>
  <c r="L85" i="95" s="1"/>
  <c r="L86" i="95" s="1"/>
  <c r="L87" i="95" s="1"/>
  <c r="L88" i="95" s="1"/>
  <c r="L89" i="95" s="1"/>
  <c r="L90" i="95" s="1"/>
  <c r="L91" i="95" s="1"/>
  <c r="L92" i="95" s="1"/>
  <c r="L93" i="95" s="1"/>
  <c r="L94" i="95" s="1"/>
  <c r="L95" i="95" s="1"/>
  <c r="L96" i="95" s="1"/>
  <c r="L97" i="95" s="1"/>
  <c r="L98" i="95" s="1"/>
  <c r="L99" i="95" s="1"/>
  <c r="L100" i="95" s="1"/>
  <c r="L101" i="95" s="1"/>
  <c r="L102" i="95" s="1"/>
  <c r="G48" i="81"/>
  <c r="H81" i="94" l="1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F16" i="94"/>
  <c r="G16" i="94" s="1"/>
  <c r="F15" i="94"/>
  <c r="G15" i="94" s="1"/>
  <c r="F14" i="94"/>
  <c r="G14" i="94" s="1"/>
  <c r="F13" i="94"/>
  <c r="G13" i="94" s="1"/>
  <c r="F12" i="94"/>
  <c r="G12" i="94" s="1"/>
  <c r="I12" i="94" s="1"/>
  <c r="G19" i="93"/>
  <c r="G17" i="93"/>
  <c r="G15" i="93"/>
  <c r="G13" i="93"/>
  <c r="F33" i="93"/>
  <c r="I32" i="93"/>
  <c r="I31" i="93"/>
  <c r="I30" i="93"/>
  <c r="I29" i="93"/>
  <c r="I28" i="93"/>
  <c r="I27" i="93"/>
  <c r="I26" i="93"/>
  <c r="I25" i="93"/>
  <c r="I12" i="93"/>
  <c r="H98" i="91"/>
  <c r="F98" i="91"/>
  <c r="I97" i="91"/>
  <c r="G24" i="91"/>
  <c r="G22" i="91"/>
  <c r="G20" i="91"/>
  <c r="G18" i="91"/>
  <c r="H64" i="85"/>
  <c r="I63" i="85"/>
  <c r="I63" i="81"/>
  <c r="G46" i="81"/>
  <c r="L122" i="95" l="1"/>
  <c r="I13" i="93"/>
  <c r="I14" i="93" s="1"/>
  <c r="I15" i="93" s="1"/>
  <c r="I16" i="93" s="1"/>
  <c r="I17" i="93" s="1"/>
  <c r="I18" i="93" s="1"/>
  <c r="I19" i="93" s="1"/>
  <c r="G33" i="93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I33" i="93"/>
  <c r="D35" i="93" s="1"/>
  <c r="I86" i="94" l="1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76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98" i="91" s="1"/>
  <c r="I98" i="91" s="1"/>
  <c r="G21" i="85"/>
  <c r="G43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I30" i="91" l="1"/>
  <c r="D100" i="91"/>
  <c r="G19" i="85"/>
  <c r="I31" i="91" l="1"/>
  <c r="G35" i="81"/>
  <c r="I32" i="91" l="1"/>
  <c r="I33" i="91" l="1"/>
  <c r="G16" i="85"/>
  <c r="G13" i="85"/>
  <c r="I13" i="85" s="1"/>
  <c r="I14" i="85" s="1"/>
  <c r="I15" i="85" s="1"/>
  <c r="I16" i="85" l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I44" i="85" s="1"/>
  <c r="I34" i="91"/>
  <c r="G140" i="49"/>
  <c r="G139" i="49"/>
  <c r="I45" i="85" l="1"/>
  <c r="I46" i="85" s="1"/>
  <c r="I47" i="85" s="1"/>
  <c r="I48" i="85" s="1"/>
  <c r="I49" i="85" s="1"/>
  <c r="I50" i="85" s="1"/>
  <c r="I51" i="85" s="1"/>
  <c r="I52" i="85" s="1"/>
  <c r="I53" i="85" s="1"/>
  <c r="I54" i="85" s="1"/>
  <c r="I55" i="85" s="1"/>
  <c r="I56" i="85" s="1"/>
  <c r="I57" i="85" s="1"/>
  <c r="I58" i="85" s="1"/>
  <c r="I35" i="91"/>
  <c r="G57" i="78"/>
  <c r="G59" i="78"/>
  <c r="G60" i="78"/>
  <c r="G62" i="78"/>
  <c r="G63" i="78"/>
  <c r="G64" i="78"/>
  <c r="G65" i="78"/>
  <c r="G66" i="78"/>
  <c r="G72" i="78"/>
  <c r="G45" i="78"/>
  <c r="G46" i="78"/>
  <c r="G47" i="78"/>
  <c r="G48" i="78"/>
  <c r="G49" i="78"/>
  <c r="G50" i="78"/>
  <c r="G51" i="78"/>
  <c r="G52" i="78"/>
  <c r="G53" i="78"/>
  <c r="G54" i="78"/>
  <c r="I36" i="91" l="1"/>
  <c r="H95" i="75"/>
  <c r="I95" i="75" s="1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I37" i="91" l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49" i="91" s="1"/>
  <c r="I50" i="91" s="1"/>
  <c r="I51" i="91" s="1"/>
  <c r="I52" i="91" s="1"/>
  <c r="I53" i="91" s="1"/>
  <c r="I54" i="91" s="1"/>
  <c r="I55" i="91" s="1"/>
  <c r="G41" i="78"/>
  <c r="I56" i="91" l="1"/>
  <c r="F42" i="78"/>
  <c r="I57" i="91" l="1"/>
  <c r="G138" i="49"/>
  <c r="G143" i="49"/>
  <c r="G144" i="49"/>
  <c r="G155" i="49"/>
  <c r="G156" i="49"/>
  <c r="G157" i="49"/>
  <c r="G158" i="49"/>
  <c r="G175" i="49"/>
  <c r="A11" i="34"/>
  <c r="A12" i="34"/>
  <c r="A13" i="34"/>
  <c r="E10" i="34"/>
  <c r="E11" i="34"/>
  <c r="E12" i="34"/>
  <c r="I58" i="91" l="1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59" i="91" l="1"/>
  <c r="I32" i="88"/>
  <c r="F148" i="64"/>
  <c r="F149" i="64"/>
  <c r="F150" i="64"/>
  <c r="H148" i="64"/>
  <c r="H149" i="64"/>
  <c r="H150" i="64"/>
  <c r="H147" i="64"/>
  <c r="F147" i="64"/>
  <c r="I60" i="91" l="1"/>
  <c r="I149" i="64"/>
  <c r="I150" i="64"/>
  <c r="I148" i="64"/>
  <c r="D34" i="88"/>
  <c r="H152" i="64"/>
  <c r="F152" i="64"/>
  <c r="I147" i="64"/>
  <c r="I61" i="91" l="1"/>
  <c r="I62" i="91" s="1"/>
  <c r="I63" i="91" s="1"/>
  <c r="I64" i="91" s="1"/>
  <c r="I65" i="91" s="1"/>
  <c r="I66" i="91" s="1"/>
  <c r="I67" i="91" s="1"/>
  <c r="I68" i="91" s="1"/>
  <c r="I152" i="64"/>
  <c r="I154" i="64" s="1"/>
  <c r="I69" i="91" l="1"/>
  <c r="I91" i="75"/>
  <c r="I70" i="91" l="1"/>
  <c r="H856" i="73"/>
  <c r="H760" i="73"/>
  <c r="I71" i="91" l="1"/>
  <c r="I72" i="91" s="1"/>
  <c r="I73" i="91" s="1"/>
  <c r="I74" i="91" s="1"/>
  <c r="I75" i="91" s="1"/>
  <c r="I76" i="91" s="1"/>
  <c r="I77" i="91" s="1"/>
  <c r="I78" i="91" s="1"/>
  <c r="I79" i="91" s="1"/>
  <c r="I80" i="91" s="1"/>
  <c r="I81" i="91" s="1"/>
  <c r="I82" i="91" s="1"/>
  <c r="I83" i="91" s="1"/>
  <c r="I84" i="91" s="1"/>
  <c r="I85" i="91" s="1"/>
  <c r="I86" i="91" s="1"/>
  <c r="I87" i="91" s="1"/>
  <c r="I88" i="91" s="1"/>
  <c r="I89" i="91" s="1"/>
  <c r="I90" i="91" s="1"/>
  <c r="G26" i="81"/>
  <c r="F64" i="85" l="1"/>
  <c r="G64" i="85"/>
  <c r="I64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66" i="85" l="1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335" i="77" l="1"/>
  <c r="G15" i="81" l="1"/>
  <c r="G13" i="81"/>
  <c r="G64" i="81" s="1"/>
  <c r="I12" i="81"/>
  <c r="I13" i="81" l="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H58" i="81" l="1"/>
  <c r="G104" i="59"/>
  <c r="H64" i="81" l="1"/>
  <c r="I64" i="81" s="1"/>
  <c r="D66" i="81" s="1"/>
  <c r="I58" i="81"/>
  <c r="G126" i="49"/>
  <c r="E25" i="34" l="1"/>
  <c r="A25" i="34"/>
  <c r="E4" i="34"/>
  <c r="E5" i="34"/>
  <c r="E6" i="34"/>
  <c r="E7" i="34"/>
  <c r="E8" i="34"/>
  <c r="E9" i="34"/>
  <c r="E13" i="34"/>
  <c r="A4" i="34"/>
  <c r="A5" i="34"/>
  <c r="A6" i="34"/>
  <c r="A3" i="34"/>
  <c r="G39" i="78"/>
  <c r="G42" i="78"/>
  <c r="G43" i="78"/>
  <c r="G44" i="78"/>
  <c r="G55" i="78"/>
  <c r="I73" i="78"/>
  <c r="G73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J131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52" i="75"/>
  <c r="H152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40" i="77"/>
  <c r="D156" i="75"/>
  <c r="I153" i="75" l="1"/>
  <c r="I13" i="78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337" i="77" s="1"/>
  <c r="G30" i="76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74" i="78"/>
  <c r="I337" i="77" l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317" i="77" s="1"/>
  <c r="I318" i="77" s="1"/>
  <c r="I319" i="77" s="1"/>
  <c r="I320" i="77" s="1"/>
  <c r="I321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53" i="75" s="1"/>
  <c r="K153" i="75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K126" i="75" s="1"/>
  <c r="K127" i="75" s="1"/>
  <c r="K128" i="75" s="1"/>
  <c r="K129" i="75" s="1"/>
  <c r="K130" i="75" s="1"/>
  <c r="K131" i="75" s="1"/>
  <c r="K132" i="75" s="1"/>
  <c r="K133" i="75" s="1"/>
  <c r="K134" i="75" s="1"/>
  <c r="K135" i="75" s="1"/>
  <c r="K136" i="75" s="1"/>
  <c r="K137" i="75" s="1"/>
  <c r="K138" i="75" s="1"/>
  <c r="K139" i="75" s="1"/>
  <c r="K140" i="75" s="1"/>
  <c r="K141" i="75" s="1"/>
  <c r="E155" i="75"/>
  <c r="H37" i="78"/>
  <c r="H74" i="78" s="1"/>
  <c r="I74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I62" i="78" s="1"/>
  <c r="I63" i="78" s="1"/>
  <c r="I64" i="78" s="1"/>
  <c r="L74" i="78" s="1"/>
  <c r="E76" i="78"/>
  <c r="C77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64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7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7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42" i="64"/>
  <c r="I58" i="64"/>
  <c r="I61" i="64" s="1"/>
  <c r="I69" i="64"/>
  <c r="I52" i="64"/>
  <c r="I54" i="64" s="1"/>
  <c r="I75" i="64"/>
  <c r="I78" i="64" s="1"/>
  <c r="I38" i="64" l="1"/>
  <c r="H106" i="59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I159" i="49" s="1"/>
  <c r="I160" i="49" s="1"/>
  <c r="I161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77" i="49" l="1"/>
  <c r="E88" i="50"/>
  <c r="F88" i="50" s="1"/>
  <c r="F89" i="50" s="1"/>
  <c r="F90" i="50" s="1"/>
  <c r="E91" i="50" s="1"/>
  <c r="A42" i="34" a="1"/>
  <c r="A42" i="34" s="1"/>
  <c r="I177" i="49" l="1"/>
  <c r="F91" i="50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F146" i="50" s="1"/>
  <c r="F147" i="50" s="1"/>
  <c r="F148" i="50" s="1"/>
  <c r="F149" i="50" s="1"/>
  <c r="F150" i="50" s="1"/>
  <c r="F151" i="50" s="1"/>
  <c r="F152" i="50" s="1"/>
  <c r="F153" i="50" s="1"/>
  <c r="E164" i="50" l="1"/>
  <c r="F164" i="50" s="1"/>
  <c r="G14" i="34" s="1"/>
</calcChain>
</file>

<file path=xl/sharedStrings.xml><?xml version="1.0" encoding="utf-8"?>
<sst xmlns="http://schemas.openxmlformats.org/spreadsheetml/2006/main" count="7783" uniqueCount="2259">
  <si>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</si>
  <si>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</si>
  <si>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</si>
  <si>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</si>
  <si>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</si>
  <si>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</si>
  <si>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</si>
  <si>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</si>
  <si>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</si>
  <si>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</si>
  <si>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</si>
  <si>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</si>
  <si>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</si>
  <si>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</si>
  <si>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</si>
  <si>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</si>
  <si>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</si>
  <si>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</si>
  <si>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</si>
  <si>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</si>
  <si>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</si>
  <si>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</si>
  <si>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</si>
  <si>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</si>
  <si>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</si>
  <si>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</si>
  <si>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</si>
  <si>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</si>
  <si>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</si>
  <si>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</si>
  <si>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</si>
  <si>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</si>
  <si>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</si>
  <si>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</si>
  <si>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</si>
  <si>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</si>
  <si>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</si>
  <si>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</si>
  <si>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</si>
  <si>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</si>
  <si>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</si>
  <si>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</si>
  <si>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</si>
  <si>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</si>
  <si>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</si>
  <si>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</si>
  <si>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</si>
  <si>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</si>
  <si>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</si>
  <si>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</si>
  <si>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</si>
  <si>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</si>
  <si>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</si>
  <si>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</si>
  <si>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</si>
  <si>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</si>
  <si>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</si>
  <si>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</si>
  <si>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</si>
  <si>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</si>
  <si>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</si>
  <si>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</si>
  <si>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</si>
  <si>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</si>
  <si>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</si>
  <si>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</si>
  <si>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</si>
  <si>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</si>
  <si>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</si>
  <si>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</si>
  <si>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</si>
  <si>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</si>
  <si>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</si>
  <si>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</si>
  <si>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</si>
  <si>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</si>
  <si>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</si>
  <si>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</si>
  <si>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</si>
  <si>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</si>
  <si>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</si>
  <si>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</si>
  <si>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</si>
  <si>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</si>
  <si>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</si>
  <si>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</si>
  <si>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</si>
  <si>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</si>
  <si>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</si>
  <si>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</si>
  <si>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</si>
  <si>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</si>
  <si>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</si>
  <si>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</si>
  <si>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</si>
  <si>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</si>
  <si>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</si>
  <si>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</si>
  <si>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</si>
  <si>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</si>
  <si>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</si>
  <si>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</si>
  <si>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</si>
  <si>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</si>
  <si>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</si>
  <si>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</si>
  <si>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</si>
  <si>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</si>
  <si>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</si>
  <si>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</si>
  <si>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</si>
  <si>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</si>
  <si>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</si>
  <si>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</si>
  <si>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</si>
  <si>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</si>
  <si>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</si>
  <si>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</si>
  <si>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</si>
  <si>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</si>
  <si>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</si>
  <si>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</si>
  <si>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</si>
  <si>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</si>
  <si>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</si>
  <si>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</si>
  <si>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</si>
  <si>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</si>
  <si>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</si>
  <si>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</si>
  <si>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</si>
  <si>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</si>
  <si>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</si>
  <si>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</si>
  <si>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</si>
  <si>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</si>
  <si>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</si>
  <si>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</si>
  <si>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</si>
  <si>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</si>
  <si>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</si>
  <si>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</si>
  <si>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</si>
  <si>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</si>
  <si>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</si>
  <si>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</si>
  <si>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</si>
  <si>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</si>
  <si>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</si>
  <si>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</si>
  <si>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</si>
  <si>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</si>
  <si>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</si>
  <si>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</si>
  <si>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</si>
  <si>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</si>
  <si>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</si>
  <si>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</si>
  <si>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</si>
  <si>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</si>
  <si>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</si>
  <si>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</si>
  <si>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</si>
  <si>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</si>
  <si>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</si>
  <si>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</si>
  <si>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</si>
  <si>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</si>
  <si>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</si>
  <si>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</si>
  <si>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</si>
  <si>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</si>
  <si>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</si>
  <si>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</si>
  <si>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</si>
  <si>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</si>
  <si>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</si>
  <si>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</si>
  <si>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</si>
  <si>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</si>
  <si>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</si>
  <si>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</si>
  <si>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</si>
  <si>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</si>
  <si>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</si>
  <si>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</si>
  <si>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</si>
  <si>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</si>
  <si>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</si>
  <si>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</si>
  <si>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</si>
  <si>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</si>
  <si>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</si>
  <si>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</si>
  <si>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</si>
  <si>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</si>
  <si>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</si>
  <si>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</si>
  <si>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</si>
  <si>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</si>
  <si>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</si>
  <si>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</si>
  <si>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</si>
  <si>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</si>
  <si>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</si>
  <si>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</si>
  <si>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</si>
  <si>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</si>
  <si>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</si>
  <si>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</si>
  <si>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</si>
  <si>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</si>
  <si>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</si>
  <si>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</si>
  <si>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</si>
  <si>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</si>
  <si>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</si>
  <si>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</si>
  <si>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</si>
  <si>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</si>
  <si>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</si>
  <si>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</si>
  <si>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</si>
  <si>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</si>
  <si>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</si>
  <si>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</si>
  <si>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</si>
  <si>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</si>
  <si>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</si>
  <si>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</si>
  <si>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</si>
  <si>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</si>
  <si>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</si>
  <si>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</si>
  <si>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</si>
  <si>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</si>
  <si>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</si>
  <si>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</si>
  <si>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</si>
  <si>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</si>
  <si>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</si>
  <si>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</si>
  <si>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</si>
  <si>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</si>
  <si>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</si>
  <si>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</si>
  <si>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</si>
  <si>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</si>
  <si>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</si>
  <si>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</si>
  <si>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</si>
  <si>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</si>
  <si>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</si>
  <si>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</si>
  <si>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</si>
  <si>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</si>
  <si>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</si>
  <si>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</si>
  <si>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</si>
  <si>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</si>
  <si>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</si>
  <si>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</si>
  <si>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</si>
  <si>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</si>
  <si>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</si>
  <si>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</si>
  <si>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</si>
  <si>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</si>
  <si>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</si>
  <si>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</si>
  <si>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</si>
  <si>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</si>
  <si>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</si>
  <si>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</si>
  <si>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</si>
  <si>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</si>
  <si>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</si>
  <si>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</si>
  <si>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</si>
  <si>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</si>
  <si>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</si>
  <si>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</si>
  <si>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</si>
  <si>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</si>
  <si>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</si>
  <si>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</si>
  <si>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</si>
  <si>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</si>
  <si>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</si>
  <si>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</si>
  <si>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</si>
  <si>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</si>
  <si>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</si>
  <si>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</si>
  <si>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</si>
  <si>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</si>
  <si>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</si>
  <si>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</si>
  <si>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</si>
  <si>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</si>
  <si>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</si>
  <si>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</si>
  <si>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</si>
  <si>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</si>
  <si>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</si>
  <si>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</si>
  <si>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</si>
  <si>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</si>
  <si>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</si>
  <si>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</si>
  <si>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</si>
  <si>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</si>
  <si>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</si>
  <si>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</si>
  <si>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</si>
  <si>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</si>
  <si>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</si>
  <si>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</si>
  <si>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</si>
  <si>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</si>
  <si>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</si>
  <si>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</si>
  <si>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</si>
  <si>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</si>
  <si>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</si>
  <si>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</si>
  <si>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</si>
  <si>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</si>
  <si>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</si>
  <si>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</si>
  <si>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</si>
  <si>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</si>
  <si>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</si>
  <si>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</si>
  <si>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</si>
  <si>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</si>
  <si>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</si>
  <si>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</si>
  <si>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</si>
  <si>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</si>
  <si>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</si>
  <si>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</si>
  <si>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</si>
  <si>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</si>
  <si>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</si>
  <si>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</si>
  <si>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</si>
  <si>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</si>
  <si>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</si>
  <si>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</si>
  <si>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</si>
  <si>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</si>
  <si>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</si>
  <si>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</si>
  <si>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</si>
  <si>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</si>
  <si>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</si>
  <si>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</si>
  <si>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</si>
  <si>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</si>
  <si>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</si>
  <si>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</si>
  <si>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</si>
  <si>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</si>
  <si>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</si>
  <si>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</si>
  <si>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</si>
  <si>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</si>
  <si>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</si>
  <si>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</si>
  <si>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</si>
  <si>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</si>
  <si>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</si>
  <si>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</si>
  <si>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</si>
  <si>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</si>
  <si>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</si>
  <si>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</si>
  <si>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</si>
  <si>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</si>
  <si>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</si>
  <si>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</si>
  <si>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</si>
  <si>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</si>
  <si>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</si>
  <si>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</si>
  <si>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</si>
  <si>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</si>
  <si>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</si>
  <si>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</si>
  <si>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</si>
  <si>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</si>
  <si>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</si>
  <si>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</si>
  <si>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</si>
  <si>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</si>
  <si>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</si>
  <si>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</si>
  <si>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</si>
  <si>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</si>
  <si>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</si>
  <si>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</si>
  <si>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</si>
  <si>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</si>
  <si>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</si>
  <si>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</si>
  <si>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</si>
  <si>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</si>
  <si>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</si>
  <si>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</si>
  <si>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</si>
  <si>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</si>
  <si>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</si>
  <si>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</si>
  <si>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</si>
  <si>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</si>
  <si>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</si>
  <si>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</si>
  <si>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</si>
  <si>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</si>
  <si>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</si>
  <si>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</si>
  <si>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</si>
  <si>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</si>
  <si>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</si>
  <si>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</si>
  <si>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</si>
  <si>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</si>
  <si>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</si>
  <si>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</si>
  <si>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</si>
  <si>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</si>
  <si>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</si>
  <si>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</si>
  <si>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</si>
  <si>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</si>
  <si>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</si>
  <si>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</si>
  <si>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</si>
  <si>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</si>
  <si>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</si>
  <si>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</si>
  <si>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</si>
  <si>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</si>
  <si>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</si>
  <si>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</si>
  <si>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</si>
  <si>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</si>
  <si>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</si>
  <si>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</si>
  <si>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</si>
  <si>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</si>
  <si>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</si>
  <si>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</si>
  <si>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</si>
  <si>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</si>
  <si>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</si>
  <si>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</si>
  <si>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</si>
  <si>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</si>
  <si>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</si>
  <si>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</si>
  <si>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</si>
  <si>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</si>
  <si>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</si>
  <si>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</si>
  <si>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</si>
  <si>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</si>
  <si>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</si>
  <si>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</si>
  <si>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</si>
  <si>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</si>
  <si>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</si>
  <si>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</si>
  <si>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</si>
  <si>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</si>
  <si>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</si>
  <si>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</si>
  <si>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</si>
  <si>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</si>
  <si>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</si>
  <si>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</si>
  <si>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</si>
  <si>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</si>
  <si>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</si>
  <si>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</si>
  <si>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</si>
  <si>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</si>
  <si>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</si>
  <si>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</si>
  <si>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</si>
  <si>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</si>
  <si>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</si>
  <si>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</si>
  <si>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</si>
  <si>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</si>
  <si>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</si>
  <si>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</si>
  <si>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</si>
  <si>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</si>
  <si>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</si>
  <si>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</si>
  <si>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</si>
  <si>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</si>
  <si>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</si>
  <si>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</si>
  <si>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</si>
  <si>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</si>
  <si>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</si>
  <si>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</si>
  <si>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</si>
  <si>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</si>
  <si>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</si>
  <si>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</si>
  <si>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</si>
  <si>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</si>
  <si>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</si>
  <si>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</si>
  <si>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</si>
  <si>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</si>
  <si>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</si>
  <si>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</si>
  <si>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</si>
  <si>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</si>
  <si>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</si>
  <si>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</si>
  <si>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</si>
  <si>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</si>
  <si>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</si>
  <si>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</si>
  <si>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</si>
  <si>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</si>
  <si>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</si>
  <si>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</si>
  <si>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</si>
  <si>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</si>
  <si>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</si>
  <si>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</si>
  <si>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</si>
  <si>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</si>
  <si>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</si>
  <si>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</si>
  <si>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</si>
  <si>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</si>
  <si>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</si>
  <si>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</si>
  <si>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</si>
  <si>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</si>
  <si>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</si>
  <si>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</si>
  <si>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</si>
  <si>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</si>
  <si>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</si>
  <si>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</si>
  <si>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</si>
  <si>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</si>
  <si>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</si>
  <si>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</si>
  <si>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</si>
  <si>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</si>
  <si>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</si>
  <si>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</si>
  <si>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</si>
  <si>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</si>
  <si>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</si>
  <si>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</si>
  <si>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</si>
  <si>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</si>
  <si>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</si>
  <si>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</si>
  <si>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</si>
  <si>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</si>
  <si>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</si>
  <si>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</si>
  <si>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</si>
  <si>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</si>
  <si>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</si>
  <si>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</si>
  <si>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</si>
  <si>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</si>
  <si>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</si>
  <si>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</si>
  <si>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</si>
  <si>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</si>
  <si>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</si>
  <si>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</si>
  <si>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</si>
  <si>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</si>
  <si>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</si>
  <si>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</si>
  <si>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</si>
  <si>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</si>
  <si>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</si>
  <si>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</si>
  <si>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</si>
  <si>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</si>
  <si>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</si>
  <si>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</si>
  <si>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</si>
  <si>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</si>
  <si>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</si>
  <si>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</si>
  <si>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</si>
  <si>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</si>
  <si>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</si>
  <si>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</si>
  <si>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</si>
  <si>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</si>
  <si>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</si>
  <si>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</si>
  <si>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</si>
  <si>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</si>
  <si>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</si>
  <si>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</si>
  <si>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</si>
  <si>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</si>
  <si>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</si>
  <si>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</si>
  <si>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</si>
  <si>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</si>
  <si>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</si>
  <si>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</si>
  <si>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</si>
  <si>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</si>
  <si>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</si>
  <si>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</si>
  <si>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</si>
  <si>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</si>
  <si>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</si>
  <si>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</si>
  <si>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</si>
  <si>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</si>
  <si>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</si>
  <si>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</si>
  <si>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</si>
  <si>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</si>
  <si>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</si>
  <si>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</si>
  <si>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</si>
  <si>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</si>
  <si>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</si>
  <si>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</si>
  <si>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</si>
  <si>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</si>
  <si>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</si>
  <si>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</si>
  <si>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</si>
  <si>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</si>
  <si>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</si>
  <si>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</si>
  <si>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</si>
  <si>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</si>
  <si>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</si>
  <si>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</si>
  <si>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</si>
  <si>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</si>
  <si>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</si>
  <si>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</si>
  <si>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</si>
  <si>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</si>
  <si>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</si>
  <si>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</si>
  <si>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</si>
  <si>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</si>
  <si>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</si>
  <si>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</si>
  <si>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</si>
  <si>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</si>
  <si>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</si>
  <si>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</si>
  <si>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</si>
  <si>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</si>
  <si>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</si>
  <si>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</si>
  <si>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</si>
  <si>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</si>
  <si>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</si>
  <si>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</si>
  <si>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</si>
  <si>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</si>
  <si>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</si>
  <si>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</si>
  <si>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</si>
  <si>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</si>
  <si>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</si>
  <si>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</si>
  <si>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</si>
  <si>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</si>
  <si>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</si>
  <si>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</si>
  <si>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</si>
  <si>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</si>
  <si>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</si>
  <si>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</si>
  <si>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</si>
  <si>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</si>
  <si>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</si>
  <si>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</si>
  <si>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</si>
  <si>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</si>
  <si>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</si>
  <si>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</si>
  <si>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</si>
  <si>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</si>
  <si>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</si>
  <si>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</si>
  <si>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</si>
  <si>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</si>
  <si>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</si>
  <si>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</si>
  <si>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</si>
  <si>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</si>
  <si>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</si>
  <si>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</si>
  <si>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</si>
  <si>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</si>
  <si>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</si>
  <si>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</si>
  <si>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</si>
  <si>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</si>
  <si>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</si>
  <si>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</si>
  <si>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</si>
  <si>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</si>
  <si>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</si>
  <si>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</si>
  <si>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</si>
  <si>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</si>
  <si>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</si>
  <si>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</si>
  <si>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</si>
  <si>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</si>
  <si>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</si>
  <si>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</si>
  <si>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</si>
  <si>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</si>
  <si>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</si>
  <si>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</si>
  <si>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</si>
  <si>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</si>
  <si>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</si>
  <si>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</si>
  <si>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</si>
  <si>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</si>
  <si>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</si>
  <si>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</si>
  <si>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</si>
  <si>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</si>
  <si>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</si>
  <si>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</si>
  <si>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</si>
  <si>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</si>
  <si>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</si>
  <si>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</si>
  <si>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</si>
  <si>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</si>
  <si>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</si>
  <si>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</si>
  <si>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</si>
  <si>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</si>
  <si>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</si>
  <si>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</si>
  <si>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</si>
  <si>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</si>
  <si>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</si>
  <si>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</si>
  <si>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</si>
  <si>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</si>
  <si>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</si>
  <si>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</si>
  <si>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</si>
  <si>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</si>
  <si>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</si>
  <si>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</si>
  <si>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</si>
  <si>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</si>
  <si>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</si>
  <si>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</si>
  <si>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</si>
  <si>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</si>
  <si>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</si>
  <si>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</si>
  <si>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</si>
  <si>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</si>
  <si>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</si>
  <si>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</si>
  <si>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</si>
  <si>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</si>
  <si>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</si>
  <si>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</si>
  <si>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</si>
  <si>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</si>
  <si>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</si>
  <si>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</si>
  <si>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</si>
  <si>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</si>
  <si>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</si>
  <si>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</si>
  <si>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</si>
  <si>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</si>
  <si>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</si>
  <si>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</si>
  <si>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</si>
  <si>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</si>
  <si>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</si>
  <si>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</si>
  <si>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</si>
  <si>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</si>
  <si>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</si>
  <si>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</si>
  <si>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</si>
  <si>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</si>
  <si>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</si>
  <si>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</si>
  <si>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</si>
  <si>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</si>
  <si>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</si>
  <si>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</si>
  <si>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</si>
  <si>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</si>
  <si>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</si>
  <si>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</si>
  <si>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</si>
  <si>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</si>
  <si>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</si>
  <si>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</si>
  <si>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</si>
  <si>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</si>
  <si>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</si>
  <si>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</si>
  <si>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</si>
  <si>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</si>
  <si>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</si>
  <si>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</si>
  <si>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</si>
  <si>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</si>
  <si>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</si>
  <si>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</si>
  <si>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</si>
  <si>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</si>
  <si>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</si>
  <si>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</si>
  <si>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</si>
  <si>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</si>
  <si>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</si>
  <si>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</si>
  <si>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</si>
  <si>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</si>
  <si>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</si>
  <si>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</si>
  <si>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</si>
  <si>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</si>
  <si>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</si>
  <si>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</si>
  <si>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</si>
  <si>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</si>
  <si>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</si>
  <si>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</si>
  <si>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</si>
  <si>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</si>
  <si>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</si>
  <si>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</si>
  <si>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</si>
  <si>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</si>
  <si>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</si>
  <si>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</si>
  <si>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</si>
  <si>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</si>
  <si>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</si>
  <si>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</si>
  <si>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</si>
  <si>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</si>
  <si>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</si>
  <si>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</si>
  <si>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</si>
  <si>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</si>
  <si>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</si>
  <si>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</si>
  <si>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</si>
  <si>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</si>
  <si>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</si>
  <si>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</si>
  <si>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</si>
  <si>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</si>
  <si>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</si>
  <si>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</si>
  <si>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</si>
  <si>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</si>
  <si>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</si>
  <si>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</si>
  <si>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</si>
  <si>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</si>
  <si>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</si>
  <si>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</si>
  <si>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</si>
  <si>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</si>
  <si>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</si>
  <si>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</si>
  <si>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</si>
  <si>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</si>
  <si>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</si>
  <si>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</si>
  <si>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</si>
  <si>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</si>
  <si>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</si>
  <si>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</si>
  <si>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</si>
  <si>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</si>
  <si>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</si>
  <si>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</si>
  <si>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</si>
  <si>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</si>
  <si>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</si>
  <si>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</si>
  <si>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</si>
  <si>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</si>
  <si>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</si>
  <si>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</si>
  <si>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</si>
  <si>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</si>
  <si>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</si>
  <si>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</si>
  <si>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</si>
  <si>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</si>
  <si>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</si>
  <si>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</si>
  <si>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</si>
  <si>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</si>
  <si>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</si>
  <si>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</si>
  <si>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</si>
  <si>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</si>
  <si>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</si>
  <si>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</si>
  <si>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</si>
  <si>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</si>
  <si>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</si>
  <si>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</si>
  <si>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</si>
  <si>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</si>
  <si>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</si>
  <si>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</si>
  <si>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</si>
  <si>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</si>
  <si>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</si>
  <si>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</si>
  <si>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</si>
  <si>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</si>
  <si>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</si>
  <si>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</si>
  <si>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</si>
  <si>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</si>
  <si>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</si>
  <si>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</si>
  <si>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</si>
  <si>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</si>
  <si>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</si>
  <si>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</si>
  <si>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</si>
  <si>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</si>
  <si>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</si>
  <si>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</si>
  <si>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</si>
  <si>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</si>
  <si>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</si>
  <si>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</si>
  <si>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</si>
  <si>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</si>
  <si>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</si>
  <si>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</si>
  <si>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</si>
  <si>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</si>
  <si>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</si>
  <si>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</si>
  <si>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</si>
  <si>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</si>
  <si>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</si>
  <si>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</si>
  <si>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</si>
  <si>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</si>
  <si>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</si>
  <si>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</si>
  <si>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</si>
  <si>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</si>
  <si>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</si>
  <si>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</si>
  <si>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</si>
  <si>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</si>
  <si>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</si>
  <si>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</si>
  <si>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</si>
  <si>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</si>
  <si>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</si>
  <si>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</si>
  <si>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</si>
  <si>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</si>
  <si>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</si>
  <si>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</si>
  <si>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</si>
  <si>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</si>
  <si>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</si>
  <si>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</si>
  <si>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</si>
  <si>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</si>
  <si>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</si>
  <si>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</si>
  <si>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</si>
  <si>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</si>
  <si>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</si>
  <si>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</si>
  <si>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</si>
  <si>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</si>
  <si>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</si>
  <si>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</si>
  <si>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</si>
  <si>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</si>
  <si>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</si>
  <si>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</si>
  <si>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</si>
  <si>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</si>
  <si>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</si>
  <si>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</si>
  <si>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</si>
  <si>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</si>
  <si>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</si>
  <si>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</si>
  <si>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</si>
  <si>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</si>
  <si>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</si>
  <si>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</si>
  <si>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</si>
  <si>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</si>
  <si>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</si>
  <si>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</si>
  <si>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</si>
  <si>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</si>
  <si>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</si>
  <si>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</si>
  <si>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</si>
  <si>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</si>
  <si>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</si>
  <si>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</si>
  <si>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</si>
  <si>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</si>
  <si>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</si>
  <si>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</si>
  <si>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</si>
  <si>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</si>
  <si>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</si>
  <si>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</si>
  <si>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</si>
  <si>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</si>
  <si>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</si>
  <si>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</si>
  <si>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</si>
  <si>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</si>
  <si>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</si>
  <si>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</si>
  <si>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</si>
  <si>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</si>
  <si>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</si>
  <si>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</si>
  <si>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</si>
  <si>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</si>
  <si>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</si>
  <si>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</si>
  <si>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</si>
  <si>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</si>
  <si>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</si>
  <si>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</si>
  <si>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</si>
  <si>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</si>
  <si>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</si>
  <si>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</si>
  <si>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</si>
  <si>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</si>
  <si>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</si>
  <si>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</si>
  <si>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</si>
  <si>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</si>
  <si>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</si>
  <si>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</si>
  <si>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</si>
  <si>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</si>
  <si>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</si>
  <si>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</si>
  <si>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</si>
  <si>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</si>
  <si>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</si>
  <si>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</si>
  <si>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</si>
  <si>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</si>
  <si>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</si>
  <si>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</si>
  <si>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</si>
  <si>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</si>
  <si>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</si>
  <si>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</si>
  <si>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</si>
  <si>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</si>
  <si>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</si>
  <si>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</si>
  <si>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</si>
  <si>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</si>
  <si>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</si>
  <si>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</si>
  <si>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</si>
  <si>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</si>
  <si>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</si>
  <si>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</si>
  <si>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</si>
  <si>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</si>
  <si>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</si>
  <si>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</si>
  <si>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</si>
  <si>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</si>
  <si>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</si>
  <si>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</si>
  <si>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</si>
  <si>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</si>
  <si>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</si>
  <si>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</si>
  <si>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</si>
  <si>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</si>
  <si>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</si>
  <si>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</si>
  <si>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</si>
  <si>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</si>
  <si>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</si>
  <si>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</si>
  <si>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</si>
  <si>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</si>
  <si>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</si>
  <si>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</si>
  <si>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</si>
  <si>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</si>
  <si>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</si>
  <si>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</si>
  <si>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</si>
  <si>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</si>
  <si>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</si>
  <si>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</si>
  <si>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</si>
  <si>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</si>
  <si>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</si>
  <si>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</si>
  <si>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</si>
  <si>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</si>
  <si>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</si>
  <si>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</si>
  <si>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</si>
  <si>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</si>
  <si>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</si>
  <si>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</si>
  <si>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</si>
  <si>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</si>
  <si>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</si>
  <si>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</si>
  <si>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</si>
  <si>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</si>
  <si>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</si>
  <si>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</si>
  <si>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</si>
  <si>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</si>
  <si>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</si>
  <si>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</si>
  <si>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</si>
  <si>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</si>
  <si>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</si>
  <si>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</si>
  <si>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</si>
  <si>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</si>
  <si>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</si>
  <si>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</si>
  <si>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</si>
  <si>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</si>
  <si>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</si>
  <si>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</si>
  <si>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</si>
  <si>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</si>
  <si>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</si>
  <si>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</si>
  <si>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</si>
  <si>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</si>
  <si>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</si>
  <si>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</si>
  <si>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</si>
  <si>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</si>
  <si>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</si>
  <si>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</si>
  <si>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</si>
  <si>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</si>
  <si>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</si>
  <si>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</si>
  <si>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</si>
  <si>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</si>
  <si>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</si>
  <si>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</si>
  <si>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</si>
  <si>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</si>
  <si>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</si>
  <si>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</si>
  <si>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</si>
  <si>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</si>
  <si>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</si>
  <si>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</si>
  <si>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</si>
  <si>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</si>
  <si>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</si>
  <si>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</si>
  <si>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</si>
  <si>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</si>
  <si>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</si>
  <si>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</si>
  <si>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</si>
  <si>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</si>
  <si>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</si>
  <si>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</si>
  <si>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</si>
  <si>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</si>
  <si>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</si>
  <si>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</si>
  <si>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</si>
  <si>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</si>
  <si>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</si>
  <si>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</si>
  <si>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</si>
  <si>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</si>
  <si>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</si>
  <si>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</si>
  <si>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</si>
  <si>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</si>
  <si>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</si>
  <si>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</si>
  <si>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</si>
  <si>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</si>
  <si>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</si>
  <si>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</si>
  <si>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</si>
  <si>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</si>
  <si>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</si>
  <si>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</si>
  <si>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</si>
  <si>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</si>
  <si>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</si>
  <si>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</si>
  <si>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</si>
  <si>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</si>
  <si>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</si>
  <si>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</si>
  <si>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</si>
  <si>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</si>
  <si>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</si>
  <si>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</si>
  <si>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</si>
  <si>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</si>
  <si>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</si>
  <si>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</si>
  <si>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</si>
  <si>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</si>
  <si>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</si>
  <si>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</si>
  <si>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</si>
  <si>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</si>
  <si>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</si>
  <si>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</si>
  <si>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</si>
  <si>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</si>
  <si>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</si>
  <si>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</si>
  <si>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</si>
  <si>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</si>
  <si>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</si>
  <si>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</si>
  <si>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</si>
  <si>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</si>
  <si>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</si>
  <si>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</si>
  <si>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</si>
  <si>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</si>
  <si>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</si>
  <si>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</si>
  <si>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</si>
  <si>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</si>
  <si>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</si>
  <si>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</si>
  <si>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</si>
  <si>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</si>
  <si>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</si>
  <si>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</si>
  <si>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</si>
  <si>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</si>
  <si>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</si>
  <si>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</si>
  <si>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</si>
  <si>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</si>
  <si>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</si>
  <si>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</si>
  <si>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</si>
  <si>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</si>
  <si>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</si>
  <si>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</si>
  <si>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</si>
  <si>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</si>
  <si>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</si>
  <si>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</si>
  <si>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</si>
  <si>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</si>
  <si>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</si>
  <si>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</si>
  <si>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</si>
  <si>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</si>
  <si>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</si>
  <si>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</si>
  <si>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</si>
  <si>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</si>
  <si>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</si>
  <si>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</si>
  <si>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</si>
  <si>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</si>
  <si>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</si>
  <si>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</si>
  <si>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</si>
  <si>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</si>
  <si>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</si>
  <si>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</si>
  <si>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</si>
  <si>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</si>
  <si>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</si>
  <si>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</si>
  <si>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</si>
  <si>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</si>
  <si>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</si>
  <si>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</si>
  <si>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</si>
  <si>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</si>
  <si>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</si>
  <si>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</si>
  <si>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</si>
  <si>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</si>
  <si>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</si>
  <si>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</si>
  <si>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</si>
  <si>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</si>
  <si>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</si>
  <si>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</si>
  <si>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</si>
  <si>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</si>
  <si>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</si>
  <si>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</si>
  <si>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</si>
  <si>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</si>
  <si>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</si>
  <si>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</si>
  <si>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</si>
  <si>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</si>
  <si>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</si>
  <si>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</si>
  <si>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</si>
  <si>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</si>
  <si>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</si>
  <si>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</si>
  <si>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</si>
  <si>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</si>
  <si>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</si>
  <si>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Mè</t>
  </si>
  <si>
    <t>Đường</t>
  </si>
  <si>
    <t>bột ngọt</t>
  </si>
  <si>
    <t>Bột ớt</t>
  </si>
  <si>
    <t>C.Nguyên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</si>
  <si>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</si>
  <si>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</si>
  <si>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</si>
  <si>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</si>
  <si>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</si>
  <si>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</si>
  <si>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</si>
  <si>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</si>
  <si>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</si>
  <si>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</si>
  <si>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</si>
  <si>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</si>
  <si>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</si>
  <si>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</si>
  <si>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</si>
  <si>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</si>
  <si>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</si>
  <si>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</si>
  <si>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</si>
  <si>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</si>
  <si>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</si>
  <si>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</si>
  <si>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</si>
  <si>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</si>
  <si>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</si>
  <si>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</si>
  <si>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</si>
  <si>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</si>
  <si>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</si>
  <si>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</si>
  <si>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</si>
  <si>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</si>
  <si>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</si>
  <si>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</si>
  <si>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</si>
  <si>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</si>
  <si>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</si>
  <si>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</si>
  <si>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</si>
  <si>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</si>
  <si>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</si>
  <si>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</si>
  <si>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</si>
  <si>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</si>
  <si>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</si>
  <si>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</si>
  <si>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</si>
  <si>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</si>
  <si>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</si>
  <si>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</si>
  <si>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</si>
  <si>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</si>
  <si>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</si>
  <si>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</si>
  <si>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</si>
  <si>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</si>
  <si>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</si>
  <si>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</si>
  <si>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</si>
  <si>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</si>
  <si>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</si>
  <si>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</si>
  <si>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</si>
  <si>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</si>
  <si>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</si>
  <si>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</si>
  <si>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</si>
  <si>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</si>
  <si>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</si>
  <si>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</si>
  <si>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</si>
  <si>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</si>
  <si>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</si>
  <si>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</si>
  <si>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</si>
  <si>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</si>
  <si>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</si>
  <si>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</si>
  <si>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</si>
  <si>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</si>
  <si>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</si>
  <si>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</si>
  <si>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</si>
  <si>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</si>
  <si>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</si>
  <si>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</si>
  <si>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</si>
  <si>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</si>
  <si>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</si>
  <si>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</si>
  <si>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</si>
  <si>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</si>
  <si>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</si>
  <si>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</si>
  <si>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</si>
  <si>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</si>
  <si>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</si>
  <si>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</si>
  <si>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</si>
  <si>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</si>
  <si>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</si>
  <si>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</si>
  <si>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</si>
  <si>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</si>
  <si>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</si>
  <si>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</si>
  <si>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</si>
  <si>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</si>
  <si>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</si>
  <si>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</si>
  <si>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</si>
  <si>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</si>
  <si>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</si>
  <si>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</si>
  <si>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</si>
  <si>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</si>
  <si>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</si>
  <si>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</si>
  <si>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</si>
  <si>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</si>
  <si>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</si>
  <si>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</si>
  <si>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</si>
  <si>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</si>
  <si>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</si>
  <si>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</si>
  <si>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</si>
  <si>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</si>
  <si>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</si>
  <si>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</si>
  <si>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</si>
  <si>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</si>
  <si>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</si>
  <si>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</si>
  <si>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</si>
  <si>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</si>
  <si>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</si>
  <si>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</si>
  <si>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</si>
  <si>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</si>
  <si>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</si>
  <si>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</si>
  <si>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</si>
  <si>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</si>
  <si>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</si>
  <si>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</si>
  <si>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</si>
  <si>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</si>
  <si>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</si>
  <si>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</si>
  <si>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</si>
  <si>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</si>
  <si>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</si>
  <si>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</si>
  <si>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</si>
  <si>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</si>
  <si>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</si>
  <si>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</si>
  <si>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</si>
  <si>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</si>
  <si>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</si>
  <si>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</si>
  <si>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</si>
  <si>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</si>
  <si>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</si>
  <si>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</si>
  <si>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</si>
  <si>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</si>
  <si>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</si>
  <si>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</si>
  <si>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</si>
  <si>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</si>
  <si>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</si>
  <si>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</si>
  <si>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</si>
  <si>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</si>
  <si>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</si>
  <si>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</si>
  <si>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</si>
  <si>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</si>
  <si>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</si>
  <si>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</si>
  <si>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</si>
  <si>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</si>
  <si>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</si>
  <si>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</si>
  <si>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</si>
  <si>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</si>
  <si>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</si>
  <si>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</si>
  <si>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</si>
  <si>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</si>
  <si>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</si>
  <si>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</si>
  <si>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</si>
  <si>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</si>
  <si>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</si>
  <si>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</si>
  <si>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</si>
  <si>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</si>
  <si>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</si>
  <si>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</si>
  <si>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</si>
  <si>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</si>
  <si>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</si>
  <si>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</si>
  <si>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</si>
  <si>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</si>
  <si>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</si>
  <si>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</si>
  <si>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</si>
  <si>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</si>
  <si>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</si>
  <si>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</si>
  <si>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</si>
  <si>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</si>
  <si>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</si>
  <si>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</si>
  <si>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</si>
  <si>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</si>
  <si>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</si>
  <si>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</si>
  <si>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</si>
  <si>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</si>
  <si>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</si>
  <si>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</si>
  <si>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</si>
  <si>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</si>
  <si>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</si>
  <si>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</si>
  <si>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</si>
  <si>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</si>
  <si>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</si>
  <si>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</si>
  <si>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</si>
  <si>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</si>
  <si>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</si>
  <si>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</si>
  <si>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</si>
  <si>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</si>
  <si>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</si>
  <si>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</si>
  <si>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</si>
  <si>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</si>
  <si>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</si>
  <si>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</si>
  <si>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</si>
  <si>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</si>
  <si>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</si>
  <si>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</si>
  <si>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</si>
  <si>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</si>
  <si>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</si>
  <si>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</si>
  <si>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</si>
  <si>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</si>
  <si>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</si>
  <si>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</si>
  <si>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</si>
  <si>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</si>
  <si>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</si>
  <si>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</si>
  <si>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</si>
  <si>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</si>
  <si>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</si>
  <si>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</si>
  <si>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</si>
  <si>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</si>
  <si>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</si>
  <si>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</si>
  <si>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</si>
  <si>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</si>
  <si>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</si>
  <si>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</si>
  <si>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</si>
  <si>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</si>
  <si>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</si>
  <si>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</si>
  <si>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</si>
  <si>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</si>
  <si>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</si>
  <si>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</si>
  <si>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</si>
  <si>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</si>
  <si>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</si>
  <si>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</si>
  <si>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</si>
  <si>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</si>
  <si>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</si>
  <si>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</si>
  <si>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</si>
  <si>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</si>
  <si>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</si>
  <si>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</si>
  <si>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</si>
  <si>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</si>
  <si>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</si>
  <si>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</si>
  <si>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</si>
  <si>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</si>
  <si>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</si>
  <si>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</si>
  <si>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</si>
  <si>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</si>
  <si>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</si>
  <si>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</si>
  <si>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</si>
  <si>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</si>
  <si>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</si>
  <si>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</si>
  <si>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</si>
  <si>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</si>
  <si>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</si>
  <si>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</si>
  <si>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</si>
  <si>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</si>
  <si>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</si>
  <si>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</si>
  <si>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</si>
  <si>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</si>
  <si>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</si>
  <si>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</si>
  <si>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</si>
  <si>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</si>
  <si>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</si>
  <si>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</si>
  <si>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</si>
  <si>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</si>
  <si>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</si>
  <si>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</si>
  <si>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</si>
  <si>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</si>
  <si>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</si>
  <si>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</si>
  <si>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</si>
  <si>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</si>
  <si>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</si>
  <si>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</si>
  <si>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</si>
  <si>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</si>
  <si>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</si>
  <si>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</si>
  <si>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</si>
  <si>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</si>
  <si>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</si>
  <si>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</si>
  <si>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</si>
  <si>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</si>
  <si>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</si>
  <si>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</si>
  <si>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</si>
  <si>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</si>
  <si>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</si>
  <si>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</si>
  <si>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</si>
  <si>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</si>
  <si>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</si>
  <si>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</si>
  <si>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</si>
  <si>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</si>
  <si>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</si>
  <si>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</si>
  <si>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</si>
  <si>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</si>
  <si>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</si>
  <si>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</si>
  <si>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</si>
  <si>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</si>
  <si>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</si>
  <si>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</si>
  <si>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</si>
  <si>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</si>
  <si>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</si>
  <si>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</si>
  <si>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</si>
  <si>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</si>
  <si>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</si>
  <si>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</si>
  <si>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</si>
  <si>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</si>
  <si>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</si>
  <si>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</si>
  <si>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</si>
  <si>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</si>
  <si>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</si>
  <si>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</si>
  <si>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</si>
  <si>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</si>
  <si>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</si>
  <si>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</si>
  <si>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</si>
  <si>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</si>
  <si>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</si>
  <si>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</si>
  <si>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</si>
  <si>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</si>
  <si>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</si>
  <si>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</si>
  <si>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</si>
  <si>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</si>
  <si>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</si>
  <si>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</si>
  <si>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</si>
  <si>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</si>
  <si>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</si>
  <si>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</si>
  <si>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</si>
  <si>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</si>
  <si>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</si>
  <si>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</si>
  <si>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</si>
  <si>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</si>
  <si>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</si>
  <si>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</si>
  <si>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</si>
  <si>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</si>
  <si>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</si>
  <si>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</si>
  <si>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</si>
  <si>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</si>
  <si>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</si>
  <si>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</si>
  <si>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</si>
  <si>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</si>
  <si>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</si>
  <si>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</si>
  <si>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</si>
  <si>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</si>
  <si>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</si>
  <si>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</si>
  <si>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</si>
  <si>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</si>
  <si>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</si>
  <si>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</si>
  <si>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</si>
  <si>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</si>
  <si>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</si>
  <si>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</si>
  <si>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</si>
  <si>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</si>
  <si>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</si>
  <si>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</si>
  <si>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</si>
  <si>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</si>
  <si>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</si>
  <si>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</si>
  <si>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</si>
  <si>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</si>
  <si>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</si>
  <si>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</si>
  <si>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</si>
  <si>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</si>
  <si>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</si>
  <si>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</si>
  <si>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</si>
  <si>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</si>
  <si>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</si>
  <si>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</si>
  <si>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</si>
  <si>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</si>
  <si>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</si>
  <si>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</si>
  <si>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</si>
  <si>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</si>
  <si>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</si>
  <si>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</si>
  <si>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</si>
  <si>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</si>
  <si>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</si>
  <si>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</si>
  <si>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</si>
  <si>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</si>
  <si>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</si>
  <si>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</si>
  <si>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</si>
  <si>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</si>
  <si>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</si>
  <si>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</si>
  <si>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</si>
  <si>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</si>
  <si>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</si>
  <si>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</si>
  <si>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</si>
  <si>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</si>
  <si>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</si>
  <si>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</si>
  <si>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</si>
  <si>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</si>
  <si>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</si>
  <si>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</si>
  <si>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</si>
  <si>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</si>
  <si>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</si>
  <si>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</si>
  <si>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</si>
  <si>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</si>
  <si>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</si>
  <si>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</si>
  <si>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</si>
  <si>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</si>
  <si>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</si>
  <si>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</si>
  <si>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</si>
  <si>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</si>
  <si>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</si>
  <si>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</si>
  <si>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</si>
  <si>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</si>
  <si>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</si>
  <si>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</si>
  <si>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</si>
  <si>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</si>
  <si>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</si>
  <si>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</si>
  <si>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</si>
  <si>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</si>
  <si>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</si>
  <si>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</si>
  <si>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</si>
  <si>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</si>
  <si>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</si>
  <si>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</si>
  <si>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</si>
  <si>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</si>
  <si>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</si>
  <si>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</si>
  <si>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</si>
  <si>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</si>
  <si>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</si>
  <si>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</si>
  <si>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</si>
  <si>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</si>
  <si>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</si>
  <si>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</si>
  <si>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</si>
  <si>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</si>
  <si>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</si>
  <si>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</si>
  <si>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</si>
  <si>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</si>
  <si>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</si>
  <si>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</si>
  <si>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</si>
  <si>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</si>
  <si>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</si>
  <si>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</si>
  <si>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</si>
  <si>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</si>
  <si>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</si>
  <si>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</si>
  <si>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</si>
  <si>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</si>
  <si>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</si>
  <si>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</si>
  <si>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</si>
  <si>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</si>
  <si>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</si>
  <si>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</si>
  <si>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</si>
  <si>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</si>
  <si>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</si>
  <si>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</si>
  <si>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</si>
  <si>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</si>
  <si>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</si>
  <si>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</si>
  <si>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</si>
  <si>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</si>
  <si>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</si>
  <si>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</si>
  <si>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</si>
  <si>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</si>
  <si>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</si>
  <si>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</si>
  <si>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</si>
  <si>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</si>
  <si>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</si>
  <si>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</si>
  <si>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</si>
  <si>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</si>
  <si>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</si>
  <si>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</si>
  <si>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</si>
  <si>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</si>
  <si>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</si>
  <si>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</si>
  <si>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</si>
  <si>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</si>
  <si>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</si>
  <si>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</si>
  <si>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</si>
  <si>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</si>
  <si>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</si>
  <si>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</si>
  <si>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</si>
  <si>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</si>
  <si>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</si>
  <si>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</si>
  <si>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</si>
  <si>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</si>
  <si>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</si>
  <si>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</si>
  <si>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</si>
  <si>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</si>
  <si>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</si>
  <si>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</si>
  <si>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</si>
  <si>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</si>
  <si>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</si>
  <si>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</si>
  <si>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</si>
  <si>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</si>
  <si>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</si>
  <si>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</si>
  <si>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</si>
  <si>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</si>
  <si>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</si>
  <si>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</si>
  <si>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</si>
  <si>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</si>
  <si>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</si>
  <si>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</si>
  <si>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</si>
  <si>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</si>
  <si>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</si>
  <si>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</si>
  <si>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</si>
  <si>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</si>
  <si>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</si>
  <si>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</si>
  <si>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</si>
  <si>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</si>
  <si>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</si>
  <si>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</si>
  <si>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</si>
  <si>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</si>
  <si>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</si>
  <si>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</si>
  <si>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</si>
  <si>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</si>
  <si>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</si>
  <si>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</si>
  <si>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</si>
  <si>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</si>
  <si>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</si>
  <si>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</si>
  <si>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</si>
  <si>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</si>
  <si>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</si>
  <si>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</si>
  <si>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</si>
  <si>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</si>
  <si>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</si>
  <si>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</si>
  <si>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</si>
  <si>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</si>
  <si>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</si>
  <si>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</si>
  <si>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</si>
  <si>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</si>
  <si>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</si>
  <si>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</si>
  <si>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</si>
  <si>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</si>
  <si>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</si>
  <si>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</si>
  <si>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</si>
  <si>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</si>
  <si>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</si>
  <si>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</si>
  <si>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</si>
  <si>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</si>
  <si>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</si>
  <si>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</si>
  <si>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</si>
  <si>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</si>
  <si>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</si>
  <si>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</si>
  <si>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</si>
  <si>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</si>
  <si>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</si>
  <si>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</si>
  <si>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</si>
  <si>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</si>
  <si>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</si>
  <si>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</si>
  <si>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</si>
  <si>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</si>
  <si>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</si>
  <si>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</si>
  <si>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</si>
  <si>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</si>
  <si>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</si>
  <si>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</si>
  <si>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</si>
  <si>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</si>
  <si>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</si>
  <si>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</si>
  <si>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</si>
  <si>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</si>
  <si>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</si>
  <si>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</si>
  <si>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</si>
  <si>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</si>
  <si>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</si>
  <si>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</si>
  <si>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</si>
  <si>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</si>
  <si>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</si>
  <si>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</si>
  <si>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</si>
  <si>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</si>
  <si>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</si>
  <si>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</si>
  <si>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</si>
  <si>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</si>
  <si>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</si>
  <si>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</si>
  <si>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</si>
  <si>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</si>
  <si>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</si>
  <si>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</si>
  <si>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</si>
  <si>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</si>
  <si>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</si>
  <si>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</si>
  <si>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</si>
  <si>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</si>
  <si>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</si>
  <si>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</si>
  <si>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</si>
  <si>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</si>
  <si>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</si>
  <si>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</si>
  <si>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</si>
  <si>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</si>
  <si>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</si>
  <si>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</si>
  <si>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</si>
  <si>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</si>
  <si>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</si>
  <si>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</si>
  <si>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</si>
  <si>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</si>
  <si>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</si>
  <si>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</si>
  <si>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</si>
  <si>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</si>
  <si>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</si>
  <si>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</si>
  <si>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</si>
  <si>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</si>
  <si>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</si>
  <si>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</si>
  <si>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</si>
  <si>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</si>
  <si>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</si>
  <si>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</si>
  <si>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</si>
  <si>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</si>
  <si>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</si>
  <si>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</si>
  <si>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</si>
  <si>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</si>
  <si>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</si>
  <si>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</si>
  <si>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</si>
  <si>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</si>
  <si>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</si>
  <si>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</si>
  <si>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</si>
  <si>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</si>
  <si>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</si>
  <si>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</si>
  <si>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</si>
  <si>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</si>
  <si>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</si>
  <si>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</si>
  <si>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</si>
  <si>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</si>
  <si>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</si>
  <si>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</si>
  <si>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</si>
  <si>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</si>
  <si>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</si>
  <si>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</si>
  <si>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</si>
  <si>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</si>
  <si>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</si>
  <si>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</si>
  <si>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</si>
  <si>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</si>
  <si>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</si>
  <si>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</si>
  <si>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</si>
  <si>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</si>
  <si>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</si>
  <si>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</si>
  <si>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</si>
  <si>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</si>
  <si>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</si>
  <si>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</si>
  <si>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</si>
  <si>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</si>
  <si>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</si>
  <si>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</si>
  <si>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</si>
  <si>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</si>
  <si>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</si>
  <si>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</si>
  <si>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</si>
  <si>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</si>
  <si>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</si>
  <si>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</si>
  <si>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</si>
  <si>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</si>
  <si>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</si>
  <si>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</si>
  <si>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</si>
  <si>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</si>
  <si>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</si>
  <si>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</si>
  <si>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</si>
  <si>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</si>
  <si>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</si>
  <si>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</si>
  <si>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</si>
  <si>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</si>
  <si>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</si>
  <si>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</si>
  <si>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</si>
  <si>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</si>
  <si>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</si>
  <si>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</si>
  <si>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</si>
  <si>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</si>
  <si>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</si>
  <si>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</si>
  <si>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</si>
  <si>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</si>
  <si>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</si>
  <si>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</si>
  <si>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</si>
  <si>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Ban Quản Lý (Đất &amp; CSHT)</t>
  </si>
  <si>
    <t>Hải Trung Anh</t>
  </si>
  <si>
    <t>Toàn Nguyễn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</si>
  <si>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</si>
  <si>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</si>
  <si>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</si>
  <si>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</si>
  <si>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</si>
  <si>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</si>
  <si>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</si>
  <si>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</si>
  <si>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</si>
  <si>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</si>
  <si>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</si>
  <si>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</si>
  <si>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</si>
  <si>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</si>
  <si>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</si>
  <si>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</si>
  <si>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</si>
  <si>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Koolman</t>
  </si>
  <si>
    <t>Môi Trường TV</t>
  </si>
  <si>
    <t>Điện TV</t>
  </si>
  <si>
    <t>Cty CDM</t>
  </si>
  <si>
    <t>Thành Phương</t>
  </si>
  <si>
    <t>Cá chỉ ngọt</t>
  </si>
  <si>
    <t>Cá chỉ mặn</t>
  </si>
  <si>
    <t>Cá đù</t>
  </si>
  <si>
    <t>Cá đục</t>
  </si>
  <si>
    <t>Cá cơm khô</t>
  </si>
  <si>
    <t>Phí AMS</t>
  </si>
  <si>
    <t>Thùng carton 45x31x11</t>
  </si>
  <si>
    <t>Thùng carton 50x30x16</t>
  </si>
  <si>
    <t>Thùng carton 47x35.5x20</t>
  </si>
  <si>
    <t>Thanh toán phí kiểm nghiệm T5/2017</t>
  </si>
  <si>
    <t>Thanh toán phí kiểm nghiệm T6/2017</t>
  </si>
  <si>
    <t>K/C dứt công nợ</t>
  </si>
  <si>
    <t>Cá cơm tẩm ngọt</t>
  </si>
  <si>
    <t>Vĩnh Phát (Dũng) T5/17</t>
  </si>
  <si>
    <t>Nước Hải Sơn</t>
  </si>
  <si>
    <t>Số dư đầu kỳ 01/2016</t>
  </si>
  <si>
    <t>Tiền xe TV</t>
  </si>
  <si>
    <t xml:space="preserve">Dầu </t>
  </si>
  <si>
    <t xml:space="preserve">Ớt </t>
  </si>
  <si>
    <t>Bột mì</t>
  </si>
  <si>
    <t>Trà lại mè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</si>
</sst>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798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2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20" t="s">
        <v>125</v>
      </c>
      <c r="F1" s="720"/>
      <c r="G1" s="720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21" t="s">
        <v>126</v>
      </c>
      <c r="F2" s="721"/>
      <c r="G2" s="721"/>
    </row>
    <row r="3" spans="1:8" s="173" customFormat="1" ht="16.5" customHeight="1">
      <c r="A3" s="175" t="s">
        <v>127</v>
      </c>
      <c r="B3" s="174"/>
      <c r="C3" s="174"/>
      <c r="E3" s="721"/>
      <c r="F3" s="721"/>
      <c r="G3" s="721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22" t="s">
        <v>128</v>
      </c>
      <c r="B5" s="722"/>
      <c r="C5" s="722"/>
      <c r="D5" s="722"/>
      <c r="E5" s="722"/>
      <c r="F5" s="722"/>
      <c r="G5" s="722"/>
    </row>
    <row r="6" spans="1:8">
      <c r="A6" s="723" t="s">
        <v>129</v>
      </c>
      <c r="B6" s="723"/>
      <c r="C6" s="723"/>
      <c r="D6" s="723"/>
      <c r="E6" s="723"/>
      <c r="F6" s="723"/>
      <c r="G6" s="723"/>
    </row>
    <row r="7" spans="1:8">
      <c r="A7" s="723" t="s">
        <v>130</v>
      </c>
      <c r="B7" s="723"/>
      <c r="C7" s="723"/>
      <c r="D7" s="723"/>
      <c r="E7" s="723"/>
      <c r="F7" s="723"/>
      <c r="G7" s="723"/>
    </row>
    <row r="8" spans="1:8">
      <c r="A8" s="179"/>
      <c r="F8" s="179" t="s">
        <v>131</v>
      </c>
    </row>
    <row r="9" spans="1:8" ht="24" customHeight="1">
      <c r="A9" s="724" t="s">
        <v>132</v>
      </c>
      <c r="B9" s="724" t="s">
        <v>133</v>
      </c>
      <c r="C9" s="719" t="s">
        <v>14</v>
      </c>
      <c r="D9" s="719" t="s">
        <v>134</v>
      </c>
      <c r="E9" s="719"/>
      <c r="F9" s="719" t="s">
        <v>135</v>
      </c>
      <c r="G9" s="719" t="s">
        <v>19</v>
      </c>
    </row>
    <row r="10" spans="1:8" ht="20.25" customHeight="1">
      <c r="A10" s="725"/>
      <c r="B10" s="725"/>
      <c r="C10" s="719"/>
      <c r="D10" s="181" t="s">
        <v>136</v>
      </c>
      <c r="E10" s="182" t="s">
        <v>137</v>
      </c>
      <c r="F10" s="719"/>
      <c r="G10" s="71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62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20" t="s">
        <v>125</v>
      </c>
      <c r="F1" s="720"/>
      <c r="G1" s="720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21" t="s">
        <v>126</v>
      </c>
      <c r="F2" s="721"/>
      <c r="G2" s="721"/>
    </row>
    <row r="3" spans="1:8" s="173" customFormat="1" ht="16.5" customHeight="1">
      <c r="A3" s="175" t="s">
        <v>127</v>
      </c>
      <c r="B3" s="289"/>
      <c r="C3" s="289"/>
      <c r="E3" s="721"/>
      <c r="F3" s="721"/>
      <c r="G3" s="721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22" t="s">
        <v>128</v>
      </c>
      <c r="B5" s="722"/>
      <c r="C5" s="722"/>
      <c r="D5" s="722"/>
      <c r="E5" s="722"/>
      <c r="F5" s="722"/>
      <c r="G5" s="722"/>
    </row>
    <row r="6" spans="1:8">
      <c r="A6" s="723" t="s">
        <v>129</v>
      </c>
      <c r="B6" s="723"/>
      <c r="C6" s="723"/>
      <c r="D6" s="723"/>
      <c r="E6" s="723"/>
      <c r="F6" s="723"/>
      <c r="G6" s="723"/>
    </row>
    <row r="7" spans="1:8">
      <c r="A7" s="723" t="s">
        <v>130</v>
      </c>
      <c r="B7" s="723"/>
      <c r="C7" s="723"/>
      <c r="D7" s="723"/>
      <c r="E7" s="723"/>
      <c r="F7" s="723"/>
      <c r="G7" s="723"/>
    </row>
    <row r="8" spans="1:8">
      <c r="A8" s="179"/>
      <c r="F8" s="179" t="s">
        <v>131</v>
      </c>
    </row>
    <row r="9" spans="1:8" ht="24" customHeight="1">
      <c r="A9" s="724" t="s">
        <v>132</v>
      </c>
      <c r="B9" s="724" t="s">
        <v>133</v>
      </c>
      <c r="C9" s="719" t="s">
        <v>14</v>
      </c>
      <c r="D9" s="719" t="s">
        <v>134</v>
      </c>
      <c r="E9" s="719"/>
      <c r="F9" s="719" t="s">
        <v>135</v>
      </c>
      <c r="G9" s="719" t="s">
        <v>19</v>
      </c>
    </row>
    <row r="10" spans="1:8" ht="20.25" customHeight="1">
      <c r="A10" s="725"/>
      <c r="B10" s="725"/>
      <c r="C10" s="719"/>
      <c r="D10" s="288" t="s">
        <v>136</v>
      </c>
      <c r="E10" s="182" t="s">
        <v>137</v>
      </c>
      <c r="F10" s="719"/>
      <c r="G10" s="71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1408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1769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1408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1408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1391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1392</v>
      </c>
      <c r="C65" s="187" t="s">
        <v>1393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1394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1395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1396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1397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1399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1398</v>
      </c>
      <c r="C72" s="187" t="s">
        <v>1400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1585</v>
      </c>
      <c r="C73" s="187" t="s">
        <v>1401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1392</v>
      </c>
      <c r="C74" s="187" t="s">
        <v>1402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1403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1404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1405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1406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1407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1408</v>
      </c>
      <c r="C80" s="187" t="s">
        <v>1411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1409</v>
      </c>
      <c r="C82" s="187" t="s">
        <v>1412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1413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1398</v>
      </c>
      <c r="C84" s="187" t="s">
        <v>1414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1415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1410</v>
      </c>
      <c r="C86" s="187" t="s">
        <v>1416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1410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1417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1418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1424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1419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1421</v>
      </c>
      <c r="C92" s="187" t="s">
        <v>1420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1422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1423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1425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1392</v>
      </c>
      <c r="C96" s="187" t="s">
        <v>1426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1427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1428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1429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1430</v>
      </c>
      <c r="C100" s="187" t="s">
        <v>1431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1409</v>
      </c>
      <c r="C101" s="187" t="s">
        <v>1432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1413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1433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1434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1435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1410</v>
      </c>
      <c r="C106" s="187" t="s">
        <v>1436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1437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1438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1585</v>
      </c>
      <c r="C109" s="187" t="s">
        <v>1439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1440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1413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1398</v>
      </c>
      <c r="C112" s="187" t="s">
        <v>1441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1409</v>
      </c>
      <c r="C113" s="187" t="s">
        <v>1442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1443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1410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1444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1445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1446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1447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1450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1449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1617</v>
      </c>
      <c r="C122" s="187" t="s">
        <v>1451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1448</v>
      </c>
      <c r="C123" s="187" t="s">
        <v>1452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1453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1454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1463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1392</v>
      </c>
      <c r="C127" s="187" t="s">
        <v>1455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1410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1410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1410</v>
      </c>
      <c r="C130" s="187" t="s">
        <v>1456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1410</v>
      </c>
      <c r="C131" s="187" t="s">
        <v>1457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1410</v>
      </c>
      <c r="C132" s="187" t="s">
        <v>1458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1410</v>
      </c>
      <c r="C133" s="187" t="s">
        <v>1627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1459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1460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1408</v>
      </c>
      <c r="C136" s="187" t="s">
        <v>1462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1461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1470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1430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1464</v>
      </c>
      <c r="C140" s="187" t="s">
        <v>1465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1466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1467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1468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1469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1472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1463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1450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1449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1473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1425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1409</v>
      </c>
      <c r="C151" s="187" t="s">
        <v>1432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1471</v>
      </c>
      <c r="C152" s="187" t="s">
        <v>1474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1475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1410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1410</v>
      </c>
      <c r="C155" s="187" t="s">
        <v>1476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1410</v>
      </c>
      <c r="C156" s="187" t="s">
        <v>1436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1410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1477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1478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1479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1464</v>
      </c>
      <c r="C161" s="187" t="s">
        <v>1480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1464</v>
      </c>
      <c r="C162" s="187" t="s">
        <v>1481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1482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1483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1410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1484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1485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1408</v>
      </c>
      <c r="C169" s="187" t="s">
        <v>1486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1391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1408</v>
      </c>
      <c r="C171" s="187" t="s">
        <v>1487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1488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1392</v>
      </c>
      <c r="C173" s="187" t="s">
        <v>1489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1490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1494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1447</v>
      </c>
      <c r="C176" s="187" t="s">
        <v>1492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1493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1495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1496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1410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1410</v>
      </c>
      <c r="C181" s="187" t="s">
        <v>1497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1410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1498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1499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1471</v>
      </c>
      <c r="C185" s="187" t="s">
        <v>1500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1464</v>
      </c>
      <c r="C186" s="187" t="s">
        <v>1501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1502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1503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1504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1505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1506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1507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1508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1509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1510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1511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1512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1471</v>
      </c>
      <c r="C198" s="187" t="s">
        <v>1513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1514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1410</v>
      </c>
      <c r="C200" s="187" t="s">
        <v>1637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1408</v>
      </c>
      <c r="C201" s="187" t="s">
        <v>1515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1516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1517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1518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1519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1769</v>
      </c>
      <c r="C206" s="187" t="s">
        <v>1520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1521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1398</v>
      </c>
      <c r="C208" s="187" t="s">
        <v>1522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1447</v>
      </c>
      <c r="C209" s="187" t="s">
        <v>1523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1524</v>
      </c>
      <c r="C210" s="187" t="s">
        <v>1525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1531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1526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1527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1528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1529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1530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1471</v>
      </c>
      <c r="C217" s="187" t="s">
        <v>1532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1533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1534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1535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1526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1536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1537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1538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1539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1540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1447</v>
      </c>
      <c r="C227" s="187" t="s">
        <v>1541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1542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1408</v>
      </c>
      <c r="C229" s="187" t="s">
        <v>1543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1447</v>
      </c>
      <c r="C230" s="187" t="s">
        <v>1544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1545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1491</v>
      </c>
      <c r="C232" s="187" t="s">
        <v>1546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1547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1548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1549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1550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1551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1552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1430</v>
      </c>
      <c r="C239" s="187" t="s">
        <v>1553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1554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1555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1556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1557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1558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1559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1560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1561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1562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1563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1392</v>
      </c>
      <c r="C250" s="187" t="s">
        <v>1564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1565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1617</v>
      </c>
      <c r="C252" s="187" t="s">
        <v>1566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1471</v>
      </c>
      <c r="C253" s="187" t="s">
        <v>1567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1568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1569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1408</v>
      </c>
      <c r="C256" s="187" t="s">
        <v>1570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1571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1572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1464</v>
      </c>
      <c r="C259" s="187" t="s">
        <v>1573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1410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1574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1410</v>
      </c>
      <c r="C262" s="187" t="s">
        <v>1476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1410</v>
      </c>
      <c r="C263" s="187" t="s">
        <v>1575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1410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1576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1577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1578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1579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1580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1581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1582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1583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1584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1410</v>
      </c>
      <c r="C274" s="187" t="s">
        <v>1637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1586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1587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1588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1391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1585</v>
      </c>
      <c r="C279" s="187" t="s">
        <v>1589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1590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1591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1408</v>
      </c>
      <c r="C282" s="187" t="s">
        <v>1592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1593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1594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1595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1596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1408</v>
      </c>
      <c r="C287" s="187" t="s">
        <v>1597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1430</v>
      </c>
      <c r="C288" s="187" t="s">
        <v>1598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1599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1600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1601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1602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1603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1604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1464</v>
      </c>
      <c r="C296" s="187" t="s">
        <v>1605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1606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1607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1608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1609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1610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1466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1612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1613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1611</v>
      </c>
      <c r="C305" s="187" t="s">
        <v>1614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1615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1616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1617</v>
      </c>
      <c r="C308" s="187" t="s">
        <v>1618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1619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1620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1621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1622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1623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1408</v>
      </c>
      <c r="C314" s="187" t="s">
        <v>1624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1625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1398</v>
      </c>
      <c r="C316" s="187" t="s">
        <v>1626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1506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1410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1410</v>
      </c>
      <c r="C319" s="187" t="s">
        <v>1627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1629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1408</v>
      </c>
      <c r="C321" s="187" t="s">
        <v>1630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1506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1516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1631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1491</v>
      </c>
      <c r="C325" s="187" t="s">
        <v>1632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1410</v>
      </c>
      <c r="C326" s="187" t="s">
        <v>1476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1628</v>
      </c>
      <c r="C328" s="187" t="s">
        <v>1633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1392</v>
      </c>
      <c r="C329" s="187" t="s">
        <v>1634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1635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1450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1636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1475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1410</v>
      </c>
      <c r="C334" s="187" t="s">
        <v>1456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1410</v>
      </c>
      <c r="C335" s="187" t="s">
        <v>1436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1410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1410</v>
      </c>
      <c r="C337" s="187" t="s">
        <v>1637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1638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1639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1640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1641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1642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1410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1408</v>
      </c>
      <c r="C344" s="187" t="s">
        <v>1643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1644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1410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1645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1464</v>
      </c>
      <c r="C348" s="187" t="s">
        <v>1646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1408</v>
      </c>
      <c r="C349" s="187" t="s">
        <v>1647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1502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1410</v>
      </c>
      <c r="C351" s="187" t="s">
        <v>1648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1524</v>
      </c>
      <c r="C352" s="187" t="s">
        <v>1649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1650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1447</v>
      </c>
      <c r="C354" s="187" t="s">
        <v>1651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1464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1599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1617</v>
      </c>
      <c r="C357" s="187" t="s">
        <v>1566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1398</v>
      </c>
      <c r="C358" s="187" t="s">
        <v>1626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1585</v>
      </c>
      <c r="C359" s="187" t="s">
        <v>1652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1464</v>
      </c>
      <c r="C360" s="187" t="s">
        <v>1653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1410</v>
      </c>
      <c r="C361" s="187" t="s">
        <v>1654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1538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1408</v>
      </c>
      <c r="C363" s="187" t="s">
        <v>1655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1656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1471</v>
      </c>
      <c r="C365" s="187" t="s">
        <v>1657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1524</v>
      </c>
      <c r="C366" s="187" t="s">
        <v>1658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1464</v>
      </c>
      <c r="C367" s="187" t="s">
        <v>1659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1660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1471</v>
      </c>
      <c r="C369" s="187" t="s">
        <v>1661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1662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1664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1663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1665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1666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1464</v>
      </c>
      <c r="C375" s="187" t="s">
        <v>1667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1668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1669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1670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1447</v>
      </c>
      <c r="C379" s="187" t="s">
        <v>1671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1672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1673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1674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1484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1675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1676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1677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1678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1769</v>
      </c>
      <c r="C388" s="187" t="s">
        <v>1679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1680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1681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1582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1683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1682</v>
      </c>
      <c r="C393" s="187" t="s">
        <v>1684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1408</v>
      </c>
      <c r="C395" s="187" t="s">
        <v>1685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1392</v>
      </c>
      <c r="C397" s="187" t="s">
        <v>1426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1686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1687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1599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1617</v>
      </c>
      <c r="C401" s="187" t="s">
        <v>1688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1524</v>
      </c>
      <c r="C402" s="187" t="s">
        <v>1689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1690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1408</v>
      </c>
      <c r="C404" s="187" t="s">
        <v>1691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1692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1693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1694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1695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1696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1410</v>
      </c>
      <c r="C410" s="187" t="s">
        <v>1458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1410</v>
      </c>
      <c r="C411" s="187" t="s">
        <v>1697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1698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1699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1700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1398</v>
      </c>
      <c r="C415" s="187" t="s">
        <v>1701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1702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1703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1464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1704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1705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1706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1585</v>
      </c>
      <c r="C422" s="187" t="s">
        <v>1707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1392</v>
      </c>
      <c r="C423" s="187" t="s">
        <v>1708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1709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1710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1711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1712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1471</v>
      </c>
      <c r="C428" s="187" t="s">
        <v>1567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1713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1714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1715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1716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1717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1430</v>
      </c>
      <c r="C434" s="187" t="s">
        <v>1718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1720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1721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1392</v>
      </c>
      <c r="C437" s="187" t="s">
        <v>1722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1723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1724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1719</v>
      </c>
      <c r="C440" s="187" t="s">
        <v>1725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1726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1727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1728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1698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1729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1408</v>
      </c>
      <c r="C446" s="187" t="s">
        <v>1730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1392</v>
      </c>
      <c r="C447" s="187" t="s">
        <v>1731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1732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1733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1734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1735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1736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1737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1524</v>
      </c>
      <c r="C454" s="187" t="s">
        <v>1742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1738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1498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1398</v>
      </c>
      <c r="C457" s="187" t="s">
        <v>1739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1740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1741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1506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1447</v>
      </c>
      <c r="C461" s="187" t="s">
        <v>1743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1410</v>
      </c>
      <c r="C462" s="187" t="s">
        <v>1627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1410</v>
      </c>
      <c r="C463" s="187" t="s">
        <v>1744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1410</v>
      </c>
      <c r="C464" s="187" t="s">
        <v>1637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1410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1410</v>
      </c>
      <c r="C466" s="187" t="s">
        <v>1744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1745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1464</v>
      </c>
      <c r="C468" s="187" t="s">
        <v>1746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1410</v>
      </c>
      <c r="C469" s="187" t="s">
        <v>1436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1410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1410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1410</v>
      </c>
      <c r="C472" s="187" t="s">
        <v>1752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1410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1410</v>
      </c>
      <c r="C474" s="187" t="s">
        <v>1697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1430</v>
      </c>
      <c r="C475" s="187" t="s">
        <v>1753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1706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1754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1755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1628</v>
      </c>
      <c r="C479" s="187" t="s">
        <v>1756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1757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1758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1677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1759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1760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1408</v>
      </c>
      <c r="C485" s="187" t="s">
        <v>1761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1464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1762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1763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1764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1585</v>
      </c>
      <c r="C490" s="187" t="s">
        <v>1765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1464</v>
      </c>
      <c r="C491" s="187" t="s">
        <v>1766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1767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1768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1758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1770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1524</v>
      </c>
      <c r="C496" s="187" t="s">
        <v>1771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1772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1769</v>
      </c>
      <c r="C498" s="187" t="s">
        <v>1773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1774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1471</v>
      </c>
      <c r="C500" s="187" t="s">
        <v>1775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1471</v>
      </c>
      <c r="C501" s="187" t="s">
        <v>1781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1776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1777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1640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1778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1779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1410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1780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1782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1783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1410</v>
      </c>
      <c r="C511" s="187" t="s">
        <v>1784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1408</v>
      </c>
      <c r="C512" s="187" t="s">
        <v>1785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1410</v>
      </c>
      <c r="C513" s="187" t="s">
        <v>1786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1787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1788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1789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1464</v>
      </c>
      <c r="C517" s="187" t="s">
        <v>1790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1408</v>
      </c>
      <c r="C518" s="187" t="s">
        <v>1791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1792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1793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1794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1729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1795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1797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1796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1582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1798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1799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1800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1801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1802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1410</v>
      </c>
      <c r="C532" s="187" t="s">
        <v>1744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1803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1408</v>
      </c>
      <c r="C534" s="187" t="s">
        <v>1804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1805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1806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1807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1808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1801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1809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1810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1392</v>
      </c>
      <c r="C542" s="187" t="s">
        <v>1811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1812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1813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1447</v>
      </c>
      <c r="C545" s="187" t="s">
        <v>1814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1815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1816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1817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1818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1716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1763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1819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1398</v>
      </c>
      <c r="C553" s="187" t="s">
        <v>1820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1640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1821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1822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1823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1824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1635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1410</v>
      </c>
      <c r="C560" s="187" t="s">
        <v>1825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1410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1410</v>
      </c>
      <c r="C562" s="187" t="s">
        <v>1784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1392</v>
      </c>
      <c r="C563" s="187" t="s">
        <v>1826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1635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1410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1410</v>
      </c>
      <c r="C566" s="187" t="s">
        <v>1827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1410</v>
      </c>
      <c r="C567" s="187" t="s">
        <v>1828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1498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1410</v>
      </c>
      <c r="C569" s="187" t="s">
        <v>1654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1430</v>
      </c>
      <c r="C570" s="187" t="s">
        <v>1829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1830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1392</v>
      </c>
      <c r="C572" s="187" t="s">
        <v>1831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1524</v>
      </c>
      <c r="C573" s="187" t="s">
        <v>1832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1682</v>
      </c>
      <c r="C574" s="187" t="s">
        <v>1833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1763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1524</v>
      </c>
      <c r="C576" s="187" t="s">
        <v>1834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1835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1836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1837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1524</v>
      </c>
      <c r="C580" s="187" t="s">
        <v>1649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1635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1410</v>
      </c>
      <c r="C582" s="187" t="s">
        <v>1458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1838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1839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1840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1464</v>
      </c>
      <c r="C586" s="187" t="s">
        <v>1841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1842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1769</v>
      </c>
      <c r="C588" s="187" t="s">
        <v>1843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1844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1845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1408</v>
      </c>
      <c r="C591" s="187" t="s">
        <v>1630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1846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1847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1398</v>
      </c>
      <c r="C594" s="187" t="s">
        <v>1820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1848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1849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1859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1860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1861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1862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1863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1864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1865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1786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1752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1866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1794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1867</v>
      </c>
      <c r="C610" s="187" t="s">
        <v>1868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1869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1870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1729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1871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1872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1873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1874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1875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1876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1877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1878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1867</v>
      </c>
      <c r="C625" s="187" t="s">
        <v>1879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1880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1881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1882</v>
      </c>
      <c r="C628" s="187" t="s">
        <v>1865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1883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1884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1885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1891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1585</v>
      </c>
      <c r="C634" s="187" t="s">
        <v>1892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1893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1894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1886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1881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1867</v>
      </c>
      <c r="C639" s="187" t="s">
        <v>1887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1888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1881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1889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1890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1847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1895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1896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1897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1882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1888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1898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1899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1585</v>
      </c>
      <c r="C652" s="187" t="s">
        <v>1686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1900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1901</v>
      </c>
      <c r="C655" s="187" t="s">
        <v>1904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1902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1901</v>
      </c>
      <c r="C658" s="187" t="s">
        <v>1903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1585</v>
      </c>
      <c r="C659" s="187" t="s">
        <v>1905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1906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1907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1908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1585</v>
      </c>
      <c r="C663" s="187" t="s">
        <v>1909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1910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1911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1912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1913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1914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1915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1916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1917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1917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1835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1918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1920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1919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1880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1786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1921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1922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1585</v>
      </c>
      <c r="C688" s="187" t="s">
        <v>1923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1924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1925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1925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1926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1927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1928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1784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1865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1456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1929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1930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1931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1932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1744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1933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1934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1524</v>
      </c>
      <c r="C711" s="187" t="s">
        <v>1935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1936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1914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1937</v>
      </c>
      <c r="C714" s="187" t="s">
        <v>1938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1939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1940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1941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1942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1943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1944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1945</v>
      </c>
      <c r="C722" s="187" t="s">
        <v>1946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1865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1947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1865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1937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1948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1865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1948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1949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1950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1951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1952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1953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1954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1955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1956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1957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1958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1959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1960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1999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1635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1506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1782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1410</v>
      </c>
      <c r="C752" s="187" t="s">
        <v>2000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1410</v>
      </c>
      <c r="C753" s="187" t="s">
        <v>2001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2002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2003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2004</v>
      </c>
      <c r="C756" s="187" t="s">
        <v>2005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2004</v>
      </c>
      <c r="C757" s="187" t="s">
        <v>2006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1398</v>
      </c>
      <c r="C758" s="187" t="s">
        <v>2007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2008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2010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2009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2011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2012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1410</v>
      </c>
      <c r="C764" s="187" t="s">
        <v>2013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1410</v>
      </c>
      <c r="C765" s="187" t="s">
        <v>2014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2015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2016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2017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2018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2019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2021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2020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2011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1410</v>
      </c>
      <c r="C774" s="187" t="s">
        <v>2022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1410</v>
      </c>
      <c r="C775" s="187" t="s">
        <v>2023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2024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2025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1513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2026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2027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2028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2004</v>
      </c>
      <c r="C782" s="187" t="s">
        <v>2029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2031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2032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2033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1410</v>
      </c>
      <c r="C786" s="187" t="s">
        <v>2034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1410</v>
      </c>
      <c r="C787" s="187" t="s">
        <v>2035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2036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2004</v>
      </c>
      <c r="C789" s="187" t="s">
        <v>2037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1585</v>
      </c>
      <c r="C790" s="187" t="s">
        <v>2038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2039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2040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2041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2042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2043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1937</v>
      </c>
      <c r="C796" s="187" t="s">
        <v>2044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2045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2046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2047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1698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1732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1410</v>
      </c>
      <c r="C803" s="187" t="s">
        <v>2048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1410</v>
      </c>
      <c r="C804" s="187" t="s">
        <v>2049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2050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2051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2052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2053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2054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2055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1901</v>
      </c>
      <c r="C811" s="187" t="s">
        <v>1688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2056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2004</v>
      </c>
      <c r="C813" s="187" t="s">
        <v>2057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2058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1472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2020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1506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2060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2059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2061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2062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2063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1998</v>
      </c>
      <c r="C823" s="187" t="s">
        <v>2064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2065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1682</v>
      </c>
      <c r="C825" s="187" t="s">
        <v>2066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1663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1410</v>
      </c>
      <c r="C827" s="187" t="s">
        <v>2067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1410</v>
      </c>
      <c r="C828" s="187" t="s">
        <v>2068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2069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2004</v>
      </c>
      <c r="C830" s="187" t="s">
        <v>2070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2071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2004</v>
      </c>
      <c r="C832" s="187" t="s">
        <v>2072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1410</v>
      </c>
      <c r="C833" s="187" t="s">
        <v>2073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1410</v>
      </c>
      <c r="C834" s="187" t="s">
        <v>2074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2075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2076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1398</v>
      </c>
      <c r="C837" s="187" t="s">
        <v>1701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1410</v>
      </c>
      <c r="C838" s="187" t="s">
        <v>2077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2004</v>
      </c>
      <c r="C839" s="187" t="s">
        <v>2078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2079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2080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2081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2082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2083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2020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1410</v>
      </c>
      <c r="C846" s="187" t="s">
        <v>2084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2030</v>
      </c>
      <c r="C847" s="187" t="s">
        <v>2085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1430</v>
      </c>
      <c r="C848" s="187" t="s">
        <v>2086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1410</v>
      </c>
      <c r="C849" s="187" t="s">
        <v>2087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1410</v>
      </c>
      <c r="C850" s="187" t="s">
        <v>2088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2089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2090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2063</v>
      </c>
      <c r="C853" s="187" t="s">
        <v>2091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2092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1901</v>
      </c>
      <c r="C855" s="187" t="s">
        <v>2093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1430</v>
      </c>
      <c r="C856" s="187" t="s">
        <v>2096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2094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2095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2097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2098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2004</v>
      </c>
      <c r="C861" s="187" t="s">
        <v>1774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1430</v>
      </c>
      <c r="C862" s="187" t="s">
        <v>2099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1410</v>
      </c>
      <c r="C863" s="187" t="s">
        <v>2100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1410</v>
      </c>
      <c r="C864" s="187" t="s">
        <v>2101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2102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1998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1998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workbookViewId="0">
      <selection activeCell="F6" sqref="F6"/>
    </sheetView>
  </sheetViews>
  <sheetFormatPr defaultRowHeight="19.5" customHeight="1"/>
  <cols>
    <col min="1" max="1" width="4.7109375" style="1" customWidth="1"/>
    <col min="2" max="2" width="39.1406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26/9/2017</v>
      </c>
      <c r="E1" s="23" t="str">
        <f ca="1">"CÔNG NỢ KHÁC - LONG AN : " &amp; DAY($I$1)&amp;"/"&amp;MONTH($I$1)&amp;"/"&amp;YEAR($I$1)</f>
        <v>CÔNG NỢ KHÁC - LONG AN : 26/9/2017</v>
      </c>
      <c r="I1" s="28">
        <f ca="1">TODAY()</f>
        <v>43004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46506548</v>
      </c>
      <c r="I3" s="121"/>
    </row>
    <row r="4" spans="1:9" s="14" customFormat="1" ht="19.5" customHeight="1">
      <c r="A4" s="22">
        <f t="shared" ref="A4:A13" si="0">IF(B4&lt;&gt;"",ROW()-2,"")</f>
        <v>2</v>
      </c>
      <c r="B4" s="285" t="s">
        <v>925</v>
      </c>
      <c r="C4" s="284">
        <v>125946364</v>
      </c>
      <c r="D4" s="34"/>
      <c r="E4" s="22">
        <f t="shared" ref="E4:E13" si="1">IF(F4&lt;&gt;"",ROW()-2,"")</f>
        <v>2</v>
      </c>
      <c r="F4" s="129" t="s">
        <v>2252</v>
      </c>
      <c r="G4" s="112"/>
    </row>
    <row r="5" spans="1:9" s="14" customFormat="1" ht="19.5" customHeight="1">
      <c r="A5" s="22">
        <f t="shared" si="0"/>
        <v>3</v>
      </c>
      <c r="B5" s="27" t="s">
        <v>927</v>
      </c>
      <c r="C5" s="126">
        <v>607952000</v>
      </c>
      <c r="D5" s="34"/>
      <c r="E5" s="22" t="str">
        <f t="shared" si="1"/>
        <v/>
      </c>
      <c r="F5" s="129"/>
      <c r="G5" s="112"/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12">
        <v>18810000</v>
      </c>
      <c r="D6" s="34"/>
      <c r="E6" s="22" t="str">
        <f t="shared" si="1"/>
        <v/>
      </c>
      <c r="F6" s="127"/>
      <c r="G6" s="125"/>
      <c r="I6" s="119"/>
    </row>
    <row r="7" spans="1:9" s="14" customFormat="1" ht="19.5" customHeight="1">
      <c r="A7" s="22">
        <f t="shared" si="0"/>
        <v>5</v>
      </c>
      <c r="B7" s="29" t="s">
        <v>2237</v>
      </c>
      <c r="C7" s="33">
        <v>109355400</v>
      </c>
      <c r="D7" s="34"/>
      <c r="E7" s="22" t="str">
        <f t="shared" si="1"/>
        <v/>
      </c>
      <c r="F7" s="127"/>
      <c r="G7" s="125"/>
      <c r="I7" s="119"/>
    </row>
    <row r="8" spans="1:9" s="14" customFormat="1" ht="19.5" customHeight="1">
      <c r="A8" s="22">
        <f t="shared" si="0"/>
        <v>6</v>
      </c>
      <c r="B8" s="285" t="s">
        <v>2214</v>
      </c>
      <c r="C8" s="112">
        <v>35250000</v>
      </c>
      <c r="D8" s="34"/>
      <c r="E8" s="22" t="str">
        <f t="shared" si="1"/>
        <v/>
      </c>
      <c r="F8" s="127"/>
      <c r="G8" s="125"/>
      <c r="I8" s="119"/>
    </row>
    <row r="9" spans="1:9" s="14" customFormat="1" ht="19.5" customHeight="1">
      <c r="A9" s="22" t="str">
        <f t="shared" si="0"/>
        <v/>
      </c>
      <c r="B9" s="285"/>
      <c r="C9" s="112"/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 t="str">
        <f t="shared" si="0"/>
        <v/>
      </c>
      <c r="B10" s="285"/>
      <c r="C10" s="112"/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 t="str">
        <f t="shared" si="1"/>
        <v/>
      </c>
      <c r="F11" s="127"/>
      <c r="G11" s="125"/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7"/>
      <c r="G12" s="125"/>
      <c r="I12" s="119"/>
    </row>
    <row r="13" spans="1:9" s="14" customFormat="1" ht="19.5" customHeight="1">
      <c r="A13" s="22" t="str">
        <f t="shared" si="0"/>
        <v/>
      </c>
      <c r="B13" s="286"/>
      <c r="C13" s="286"/>
      <c r="D13" s="34"/>
      <c r="E13" s="22" t="str">
        <f t="shared" si="1"/>
        <v/>
      </c>
      <c r="F13" s="127"/>
      <c r="G13" s="125"/>
      <c r="I13" s="119"/>
    </row>
    <row r="14" spans="1:9" s="16" customFormat="1" ht="19.5" customHeight="1">
      <c r="A14" s="15"/>
      <c r="B14" s="5" t="s">
        <v>3</v>
      </c>
      <c r="C14" s="272">
        <f>SUM(C3:C12)</f>
        <v>959794864</v>
      </c>
      <c r="D14" s="76"/>
      <c r="E14" s="727" t="s">
        <v>3</v>
      </c>
      <c r="F14" s="728"/>
      <c r="G14" s="25">
        <f>SUM(G3:G13)</f>
        <v>46506548</v>
      </c>
      <c r="I14" s="120"/>
    </row>
    <row r="15" spans="1:9" s="14" customFormat="1" ht="19.5" customHeight="1">
      <c r="A15" s="273"/>
      <c r="B15" s="274"/>
      <c r="C15" s="275"/>
      <c r="D15" s="7"/>
      <c r="E15" s="276"/>
      <c r="F15" s="276"/>
      <c r="G15" s="277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26/9/2017</v>
      </c>
      <c r="B16" s="274"/>
      <c r="C16" s="275"/>
      <c r="D16" s="18"/>
      <c r="E16" s="23" t="str">
        <f ca="1">"CÔNG NỢ KHÁC - TRÀ VINH : " &amp; DAY($I$1)&amp;"/"&amp;MONTH($I$1)&amp;"/"&amp;YEAR($I$1)</f>
        <v>CÔNG NỢ KHÁC - TRÀ VINH : 26/9/2017</v>
      </c>
      <c r="F16" s="274"/>
      <c r="G16" s="275"/>
      <c r="I16" s="119"/>
    </row>
    <row r="17" spans="1:9" s="14" customFormat="1" ht="19.5" customHeight="1">
      <c r="A17" s="8" t="s">
        <v>0</v>
      </c>
      <c r="B17" s="270" t="s">
        <v>1</v>
      </c>
      <c r="C17" s="24" t="s">
        <v>24</v>
      </c>
      <c r="D17" s="21"/>
      <c r="E17" s="8" t="s">
        <v>0</v>
      </c>
      <c r="F17" s="270" t="s">
        <v>1</v>
      </c>
      <c r="G17" s="24" t="s">
        <v>24</v>
      </c>
      <c r="I17" s="119"/>
    </row>
    <row r="18" spans="1:9" s="14" customFormat="1" ht="19.5" customHeight="1">
      <c r="A18" s="22">
        <v>1</v>
      </c>
      <c r="B18" s="156" t="s">
        <v>1997</v>
      </c>
      <c r="C18" s="112">
        <v>63128667</v>
      </c>
      <c r="D18" s="21"/>
      <c r="E18" s="22">
        <v>1</v>
      </c>
      <c r="F18" s="127" t="s">
        <v>2213</v>
      </c>
      <c r="G18" s="125">
        <v>70840000</v>
      </c>
      <c r="I18" s="119"/>
    </row>
    <row r="19" spans="1:9" s="14" customFormat="1" ht="19.5" customHeight="1">
      <c r="A19" s="22">
        <v>2</v>
      </c>
      <c r="B19" s="156" t="s">
        <v>2251</v>
      </c>
      <c r="C19" s="112">
        <v>226570000</v>
      </c>
      <c r="D19" s="21"/>
      <c r="E19" s="22">
        <v>2</v>
      </c>
      <c r="F19" s="713" t="s">
        <v>2233</v>
      </c>
      <c r="G19" s="125">
        <v>30700000</v>
      </c>
    </row>
    <row r="20" spans="1:9" s="14" customFormat="1" ht="19.5" customHeight="1">
      <c r="A20" s="22">
        <v>3</v>
      </c>
      <c r="B20" s="156" t="s">
        <v>2124</v>
      </c>
      <c r="C20" s="112">
        <v>1702808424</v>
      </c>
      <c r="D20" s="21"/>
      <c r="E20" s="22">
        <v>3</v>
      </c>
      <c r="F20" s="127" t="s">
        <v>2214</v>
      </c>
      <c r="G20" s="112">
        <v>23500000</v>
      </c>
    </row>
    <row r="21" spans="1:9" s="14" customFormat="1" ht="19.5" customHeight="1">
      <c r="A21" s="22">
        <v>4</v>
      </c>
      <c r="B21" s="156"/>
      <c r="C21" s="112"/>
      <c r="D21" s="21"/>
      <c r="E21" s="22">
        <v>4</v>
      </c>
      <c r="F21" s="127" t="s">
        <v>2215</v>
      </c>
      <c r="G21" s="125">
        <v>29590000</v>
      </c>
    </row>
    <row r="22" spans="1:9" s="14" customFormat="1" ht="19.5" customHeight="1">
      <c r="A22" s="22">
        <v>5</v>
      </c>
      <c r="B22" s="156"/>
      <c r="C22" s="112"/>
      <c r="D22" s="21"/>
      <c r="E22" s="22">
        <v>5</v>
      </c>
      <c r="F22" s="127" t="s">
        <v>2234</v>
      </c>
      <c r="G22" s="125">
        <v>19100000</v>
      </c>
    </row>
    <row r="23" spans="1:9" s="14" customFormat="1" ht="19.5" customHeight="1">
      <c r="A23" s="22">
        <v>6</v>
      </c>
      <c r="B23" s="156"/>
      <c r="C23" s="112"/>
      <c r="D23" s="21"/>
      <c r="E23" s="22">
        <v>6</v>
      </c>
      <c r="F23" s="127" t="s">
        <v>2235</v>
      </c>
      <c r="G23" s="125">
        <f>50399250+36798300</f>
        <v>87197550</v>
      </c>
    </row>
    <row r="24" spans="1:9" s="14" customFormat="1" ht="19.5" customHeight="1">
      <c r="A24" s="22">
        <v>7</v>
      </c>
      <c r="B24" s="156"/>
      <c r="C24" s="112"/>
      <c r="D24" s="21"/>
      <c r="E24" s="22">
        <v>7</v>
      </c>
      <c r="F24" s="127" t="s">
        <v>2236</v>
      </c>
      <c r="G24" s="125">
        <v>142110000</v>
      </c>
    </row>
    <row r="25" spans="1:9" s="16" customFormat="1" ht="19.5" customHeight="1">
      <c r="A25" s="22" t="str">
        <f t="shared" ref="A25" si="2">IF(B25&lt;&gt;"",ROW()-16,"")</f>
        <v/>
      </c>
      <c r="B25" s="156"/>
      <c r="C25" s="112"/>
      <c r="D25" s="287"/>
      <c r="E25" s="22" t="str">
        <f t="shared" ref="E25" si="3">IF(F25&lt;&gt;"",ROW()-16,"")</f>
        <v/>
      </c>
      <c r="F25" s="292"/>
      <c r="G25" s="125"/>
    </row>
    <row r="26" spans="1:9" s="14" customFormat="1" ht="19.5" customHeight="1">
      <c r="A26" s="726" t="s">
        <v>3</v>
      </c>
      <c r="B26" s="726"/>
      <c r="C26" s="25">
        <f>SUM(C18:C25)</f>
        <v>1992507091</v>
      </c>
      <c r="D26" s="21"/>
      <c r="E26" s="726" t="s">
        <v>3</v>
      </c>
      <c r="F26" s="726"/>
      <c r="G26" s="25">
        <f>SUM(G18:G25)</f>
        <v>403037550</v>
      </c>
    </row>
    <row r="27" spans="1:9" s="14" customFormat="1" ht="19.5" customHeight="1">
      <c r="A27" s="273"/>
      <c r="B27" s="274"/>
      <c r="C27" s="275"/>
      <c r="D27" s="21"/>
      <c r="E27" s="276"/>
      <c r="F27" s="276"/>
      <c r="G27" s="277"/>
    </row>
    <row r="28" spans="1:9" s="14" customFormat="1" ht="19.5" customHeight="1">
      <c r="A28" s="13" t="str">
        <f ca="1">"CÔNG NỢ CÁ - LONG AN: " &amp; DAY(I1)&amp;"/"&amp;MONTH(I1)&amp;"/"&amp;YEAR(I1)</f>
        <v>CÔNG NỢ CÁ - LONG AN: 26/9/2017</v>
      </c>
      <c r="B28" s="6"/>
      <c r="C28" s="7"/>
      <c r="D28" s="21"/>
      <c r="E28" s="13" t="str">
        <f ca="1">"CÔNG NỢ CÁ - TRÀ VINH: " &amp; DAY(I1)&amp;"/"&amp;MONTH(I1)&amp;"/"&amp;YEAR(I1)</f>
        <v>CÔNG NỢ CÁ - TRÀ VINH: 26/9/2017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0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1122</v>
      </c>
      <c r="G30" s="278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69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938</v>
      </c>
      <c r="G31" s="278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939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937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1047</v>
      </c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928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1046</v>
      </c>
      <c r="G34" s="278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1123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2"/>
      <c r="G35" s="278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936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2"/>
      <c r="G36" s="278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1045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1124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929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2"/>
      <c r="G39" s="278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930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1125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2"/>
      <c r="G41" s="278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931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1126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932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933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2"/>
      <c r="G45" s="278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934</v>
      </c>
      <c r="C46" s="32">
        <f>IF(ISNA(VLOOKUP(B46,[2]T.KẾT!$B$4:$C$33,2,0)),0,VLOOKUP(B46,[2]T.KẾT!$B$4:$C$33,2,0))</f>
        <v>44996</v>
      </c>
      <c r="D46" s="21"/>
      <c r="E46" s="20"/>
      <c r="F46" s="262"/>
      <c r="G46" s="278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935</v>
      </c>
      <c r="C47" s="32">
        <f>IF(ISNA(VLOOKUP(B47,[2]T.KẾT!$B$4:$C$33,2,0)),0,VLOOKUP(B47,[2]T.KẾT!$B$4:$C$33,2,0))</f>
        <v>212100</v>
      </c>
      <c r="D47" s="21"/>
      <c r="E47" s="20"/>
      <c r="F47" s="262"/>
      <c r="G47" s="278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2"/>
      <c r="G48" s="278">
        <f>IF(ISNA(VLOOKUP(F48,[2]T.KẾT!$F$4:$G$33,2,0)),0,VLOOKUP(F48,[2]T.KẾT!$F$4:$G$33,2,0))</f>
        <v>0</v>
      </c>
    </row>
    <row r="49" spans="1:7" ht="19.5" customHeight="1">
      <c r="A49" s="726" t="s">
        <v>3</v>
      </c>
      <c r="B49" s="726"/>
      <c r="C49" s="10">
        <f>SUM(C30:C48)</f>
        <v>5397541.5</v>
      </c>
      <c r="E49" s="726" t="s">
        <v>3</v>
      </c>
      <c r="F49" s="726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29" t="s">
        <v>0</v>
      </c>
      <c r="B2" s="729" t="s">
        <v>1</v>
      </c>
      <c r="C2" s="729" t="s">
        <v>1291</v>
      </c>
      <c r="D2" s="731" t="s">
        <v>2</v>
      </c>
      <c r="E2" s="732"/>
      <c r="F2" s="733"/>
    </row>
    <row r="3" spans="1:6" s="300" customFormat="1" ht="37.5" customHeight="1">
      <c r="A3" s="730"/>
      <c r="B3" s="730"/>
      <c r="C3" s="730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1387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34" t="s">
        <v>1313</v>
      </c>
      <c r="B19" s="735"/>
      <c r="C19" s="736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97"/>
  <sheetViews>
    <sheetView topLeftCell="A5" zoomScale="95" workbookViewId="0">
      <pane ySplit="7" topLeftCell="A157" activePane="bottomLeft" state="frozen"/>
      <selection activeCell="A5" sqref="A5"/>
      <selection pane="bottomLeft" activeCell="G162" sqref="G16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42" t="s">
        <v>10</v>
      </c>
      <c r="B2" s="742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44" t="s">
        <v>12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37" t="s">
        <v>41</v>
      </c>
      <c r="B12" s="738"/>
      <c r="C12" s="739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40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41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81">
        <v>42809</v>
      </c>
      <c r="B152" s="644"/>
      <c r="C152" s="645" t="s">
        <v>72</v>
      </c>
      <c r="D152" s="646"/>
      <c r="E152" s="647"/>
      <c r="F152" s="585">
        <v>3000000</v>
      </c>
      <c r="G152" s="588">
        <f t="shared" si="20"/>
        <v>300000</v>
      </c>
      <c r="H152" s="585"/>
      <c r="I152" s="588">
        <f t="shared" si="19"/>
        <v>65615943</v>
      </c>
      <c r="J152" s="648"/>
    </row>
    <row r="153" spans="1:10" ht="18" customHeight="1">
      <c r="A153" s="581">
        <v>42822</v>
      </c>
      <c r="B153" s="644"/>
      <c r="C153" s="645" t="s">
        <v>72</v>
      </c>
      <c r="D153" s="646"/>
      <c r="E153" s="647"/>
      <c r="F153" s="585">
        <v>3000000</v>
      </c>
      <c r="G153" s="588">
        <f t="shared" si="20"/>
        <v>300000</v>
      </c>
      <c r="H153" s="585"/>
      <c r="I153" s="588">
        <f t="shared" si="19"/>
        <v>68915943</v>
      </c>
      <c r="J153" s="648"/>
    </row>
    <row r="154" spans="1:10" ht="18" customHeight="1">
      <c r="A154" s="581">
        <v>42828</v>
      </c>
      <c r="B154" s="644"/>
      <c r="C154" s="645" t="s">
        <v>17</v>
      </c>
      <c r="D154" s="646"/>
      <c r="E154" s="647"/>
      <c r="F154" s="585"/>
      <c r="G154" s="588"/>
      <c r="H154" s="585">
        <v>65615943</v>
      </c>
      <c r="I154" s="588">
        <f t="shared" si="19"/>
        <v>3300000</v>
      </c>
      <c r="J154" s="648"/>
    </row>
    <row r="155" spans="1:10" ht="18" customHeight="1">
      <c r="A155" s="581">
        <v>42835</v>
      </c>
      <c r="B155" s="644"/>
      <c r="C155" s="645" t="s">
        <v>72</v>
      </c>
      <c r="D155" s="646"/>
      <c r="E155" s="647"/>
      <c r="F155" s="585">
        <v>3000000</v>
      </c>
      <c r="G155" s="588">
        <f t="shared" si="17"/>
        <v>300000</v>
      </c>
      <c r="H155" s="585"/>
      <c r="I155" s="588">
        <f t="shared" si="19"/>
        <v>6600000</v>
      </c>
      <c r="J155" s="648"/>
    </row>
    <row r="156" spans="1:10" ht="18" customHeight="1">
      <c r="A156" s="581">
        <v>42863</v>
      </c>
      <c r="B156" s="644"/>
      <c r="C156" s="645" t="s">
        <v>72</v>
      </c>
      <c r="D156" s="646"/>
      <c r="E156" s="647"/>
      <c r="F156" s="585">
        <v>19349080</v>
      </c>
      <c r="G156" s="588">
        <f t="shared" si="17"/>
        <v>1934908</v>
      </c>
      <c r="H156" s="585"/>
      <c r="I156" s="588">
        <f t="shared" si="19"/>
        <v>27883988</v>
      </c>
      <c r="J156" s="648"/>
    </row>
    <row r="157" spans="1:10" ht="18" customHeight="1">
      <c r="A157" s="581">
        <v>42870</v>
      </c>
      <c r="B157" s="644"/>
      <c r="C157" s="645" t="s">
        <v>72</v>
      </c>
      <c r="D157" s="646"/>
      <c r="E157" s="647"/>
      <c r="F157" s="585">
        <v>4929600</v>
      </c>
      <c r="G157" s="588">
        <f t="shared" si="17"/>
        <v>492960</v>
      </c>
      <c r="H157" s="585"/>
      <c r="I157" s="588">
        <f t="shared" si="19"/>
        <v>33306548</v>
      </c>
      <c r="J157" s="648"/>
    </row>
    <row r="158" spans="1:10" ht="22.5" customHeight="1">
      <c r="A158" s="581">
        <v>42893</v>
      </c>
      <c r="B158" s="644"/>
      <c r="C158" s="645" t="s">
        <v>72</v>
      </c>
      <c r="D158" s="646"/>
      <c r="E158" s="647"/>
      <c r="F158" s="585">
        <v>3000000</v>
      </c>
      <c r="G158" s="588">
        <f t="shared" si="17"/>
        <v>300000</v>
      </c>
      <c r="H158" s="585"/>
      <c r="I158" s="588">
        <f t="shared" si="19"/>
        <v>36606548</v>
      </c>
      <c r="J158" s="648"/>
    </row>
    <row r="159" spans="1:10" ht="18" customHeight="1">
      <c r="A159" s="581">
        <v>42907</v>
      </c>
      <c r="B159" s="644"/>
      <c r="C159" s="645" t="s">
        <v>72</v>
      </c>
      <c r="D159" s="646"/>
      <c r="E159" s="647"/>
      <c r="F159" s="585">
        <v>3000000</v>
      </c>
      <c r="G159" s="588">
        <f t="shared" ref="G159:G174" si="21">ROUND(F159*10%,0)</f>
        <v>300000</v>
      </c>
      <c r="H159" s="585"/>
      <c r="I159" s="588">
        <f t="shared" si="19"/>
        <v>39906548</v>
      </c>
      <c r="J159" s="648"/>
    </row>
    <row r="160" spans="1:10" ht="18" customHeight="1">
      <c r="A160" s="581">
        <v>42926</v>
      </c>
      <c r="B160" s="644"/>
      <c r="C160" s="645" t="s">
        <v>72</v>
      </c>
      <c r="D160" s="646"/>
      <c r="E160" s="647"/>
      <c r="F160" s="585">
        <v>3000000</v>
      </c>
      <c r="G160" s="588">
        <f t="shared" si="21"/>
        <v>300000</v>
      </c>
      <c r="H160" s="585"/>
      <c r="I160" s="588">
        <f t="shared" si="19"/>
        <v>43206548</v>
      </c>
      <c r="J160" s="648"/>
    </row>
    <row r="161" spans="1:10" ht="18" customHeight="1">
      <c r="A161" s="581">
        <v>42927</v>
      </c>
      <c r="B161" s="644"/>
      <c r="C161" s="645" t="s">
        <v>72</v>
      </c>
      <c r="D161" s="646"/>
      <c r="E161" s="647"/>
      <c r="F161" s="585">
        <v>3000000</v>
      </c>
      <c r="G161" s="588">
        <f t="shared" si="21"/>
        <v>300000</v>
      </c>
      <c r="H161" s="585"/>
      <c r="I161" s="588">
        <f t="shared" si="19"/>
        <v>46506548</v>
      </c>
      <c r="J161" s="648"/>
    </row>
    <row r="162" spans="1:10" ht="18" customHeight="1">
      <c r="A162" s="581"/>
      <c r="B162" s="644"/>
      <c r="C162" s="645"/>
      <c r="D162" s="646"/>
      <c r="E162" s="647"/>
      <c r="F162" s="585"/>
      <c r="G162" s="588">
        <f t="shared" si="21"/>
        <v>0</v>
      </c>
      <c r="H162" s="585"/>
      <c r="I162" s="588">
        <f t="shared" si="19"/>
        <v>0</v>
      </c>
      <c r="J162" s="648"/>
    </row>
    <row r="163" spans="1:10" ht="18" customHeight="1">
      <c r="A163" s="581"/>
      <c r="B163" s="644"/>
      <c r="C163" s="645"/>
      <c r="D163" s="646"/>
      <c r="E163" s="647"/>
      <c r="F163" s="585"/>
      <c r="G163" s="588">
        <f t="shared" si="21"/>
        <v>0</v>
      </c>
      <c r="H163" s="585"/>
      <c r="I163" s="588">
        <f t="shared" si="19"/>
        <v>0</v>
      </c>
      <c r="J163" s="648"/>
    </row>
    <row r="164" spans="1:10" ht="18" customHeight="1">
      <c r="A164" s="581"/>
      <c r="B164" s="644"/>
      <c r="C164" s="645"/>
      <c r="D164" s="646"/>
      <c r="E164" s="647"/>
      <c r="F164" s="585"/>
      <c r="G164" s="588">
        <f t="shared" si="21"/>
        <v>0</v>
      </c>
      <c r="H164" s="585"/>
      <c r="I164" s="588">
        <f t="shared" si="19"/>
        <v>0</v>
      </c>
      <c r="J164" s="648"/>
    </row>
    <row r="165" spans="1:10" ht="18" customHeight="1">
      <c r="A165" s="581"/>
      <c r="B165" s="644"/>
      <c r="C165" s="645"/>
      <c r="D165" s="646"/>
      <c r="E165" s="647"/>
      <c r="F165" s="585"/>
      <c r="G165" s="588">
        <f t="shared" si="21"/>
        <v>0</v>
      </c>
      <c r="H165" s="585"/>
      <c r="I165" s="588">
        <f t="shared" si="19"/>
        <v>0</v>
      </c>
      <c r="J165" s="648"/>
    </row>
    <row r="166" spans="1:10" ht="18" customHeight="1">
      <c r="A166" s="581"/>
      <c r="B166" s="644"/>
      <c r="C166" s="645"/>
      <c r="D166" s="646"/>
      <c r="E166" s="647"/>
      <c r="F166" s="585"/>
      <c r="G166" s="588">
        <f t="shared" si="21"/>
        <v>0</v>
      </c>
      <c r="H166" s="585"/>
      <c r="I166" s="588">
        <f t="shared" si="19"/>
        <v>0</v>
      </c>
      <c r="J166" s="648"/>
    </row>
    <row r="167" spans="1:10" ht="18" customHeight="1">
      <c r="A167" s="581"/>
      <c r="B167" s="644"/>
      <c r="C167" s="645"/>
      <c r="D167" s="646"/>
      <c r="E167" s="647"/>
      <c r="F167" s="585"/>
      <c r="G167" s="588">
        <f t="shared" si="21"/>
        <v>0</v>
      </c>
      <c r="H167" s="585"/>
      <c r="I167" s="588">
        <f t="shared" si="19"/>
        <v>0</v>
      </c>
      <c r="J167" s="648"/>
    </row>
    <row r="168" spans="1:10" ht="18" customHeight="1">
      <c r="A168" s="581"/>
      <c r="B168" s="644"/>
      <c r="C168" s="645"/>
      <c r="D168" s="646"/>
      <c r="E168" s="647"/>
      <c r="F168" s="585"/>
      <c r="G168" s="588">
        <f t="shared" si="21"/>
        <v>0</v>
      </c>
      <c r="H168" s="585"/>
      <c r="I168" s="588">
        <f t="shared" si="19"/>
        <v>0</v>
      </c>
      <c r="J168" s="648"/>
    </row>
    <row r="169" spans="1:10" ht="18" customHeight="1">
      <c r="A169" s="581"/>
      <c r="B169" s="644"/>
      <c r="C169" s="645"/>
      <c r="D169" s="646"/>
      <c r="E169" s="647"/>
      <c r="F169" s="585"/>
      <c r="G169" s="588">
        <f t="shared" si="21"/>
        <v>0</v>
      </c>
      <c r="H169" s="585"/>
      <c r="I169" s="588">
        <f t="shared" si="19"/>
        <v>0</v>
      </c>
      <c r="J169" s="648"/>
    </row>
    <row r="170" spans="1:10" ht="18" customHeight="1">
      <c r="A170" s="581"/>
      <c r="B170" s="644"/>
      <c r="C170" s="645"/>
      <c r="D170" s="646"/>
      <c r="E170" s="647"/>
      <c r="F170" s="585"/>
      <c r="G170" s="588">
        <f t="shared" si="21"/>
        <v>0</v>
      </c>
      <c r="H170" s="585"/>
      <c r="I170" s="588">
        <f t="shared" si="19"/>
        <v>0</v>
      </c>
      <c r="J170" s="648"/>
    </row>
    <row r="171" spans="1:10" ht="18" customHeight="1">
      <c r="A171" s="581"/>
      <c r="B171" s="644"/>
      <c r="C171" s="645"/>
      <c r="D171" s="646"/>
      <c r="E171" s="647"/>
      <c r="F171" s="585"/>
      <c r="G171" s="588">
        <f t="shared" si="21"/>
        <v>0</v>
      </c>
      <c r="H171" s="585"/>
      <c r="I171" s="588">
        <f t="shared" si="19"/>
        <v>0</v>
      </c>
      <c r="J171" s="648"/>
    </row>
    <row r="172" spans="1:10" ht="18" customHeight="1">
      <c r="A172" s="581"/>
      <c r="B172" s="644"/>
      <c r="C172" s="645"/>
      <c r="D172" s="646"/>
      <c r="E172" s="647"/>
      <c r="F172" s="585"/>
      <c r="G172" s="588">
        <f t="shared" si="21"/>
        <v>0</v>
      </c>
      <c r="H172" s="585"/>
      <c r="I172" s="588">
        <f t="shared" si="19"/>
        <v>0</v>
      </c>
      <c r="J172" s="648"/>
    </row>
    <row r="173" spans="1:10" ht="18" customHeight="1">
      <c r="A173" s="581"/>
      <c r="B173" s="644"/>
      <c r="C173" s="645"/>
      <c r="D173" s="646"/>
      <c r="E173" s="647"/>
      <c r="F173" s="585"/>
      <c r="G173" s="588">
        <f t="shared" si="21"/>
        <v>0</v>
      </c>
      <c r="H173" s="585"/>
      <c r="I173" s="588">
        <f t="shared" si="19"/>
        <v>0</v>
      </c>
      <c r="J173" s="648"/>
    </row>
    <row r="174" spans="1:10" ht="18" customHeight="1">
      <c r="A174" s="581"/>
      <c r="B174" s="644"/>
      <c r="C174" s="645"/>
      <c r="D174" s="646"/>
      <c r="E174" s="647"/>
      <c r="F174" s="585"/>
      <c r="G174" s="588">
        <f t="shared" si="21"/>
        <v>0</v>
      </c>
      <c r="H174" s="585"/>
      <c r="I174" s="588">
        <f t="shared" si="19"/>
        <v>0</v>
      </c>
      <c r="J174" s="648"/>
    </row>
    <row r="175" spans="1:10" ht="18" customHeight="1">
      <c r="A175" s="581"/>
      <c r="B175" s="644"/>
      <c r="C175" s="645"/>
      <c r="D175" s="646"/>
      <c r="E175" s="647"/>
      <c r="F175" s="585"/>
      <c r="G175" s="588">
        <f t="shared" si="17"/>
        <v>0</v>
      </c>
      <c r="H175" s="585"/>
      <c r="I175" s="588">
        <f t="shared" si="19"/>
        <v>0</v>
      </c>
      <c r="J175" s="648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43" t="s">
        <v>3</v>
      </c>
      <c r="B177" s="743"/>
      <c r="C177" s="743"/>
      <c r="D177" s="45"/>
      <c r="E177" s="45"/>
      <c r="F177" s="67">
        <f>I12+SUM(F13:F176)</f>
        <v>2977481890.5799999</v>
      </c>
      <c r="G177" s="67">
        <f>SUM(G13:G176)</f>
        <v>143571006</v>
      </c>
      <c r="H177" s="67">
        <f>SUM(H13:H176)</f>
        <v>3074546348.5799999</v>
      </c>
      <c r="I177" s="45">
        <f>F177+G177-H177</f>
        <v>46506548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84"/>
  <sheetViews>
    <sheetView topLeftCell="A5" zoomScale="95" workbookViewId="0">
      <pane ySplit="7" topLeftCell="A142" activePane="bottomLeft" state="frozen"/>
      <selection activeCell="A5" sqref="A5"/>
      <selection pane="bottomLeft" activeCell="E153" sqref="E15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42" t="s">
        <v>10</v>
      </c>
      <c r="B2" s="742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44" t="s">
        <v>12</v>
      </c>
      <c r="B5" s="744"/>
      <c r="C5" s="744"/>
      <c r="D5" s="744"/>
      <c r="E5" s="744"/>
      <c r="F5" s="744"/>
      <c r="G5" s="81"/>
    </row>
    <row r="6" spans="1:7" ht="9" hidden="1" customHeight="1">
      <c r="A6" s="745"/>
      <c r="B6" s="745"/>
      <c r="C6" s="745"/>
      <c r="D6" s="745"/>
      <c r="E6" s="745"/>
      <c r="F6" s="745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6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1388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2125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81">
        <v>42766</v>
      </c>
      <c r="B124" s="644"/>
      <c r="C124" s="708" t="s">
        <v>2125</v>
      </c>
      <c r="D124" s="709">
        <v>12985000</v>
      </c>
      <c r="E124" s="649"/>
      <c r="F124" s="588">
        <f t="shared" si="5"/>
        <v>12175000</v>
      </c>
      <c r="G124" s="648"/>
    </row>
    <row r="125" spans="1:7" ht="18" customHeight="1">
      <c r="A125" s="581">
        <v>42766</v>
      </c>
      <c r="B125" s="644"/>
      <c r="C125" s="708" t="s">
        <v>52</v>
      </c>
      <c r="D125" s="709">
        <v>1560000</v>
      </c>
      <c r="E125" s="649"/>
      <c r="F125" s="588">
        <f t="shared" si="5"/>
        <v>13735000</v>
      </c>
      <c r="G125" s="648"/>
    </row>
    <row r="126" spans="1:7" ht="18" customHeight="1">
      <c r="A126" s="581">
        <v>42766</v>
      </c>
      <c r="B126" s="644"/>
      <c r="C126" s="708" t="s">
        <v>2125</v>
      </c>
      <c r="D126" s="709">
        <v>7825000</v>
      </c>
      <c r="E126" s="649"/>
      <c r="F126" s="588">
        <f t="shared" si="5"/>
        <v>21560000</v>
      </c>
      <c r="G126" s="648"/>
    </row>
    <row r="127" spans="1:7" ht="18" customHeight="1">
      <c r="A127" s="581">
        <v>42766</v>
      </c>
      <c r="B127" s="644"/>
      <c r="C127" s="708" t="s">
        <v>52</v>
      </c>
      <c r="D127" s="709">
        <v>1170000</v>
      </c>
      <c r="E127" s="649"/>
      <c r="F127" s="588">
        <f t="shared" si="5"/>
        <v>22730000</v>
      </c>
      <c r="G127" s="648"/>
    </row>
    <row r="128" spans="1:7" ht="18" customHeight="1">
      <c r="A128" s="710">
        <v>42744</v>
      </c>
      <c r="B128" s="644"/>
      <c r="C128" s="711" t="s">
        <v>2199</v>
      </c>
      <c r="D128" s="649"/>
      <c r="E128" s="712">
        <v>1170000</v>
      </c>
      <c r="F128" s="588">
        <f t="shared" si="5"/>
        <v>21560000</v>
      </c>
      <c r="G128" s="648"/>
    </row>
    <row r="129" spans="1:7" ht="18" customHeight="1">
      <c r="A129" s="710">
        <v>42744</v>
      </c>
      <c r="B129" s="644"/>
      <c r="C129" s="711" t="s">
        <v>2199</v>
      </c>
      <c r="D129" s="649"/>
      <c r="E129" s="712">
        <v>7015000</v>
      </c>
      <c r="F129" s="588">
        <f t="shared" si="5"/>
        <v>14545000</v>
      </c>
      <c r="G129" s="648"/>
    </row>
    <row r="130" spans="1:7" ht="18" customHeight="1">
      <c r="A130" s="710">
        <v>42754</v>
      </c>
      <c r="B130" s="644"/>
      <c r="C130" s="711" t="s">
        <v>2199</v>
      </c>
      <c r="D130" s="649"/>
      <c r="E130" s="712">
        <v>12985000</v>
      </c>
      <c r="F130" s="588">
        <f t="shared" si="5"/>
        <v>1560000</v>
      </c>
      <c r="G130" s="648"/>
    </row>
    <row r="131" spans="1:7" ht="18" customHeight="1">
      <c r="A131" s="710">
        <v>42754</v>
      </c>
      <c r="B131" s="644"/>
      <c r="C131" s="711" t="s">
        <v>2199</v>
      </c>
      <c r="D131" s="649"/>
      <c r="E131" s="712">
        <v>1560000</v>
      </c>
      <c r="F131" s="588">
        <f t="shared" si="5"/>
        <v>0</v>
      </c>
      <c r="G131" s="648"/>
    </row>
    <row r="132" spans="1:7" ht="18" customHeight="1">
      <c r="A132" s="581">
        <v>42808</v>
      </c>
      <c r="B132" s="644"/>
      <c r="C132" s="708" t="s">
        <v>52</v>
      </c>
      <c r="D132" s="709">
        <v>950000</v>
      </c>
      <c r="E132" s="649"/>
      <c r="F132" s="588">
        <f t="shared" si="5"/>
        <v>950000</v>
      </c>
      <c r="G132" s="648"/>
    </row>
    <row r="133" spans="1:7" ht="18" customHeight="1">
      <c r="A133" s="581">
        <v>42811</v>
      </c>
      <c r="B133" s="644"/>
      <c r="C133" s="708" t="s">
        <v>52</v>
      </c>
      <c r="D133" s="709">
        <v>5735000</v>
      </c>
      <c r="E133" s="649"/>
      <c r="F133" s="588">
        <f t="shared" si="5"/>
        <v>6685000</v>
      </c>
      <c r="G133" s="648"/>
    </row>
    <row r="134" spans="1:7" ht="18" customHeight="1">
      <c r="A134" s="581">
        <v>42807</v>
      </c>
      <c r="B134" s="644"/>
      <c r="C134" s="650" t="s">
        <v>2230</v>
      </c>
      <c r="D134" s="649"/>
      <c r="E134" s="649">
        <v>5735000</v>
      </c>
      <c r="F134" s="588">
        <f t="shared" si="5"/>
        <v>950000</v>
      </c>
      <c r="G134" s="648"/>
    </row>
    <row r="135" spans="1:7" ht="18" customHeight="1">
      <c r="A135" s="581">
        <v>42807</v>
      </c>
      <c r="B135" s="644"/>
      <c r="C135" s="650" t="s">
        <v>2230</v>
      </c>
      <c r="D135" s="649"/>
      <c r="E135" s="649">
        <v>950000</v>
      </c>
      <c r="F135" s="588">
        <f t="shared" si="5"/>
        <v>0</v>
      </c>
      <c r="G135" s="648"/>
    </row>
    <row r="136" spans="1:7" ht="18" customHeight="1">
      <c r="A136" s="581">
        <v>42842</v>
      </c>
      <c r="B136" s="644"/>
      <c r="C136" s="708" t="s">
        <v>52</v>
      </c>
      <c r="D136" s="649">
        <v>3395000</v>
      </c>
      <c r="E136" s="649"/>
      <c r="F136" s="588">
        <f t="shared" si="5"/>
        <v>3395000</v>
      </c>
      <c r="G136" s="648"/>
    </row>
    <row r="137" spans="1:7" ht="18" customHeight="1">
      <c r="A137" s="581">
        <v>42858</v>
      </c>
      <c r="B137" s="644"/>
      <c r="C137" s="708" t="s">
        <v>52</v>
      </c>
      <c r="D137" s="649">
        <v>2050000</v>
      </c>
      <c r="E137" s="649"/>
      <c r="F137" s="588">
        <f t="shared" si="5"/>
        <v>5445000</v>
      </c>
      <c r="G137" s="648"/>
    </row>
    <row r="138" spans="1:7" ht="18" customHeight="1">
      <c r="A138" s="581">
        <v>42829</v>
      </c>
      <c r="B138" s="644"/>
      <c r="C138" s="650" t="s">
        <v>2231</v>
      </c>
      <c r="D138" s="649"/>
      <c r="E138" s="649">
        <v>3395000</v>
      </c>
      <c r="F138" s="588">
        <f t="shared" si="5"/>
        <v>2050000</v>
      </c>
      <c r="G138" s="648"/>
    </row>
    <row r="139" spans="1:7" ht="18" customHeight="1">
      <c r="A139" s="581">
        <v>42853</v>
      </c>
      <c r="B139" s="644"/>
      <c r="C139" s="650" t="s">
        <v>2231</v>
      </c>
      <c r="D139" s="649"/>
      <c r="E139" s="649">
        <v>2050000</v>
      </c>
      <c r="F139" s="588">
        <f t="shared" si="5"/>
        <v>0</v>
      </c>
      <c r="G139" s="648"/>
    </row>
    <row r="140" spans="1:7" ht="18" customHeight="1">
      <c r="A140" s="581">
        <v>42860</v>
      </c>
      <c r="B140" s="644"/>
      <c r="C140" s="708" t="s">
        <v>52</v>
      </c>
      <c r="D140" s="649">
        <v>8090000</v>
      </c>
      <c r="E140" s="649"/>
      <c r="F140" s="588">
        <f t="shared" si="5"/>
        <v>8090000</v>
      </c>
      <c r="G140" s="648"/>
    </row>
    <row r="141" spans="1:7" ht="18" customHeight="1">
      <c r="A141" s="581">
        <v>42878</v>
      </c>
      <c r="B141" s="644"/>
      <c r="C141" s="708" t="s">
        <v>52</v>
      </c>
      <c r="D141" s="649">
        <v>1200000</v>
      </c>
      <c r="E141" s="649"/>
      <c r="F141" s="588">
        <f t="shared" si="5"/>
        <v>9290000</v>
      </c>
      <c r="G141" s="648"/>
    </row>
    <row r="142" spans="1:7" ht="18" customHeight="1">
      <c r="A142" s="581">
        <v>42885</v>
      </c>
      <c r="B142" s="644"/>
      <c r="C142" s="708" t="s">
        <v>52</v>
      </c>
      <c r="D142" s="649">
        <v>4895000</v>
      </c>
      <c r="E142" s="649"/>
      <c r="F142" s="588">
        <f t="shared" si="5"/>
        <v>14185000</v>
      </c>
      <c r="G142" s="648"/>
    </row>
    <row r="143" spans="1:7" ht="18" customHeight="1">
      <c r="A143" s="581">
        <v>42853</v>
      </c>
      <c r="B143" s="644"/>
      <c r="C143" s="650" t="s">
        <v>2231</v>
      </c>
      <c r="D143" s="649"/>
      <c r="E143" s="649">
        <v>8090000</v>
      </c>
      <c r="F143" s="588">
        <f t="shared" si="5"/>
        <v>6095000</v>
      </c>
      <c r="G143" s="648"/>
    </row>
    <row r="144" spans="1:7" ht="18" customHeight="1">
      <c r="A144" s="581">
        <v>42878</v>
      </c>
      <c r="B144" s="644"/>
      <c r="C144" s="650" t="s">
        <v>2232</v>
      </c>
      <c r="D144" s="649"/>
      <c r="E144" s="649">
        <v>1200000</v>
      </c>
      <c r="F144" s="588">
        <f t="shared" si="5"/>
        <v>4895000</v>
      </c>
      <c r="G144" s="648"/>
    </row>
    <row r="145" spans="1:7" ht="18" customHeight="1">
      <c r="A145" s="581">
        <v>42878</v>
      </c>
      <c r="B145" s="644"/>
      <c r="C145" s="650" t="s">
        <v>2232</v>
      </c>
      <c r="D145" s="649"/>
      <c r="E145" s="649">
        <v>4895000</v>
      </c>
      <c r="F145" s="588">
        <f t="shared" si="5"/>
        <v>0</v>
      </c>
      <c r="G145" s="648"/>
    </row>
    <row r="146" spans="1:7" ht="18" customHeight="1">
      <c r="A146" s="581">
        <v>42913</v>
      </c>
      <c r="B146" s="644"/>
      <c r="C146" s="708" t="s">
        <v>52</v>
      </c>
      <c r="D146" s="649">
        <v>2650000</v>
      </c>
      <c r="E146" s="649"/>
      <c r="F146" s="588">
        <f t="shared" si="5"/>
        <v>2650000</v>
      </c>
      <c r="G146" s="648"/>
    </row>
    <row r="147" spans="1:7" ht="18" customHeight="1">
      <c r="A147" s="581">
        <v>42913</v>
      </c>
      <c r="B147" s="644"/>
      <c r="C147" s="708" t="s">
        <v>52</v>
      </c>
      <c r="D147" s="649">
        <v>7115000</v>
      </c>
      <c r="E147" s="649"/>
      <c r="F147" s="588">
        <f t="shared" si="5"/>
        <v>9765000</v>
      </c>
      <c r="G147" s="648"/>
    </row>
    <row r="148" spans="1:7" ht="18" customHeight="1">
      <c r="A148" s="581">
        <v>42913</v>
      </c>
      <c r="B148" s="644"/>
      <c r="C148" s="708" t="s">
        <v>2247</v>
      </c>
      <c r="D148" s="649"/>
      <c r="E148" s="649">
        <v>2650000</v>
      </c>
      <c r="F148" s="588">
        <f t="shared" si="5"/>
        <v>7115000</v>
      </c>
      <c r="G148" s="648"/>
    </row>
    <row r="149" spans="1:7" ht="18" customHeight="1">
      <c r="A149" s="581">
        <v>42913</v>
      </c>
      <c r="B149" s="644"/>
      <c r="C149" s="708" t="s">
        <v>2247</v>
      </c>
      <c r="D149" s="649"/>
      <c r="E149" s="649">
        <v>7115000</v>
      </c>
      <c r="F149" s="588">
        <f t="shared" si="5"/>
        <v>0</v>
      </c>
      <c r="G149" s="648"/>
    </row>
    <row r="150" spans="1:7" ht="18" customHeight="1">
      <c r="A150" s="581">
        <v>42946</v>
      </c>
      <c r="B150" s="644"/>
      <c r="C150" s="708" t="s">
        <v>52</v>
      </c>
      <c r="D150" s="649">
        <v>700000</v>
      </c>
      <c r="E150" s="649"/>
      <c r="F150" s="588">
        <f t="shared" si="5"/>
        <v>700000</v>
      </c>
      <c r="G150" s="648"/>
    </row>
    <row r="151" spans="1:7" ht="18" customHeight="1">
      <c r="A151" s="581">
        <v>42946</v>
      </c>
      <c r="B151" s="644"/>
      <c r="C151" s="708" t="s">
        <v>52</v>
      </c>
      <c r="D151" s="649">
        <v>3065000</v>
      </c>
      <c r="E151" s="649"/>
      <c r="F151" s="588">
        <f t="shared" si="5"/>
        <v>3765000</v>
      </c>
      <c r="G151" s="648"/>
    </row>
    <row r="152" spans="1:7" ht="18" customHeight="1">
      <c r="A152" s="581">
        <v>42933</v>
      </c>
      <c r="B152" s="644"/>
      <c r="C152" s="650" t="s">
        <v>2248</v>
      </c>
      <c r="D152" s="649"/>
      <c r="E152" s="649">
        <v>700000</v>
      </c>
      <c r="F152" s="588">
        <f t="shared" si="5"/>
        <v>3065000</v>
      </c>
      <c r="G152" s="648"/>
    </row>
    <row r="153" spans="1:7" ht="18" customHeight="1">
      <c r="A153" s="581">
        <v>42933</v>
      </c>
      <c r="B153" s="644"/>
      <c r="C153" s="650" t="s">
        <v>2248</v>
      </c>
      <c r="D153" s="649"/>
      <c r="E153" s="649">
        <v>3065000</v>
      </c>
      <c r="F153" s="588">
        <f t="shared" si="5"/>
        <v>0</v>
      </c>
      <c r="G153" s="648"/>
    </row>
    <row r="154" spans="1:7" ht="18" customHeight="1">
      <c r="A154" s="581"/>
      <c r="B154" s="644"/>
      <c r="C154" s="650"/>
      <c r="D154" s="649"/>
      <c r="E154" s="649"/>
      <c r="F154" s="588">
        <f t="shared" si="5"/>
        <v>0</v>
      </c>
      <c r="G154" s="648"/>
    </row>
    <row r="155" spans="1:7" ht="18" customHeight="1">
      <c r="A155" s="581"/>
      <c r="B155" s="644"/>
      <c r="C155" s="650"/>
      <c r="D155" s="649"/>
      <c r="E155" s="649"/>
      <c r="F155" s="588">
        <f t="shared" si="5"/>
        <v>0</v>
      </c>
      <c r="G155" s="648"/>
    </row>
    <row r="156" spans="1:7" ht="18" customHeight="1">
      <c r="A156" s="581"/>
      <c r="B156" s="644"/>
      <c r="C156" s="650"/>
      <c r="D156" s="649"/>
      <c r="E156" s="649"/>
      <c r="F156" s="588">
        <f t="shared" si="5"/>
        <v>0</v>
      </c>
      <c r="G156" s="648"/>
    </row>
    <row r="157" spans="1:7" ht="18" customHeight="1">
      <c r="A157" s="581"/>
      <c r="B157" s="644"/>
      <c r="C157" s="650"/>
      <c r="D157" s="649"/>
      <c r="E157" s="649"/>
      <c r="F157" s="588">
        <f t="shared" si="5"/>
        <v>0</v>
      </c>
      <c r="G157" s="648"/>
    </row>
    <row r="158" spans="1:7" ht="18" customHeight="1">
      <c r="A158" s="581"/>
      <c r="B158" s="644"/>
      <c r="C158" s="650"/>
      <c r="D158" s="649"/>
      <c r="E158" s="649"/>
      <c r="F158" s="588">
        <f t="shared" si="5"/>
        <v>0</v>
      </c>
      <c r="G158" s="648"/>
    </row>
    <row r="159" spans="1:7" ht="18" customHeight="1">
      <c r="A159" s="581"/>
      <c r="B159" s="644"/>
      <c r="C159" s="650"/>
      <c r="D159" s="649"/>
      <c r="E159" s="649"/>
      <c r="F159" s="588">
        <f t="shared" si="5"/>
        <v>0</v>
      </c>
      <c r="G159" s="648"/>
    </row>
    <row r="160" spans="1:7" ht="18" customHeight="1">
      <c r="A160" s="581"/>
      <c r="B160" s="644"/>
      <c r="C160" s="650"/>
      <c r="D160" s="649"/>
      <c r="E160" s="649"/>
      <c r="F160" s="588">
        <f t="shared" si="5"/>
        <v>0</v>
      </c>
      <c r="G160" s="648"/>
    </row>
    <row r="161" spans="1:7" ht="18" customHeight="1">
      <c r="A161" s="581"/>
      <c r="B161" s="644"/>
      <c r="C161" s="650"/>
      <c r="D161" s="649"/>
      <c r="E161" s="649"/>
      <c r="F161" s="588">
        <f t="shared" si="5"/>
        <v>0</v>
      </c>
      <c r="G161" s="648"/>
    </row>
    <row r="162" spans="1:7" ht="18" customHeight="1">
      <c r="A162" s="581"/>
      <c r="B162" s="644"/>
      <c r="C162" s="650"/>
      <c r="D162" s="649"/>
      <c r="E162" s="649"/>
      <c r="F162" s="588">
        <f t="shared" si="5"/>
        <v>0</v>
      </c>
      <c r="G162" s="648"/>
    </row>
    <row r="163" spans="1:7" ht="18" customHeight="1">
      <c r="A163" s="65"/>
      <c r="B163" s="74"/>
      <c r="C163" s="98"/>
      <c r="D163" s="66"/>
      <c r="E163" s="66"/>
      <c r="F163" s="63">
        <f t="shared" si="5"/>
        <v>0</v>
      </c>
      <c r="G163" s="82"/>
    </row>
    <row r="164" spans="1:7" s="68" customFormat="1" ht="18" customHeight="1">
      <c r="A164" s="743" t="s">
        <v>3</v>
      </c>
      <c r="B164" s="743"/>
      <c r="C164" s="743"/>
      <c r="D164" s="67">
        <f>SUM(D12:D163)</f>
        <v>247695000</v>
      </c>
      <c r="E164" s="67">
        <f>SUM(E12:E163)</f>
        <v>247695000</v>
      </c>
      <c r="F164" s="45">
        <f>D164-E164</f>
        <v>0</v>
      </c>
      <c r="G164" s="62"/>
    </row>
    <row r="165" spans="1:7" ht="18" customHeight="1"/>
    <row r="166" spans="1:7" ht="21" customHeight="1">
      <c r="C166" s="46"/>
      <c r="D166" s="69" t="s">
        <v>20</v>
      </c>
    </row>
    <row r="167" spans="1:7" ht="21" customHeight="1"/>
    <row r="168" spans="1:7" ht="21" customHeight="1"/>
    <row r="169" spans="1:7" ht="14.25" customHeight="1">
      <c r="E169" s="70" t="s">
        <v>21</v>
      </c>
    </row>
    <row r="170" spans="1:7" ht="21" customHeight="1">
      <c r="A170" s="55" t="s">
        <v>22</v>
      </c>
      <c r="D170" s="55" t="s">
        <v>23</v>
      </c>
    </row>
    <row r="171" spans="1:7" ht="21" customHeight="1"/>
    <row r="172" spans="1:7" ht="21" customHeight="1"/>
    <row r="173" spans="1:7" ht="21" customHeight="1"/>
    <row r="174" spans="1:7" ht="21" customHeight="1"/>
    <row r="175" spans="1:7" ht="21" customHeight="1"/>
    <row r="176" spans="1:7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</sheetData>
  <mergeCells count="4">
    <mergeCell ref="A2:B2"/>
    <mergeCell ref="A164:C16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6" t="s">
        <v>10</v>
      </c>
      <c r="B2" s="746"/>
      <c r="C2" s="746"/>
      <c r="D2" s="746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4" t="s">
        <v>115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1390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1390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81"/>
      <c r="B107" s="581"/>
      <c r="C107" s="582"/>
      <c r="D107" s="583"/>
      <c r="E107" s="589"/>
      <c r="F107" s="585"/>
      <c r="G107" s="586"/>
      <c r="H107" s="586"/>
      <c r="I107" s="588">
        <f t="shared" si="5"/>
        <v>0</v>
      </c>
      <c r="J107" s="587"/>
    </row>
    <row r="108" spans="1:10" s="108" customFormat="1" ht="18" customHeight="1">
      <c r="A108" s="581"/>
      <c r="B108" s="581"/>
      <c r="C108" s="582"/>
      <c r="D108" s="583"/>
      <c r="E108" s="589"/>
      <c r="F108" s="585"/>
      <c r="G108" s="586"/>
      <c r="H108" s="586"/>
      <c r="I108" s="588">
        <f t="shared" si="5"/>
        <v>0</v>
      </c>
      <c r="J108" s="587"/>
    </row>
    <row r="109" spans="1:10" s="108" customFormat="1" ht="18" customHeight="1">
      <c r="A109" s="581"/>
      <c r="B109" s="581"/>
      <c r="C109" s="582"/>
      <c r="D109" s="583"/>
      <c r="E109" s="589"/>
      <c r="F109" s="585"/>
      <c r="G109" s="586"/>
      <c r="H109" s="586"/>
      <c r="I109" s="588">
        <f t="shared" si="5"/>
        <v>0</v>
      </c>
      <c r="J109" s="587"/>
    </row>
    <row r="110" spans="1:10" s="108" customFormat="1" ht="18" customHeight="1">
      <c r="A110" s="581"/>
      <c r="B110" s="581"/>
      <c r="C110" s="582"/>
      <c r="D110" s="583"/>
      <c r="E110" s="589"/>
      <c r="F110" s="585"/>
      <c r="G110" s="586"/>
      <c r="H110" s="586"/>
      <c r="I110" s="588">
        <f t="shared" si="3"/>
        <v>0</v>
      </c>
      <c r="J110" s="587"/>
    </row>
    <row r="111" spans="1:10" s="108" customFormat="1" ht="18" customHeight="1">
      <c r="A111" s="581"/>
      <c r="B111" s="581"/>
      <c r="C111" s="582"/>
      <c r="D111" s="583"/>
      <c r="E111" s="589"/>
      <c r="F111" s="585"/>
      <c r="G111" s="586"/>
      <c r="H111" s="586"/>
      <c r="I111" s="588">
        <f t="shared" si="3"/>
        <v>0</v>
      </c>
      <c r="J111" s="587"/>
    </row>
    <row r="112" spans="1:10" s="108" customFormat="1" ht="18" customHeight="1">
      <c r="A112" s="581"/>
      <c r="B112" s="581"/>
      <c r="C112" s="582"/>
      <c r="D112" s="583"/>
      <c r="E112" s="589"/>
      <c r="F112" s="585"/>
      <c r="G112" s="586"/>
      <c r="H112" s="586"/>
      <c r="I112" s="588">
        <f t="shared" si="3"/>
        <v>0</v>
      </c>
      <c r="J112" s="587"/>
    </row>
    <row r="113" spans="1:10" s="108" customFormat="1" ht="18" customHeight="1">
      <c r="A113" s="581"/>
      <c r="B113" s="581"/>
      <c r="C113" s="582"/>
      <c r="D113" s="583"/>
      <c r="E113" s="589"/>
      <c r="F113" s="585"/>
      <c r="G113" s="586"/>
      <c r="H113" s="586"/>
      <c r="I113" s="588">
        <f t="shared" si="3"/>
        <v>0</v>
      </c>
      <c r="J113" s="587"/>
    </row>
    <row r="114" spans="1:10" s="108" customFormat="1" ht="18" customHeight="1">
      <c r="A114" s="581"/>
      <c r="B114" s="581"/>
      <c r="C114" s="582"/>
      <c r="D114" s="583"/>
      <c r="E114" s="589"/>
      <c r="F114" s="585"/>
      <c r="G114" s="586"/>
      <c r="H114" s="586"/>
      <c r="I114" s="588">
        <f t="shared" si="3"/>
        <v>0</v>
      </c>
      <c r="J114" s="587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43" t="s">
        <v>3</v>
      </c>
      <c r="B116" s="743"/>
      <c r="C116" s="743"/>
      <c r="D116" s="743"/>
      <c r="E116" s="743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47">
        <f>I116</f>
        <v>0</v>
      </c>
      <c r="E118" s="747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8" activePane="bottomLeft" state="frozen"/>
      <selection activeCell="B61" sqref="B61"/>
      <selection pane="bottomLeft" activeCell="L49" sqref="L4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8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6" t="s">
        <v>10</v>
      </c>
      <c r="B2" s="746"/>
      <c r="C2" s="746"/>
      <c r="D2" s="746"/>
      <c r="E2" s="133"/>
      <c r="F2" s="134"/>
      <c r="G2" s="134"/>
      <c r="H2" s="134"/>
      <c r="J2" s="135"/>
    </row>
    <row r="3" spans="1:10" s="19" customFormat="1" ht="18" customHeight="1">
      <c r="A3" s="418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4" t="s">
        <v>115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1851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1851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1850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1850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1852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1852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6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1853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1853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1992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1992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1993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1993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1853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1853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2109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2109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6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2122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2122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f>ROUND(F37*10%,0)</f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ROUND(F41*10%,0)</f>
        <v>1995361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81">
        <v>42744</v>
      </c>
      <c r="B49" s="581"/>
      <c r="C49" s="582"/>
      <c r="D49" s="583"/>
      <c r="E49" s="589" t="s">
        <v>28</v>
      </c>
      <c r="F49" s="585">
        <v>29510000</v>
      </c>
      <c r="G49" s="586"/>
      <c r="H49" s="586"/>
      <c r="I49" s="588">
        <f>ROUND(IF(E49&lt;&gt;"",I48+F49+G49-H49,0),0)</f>
        <v>454073068</v>
      </c>
      <c r="J49" s="587"/>
    </row>
    <row r="50" spans="1:10" s="108" customFormat="1" ht="18" customHeight="1">
      <c r="A50" s="581">
        <v>42744</v>
      </c>
      <c r="B50" s="581"/>
      <c r="C50" s="582"/>
      <c r="D50" s="583"/>
      <c r="E50" s="589" t="s">
        <v>103</v>
      </c>
      <c r="F50" s="585">
        <v>9057300</v>
      </c>
      <c r="G50" s="586">
        <f>ROUND(F50*10%,0)</f>
        <v>905730</v>
      </c>
      <c r="H50" s="586"/>
      <c r="I50" s="588">
        <f t="shared" ref="I50:I62" si="1">ROUND(IF(E50&lt;&gt;"",I49+F50+G50-H50,0),0)</f>
        <v>464036098</v>
      </c>
      <c r="J50" s="587"/>
    </row>
    <row r="51" spans="1:10" s="108" customFormat="1" ht="18" customHeight="1">
      <c r="A51" s="581">
        <v>42754</v>
      </c>
      <c r="B51" s="581"/>
      <c r="C51" s="582"/>
      <c r="D51" s="583"/>
      <c r="E51" s="589" t="s">
        <v>28</v>
      </c>
      <c r="F51" s="585">
        <v>21474750</v>
      </c>
      <c r="G51" s="586"/>
      <c r="H51" s="586"/>
      <c r="I51" s="588">
        <f t="shared" si="1"/>
        <v>485510848</v>
      </c>
      <c r="J51" s="587"/>
    </row>
    <row r="52" spans="1:10" s="108" customFormat="1" ht="18" customHeight="1">
      <c r="A52" s="581">
        <v>42754</v>
      </c>
      <c r="B52" s="581"/>
      <c r="C52" s="582"/>
      <c r="D52" s="583"/>
      <c r="E52" s="589" t="s">
        <v>103</v>
      </c>
      <c r="F52" s="585">
        <v>9064605</v>
      </c>
      <c r="G52" s="586">
        <f>ROUND(F52*10%,0)</f>
        <v>906461</v>
      </c>
      <c r="H52" s="586"/>
      <c r="I52" s="588">
        <f t="shared" si="1"/>
        <v>495481914</v>
      </c>
      <c r="J52" s="587"/>
    </row>
    <row r="53" spans="1:10" s="108" customFormat="1" ht="18" customHeight="1">
      <c r="A53" s="581">
        <v>42781</v>
      </c>
      <c r="B53" s="581"/>
      <c r="C53" s="582"/>
      <c r="D53" s="583"/>
      <c r="E53" s="589" t="s">
        <v>17</v>
      </c>
      <c r="F53" s="585"/>
      <c r="G53" s="586"/>
      <c r="H53" s="586">
        <v>100000000</v>
      </c>
      <c r="I53" s="588">
        <f t="shared" si="1"/>
        <v>395481914</v>
      </c>
      <c r="J53" s="587"/>
    </row>
    <row r="54" spans="1:10" s="108" customFormat="1" ht="18" customHeight="1">
      <c r="A54" s="581">
        <v>42808</v>
      </c>
      <c r="B54" s="581"/>
      <c r="C54" s="582"/>
      <c r="D54" s="583"/>
      <c r="E54" s="589" t="s">
        <v>17</v>
      </c>
      <c r="F54" s="585"/>
      <c r="G54" s="586"/>
      <c r="H54" s="586">
        <v>100000000</v>
      </c>
      <c r="I54" s="588">
        <f t="shared" si="1"/>
        <v>295481914</v>
      </c>
      <c r="J54" s="587"/>
    </row>
    <row r="55" spans="1:10" s="108" customFormat="1" ht="18" customHeight="1">
      <c r="A55" s="581">
        <v>42825</v>
      </c>
      <c r="B55" s="581"/>
      <c r="C55" s="582"/>
      <c r="D55" s="583"/>
      <c r="E55" s="589" t="s">
        <v>28</v>
      </c>
      <c r="F55" s="585">
        <v>22820000</v>
      </c>
      <c r="G55" s="586"/>
      <c r="H55" s="586"/>
      <c r="I55" s="588">
        <f t="shared" si="1"/>
        <v>318301914</v>
      </c>
      <c r="J55" s="587"/>
    </row>
    <row r="56" spans="1:10" s="108" customFormat="1" ht="18" customHeight="1">
      <c r="A56" s="581">
        <v>42825</v>
      </c>
      <c r="B56" s="581"/>
      <c r="C56" s="582"/>
      <c r="D56" s="583"/>
      <c r="E56" s="589" t="s">
        <v>103</v>
      </c>
      <c r="F56" s="585">
        <v>8283660</v>
      </c>
      <c r="G56" s="586">
        <f>ROUND(F56*10%,0)</f>
        <v>828366</v>
      </c>
      <c r="H56" s="586"/>
      <c r="I56" s="588">
        <f t="shared" si="1"/>
        <v>327413940</v>
      </c>
      <c r="J56" s="587"/>
    </row>
    <row r="57" spans="1:10" s="108" customFormat="1" ht="18" customHeight="1">
      <c r="A57" s="581">
        <v>42853</v>
      </c>
      <c r="B57" s="581"/>
      <c r="C57" s="582"/>
      <c r="D57" s="583"/>
      <c r="E57" s="589" t="s">
        <v>17</v>
      </c>
      <c r="F57" s="585"/>
      <c r="G57" s="586"/>
      <c r="H57" s="586">
        <v>150000000</v>
      </c>
      <c r="I57" s="588">
        <f t="shared" si="1"/>
        <v>177413940</v>
      </c>
      <c r="J57" s="587"/>
    </row>
    <row r="58" spans="1:10" s="108" customFormat="1" ht="18" customHeight="1">
      <c r="A58" s="581">
        <v>42914</v>
      </c>
      <c r="B58" s="581"/>
      <c r="C58" s="582"/>
      <c r="D58" s="583"/>
      <c r="E58" s="589" t="s">
        <v>17</v>
      </c>
      <c r="F58" s="585"/>
      <c r="G58" s="586"/>
      <c r="H58" s="586">
        <f>I57</f>
        <v>177413940</v>
      </c>
      <c r="I58" s="588">
        <f t="shared" si="1"/>
        <v>0</v>
      </c>
      <c r="J58" s="587"/>
    </row>
    <row r="59" spans="1:10" s="108" customFormat="1" ht="18" customHeight="1">
      <c r="A59" s="581"/>
      <c r="B59" s="581"/>
      <c r="C59" s="582"/>
      <c r="D59" s="583"/>
      <c r="E59" s="589"/>
      <c r="F59" s="585"/>
      <c r="G59" s="586"/>
      <c r="H59" s="586"/>
      <c r="I59" s="588">
        <f t="shared" si="1"/>
        <v>0</v>
      </c>
      <c r="J59" s="587"/>
    </row>
    <row r="60" spans="1:10" s="108" customFormat="1" ht="18" customHeight="1">
      <c r="A60" s="581"/>
      <c r="B60" s="581"/>
      <c r="C60" s="582"/>
      <c r="D60" s="583"/>
      <c r="E60" s="589"/>
      <c r="F60" s="585"/>
      <c r="G60" s="586"/>
      <c r="H60" s="586"/>
      <c r="I60" s="588">
        <f t="shared" si="1"/>
        <v>0</v>
      </c>
      <c r="J60" s="587"/>
    </row>
    <row r="61" spans="1:10" s="108" customFormat="1" ht="18" customHeight="1">
      <c r="A61" s="581"/>
      <c r="B61" s="581"/>
      <c r="C61" s="582"/>
      <c r="D61" s="583"/>
      <c r="E61" s="589"/>
      <c r="F61" s="585"/>
      <c r="G61" s="586"/>
      <c r="H61" s="586"/>
      <c r="I61" s="588">
        <f t="shared" si="1"/>
        <v>0</v>
      </c>
      <c r="J61" s="587"/>
    </row>
    <row r="62" spans="1:10" s="108" customFormat="1" ht="18" customHeight="1">
      <c r="A62" s="581"/>
      <c r="B62" s="581"/>
      <c r="C62" s="582"/>
      <c r="D62" s="583"/>
      <c r="E62" s="589"/>
      <c r="F62" s="585"/>
      <c r="G62" s="586"/>
      <c r="H62" s="586"/>
      <c r="I62" s="588">
        <f t="shared" si="1"/>
        <v>0</v>
      </c>
      <c r="J62" s="587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43" t="s">
        <v>3</v>
      </c>
      <c r="B64" s="743"/>
      <c r="C64" s="743"/>
      <c r="D64" s="743"/>
      <c r="E64" s="743"/>
      <c r="F64" s="67">
        <f>SUM(F12:F63)</f>
        <v>856985843</v>
      </c>
      <c r="G64" s="67">
        <f>SUM(G12:G63)</f>
        <v>34803201.299999997</v>
      </c>
      <c r="H64" s="67">
        <f>SUM(H12:H63)</f>
        <v>891789044</v>
      </c>
      <c r="I64" s="417">
        <f>F64+G64-H64</f>
        <v>0.29999995231628418</v>
      </c>
      <c r="J64" s="62"/>
    </row>
    <row r="65" spans="1:10" ht="18" customHeight="1"/>
    <row r="66" spans="1:10" ht="21" customHeight="1">
      <c r="D66" s="747">
        <f>I64</f>
        <v>0.29999995231628418</v>
      </c>
      <c r="E66" s="74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5" activePane="bottomLeft" state="frozen"/>
      <selection activeCell="F29" sqref="F29"/>
      <selection pane="bottomLeft" activeCell="H54" sqref="H54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8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6" t="s">
        <v>10</v>
      </c>
      <c r="B2" s="746"/>
      <c r="C2" s="746"/>
      <c r="D2" s="746"/>
      <c r="E2" s="133"/>
      <c r="F2" s="134"/>
      <c r="G2" s="134"/>
      <c r="H2" s="134"/>
      <c r="J2" s="135"/>
    </row>
    <row r="3" spans="1:10" s="19" customFormat="1" ht="18" customHeight="1">
      <c r="A3" s="468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4" t="s">
        <v>115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63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81">
        <v>42748</v>
      </c>
      <c r="B25" s="581"/>
      <c r="C25" s="582"/>
      <c r="D25" s="583"/>
      <c r="E25" s="584" t="s">
        <v>28</v>
      </c>
      <c r="F25" s="585">
        <v>7685700</v>
      </c>
      <c r="G25" s="586"/>
      <c r="H25" s="586"/>
      <c r="I25" s="588">
        <f t="shared" si="0"/>
        <v>31396044</v>
      </c>
      <c r="J25" s="587"/>
    </row>
    <row r="26" spans="1:10" s="108" customFormat="1" ht="18" customHeight="1">
      <c r="A26" s="581">
        <v>42748</v>
      </c>
      <c r="B26" s="581"/>
      <c r="C26" s="582"/>
      <c r="D26" s="583"/>
      <c r="E26" s="584" t="s">
        <v>103</v>
      </c>
      <c r="F26" s="585">
        <v>3819490</v>
      </c>
      <c r="G26" s="586">
        <f>F26*10%</f>
        <v>381949</v>
      </c>
      <c r="H26" s="586"/>
      <c r="I26" s="588">
        <f t="shared" si="0"/>
        <v>35597483</v>
      </c>
      <c r="J26" s="587"/>
    </row>
    <row r="27" spans="1:10" s="108" customFormat="1" ht="18" customHeight="1">
      <c r="A27" s="581">
        <v>42751</v>
      </c>
      <c r="B27" s="581"/>
      <c r="C27" s="582"/>
      <c r="D27" s="583"/>
      <c r="E27" s="584" t="s">
        <v>28</v>
      </c>
      <c r="F27" s="585">
        <v>7685700</v>
      </c>
      <c r="G27" s="586"/>
      <c r="H27" s="586"/>
      <c r="I27" s="588">
        <f t="shared" si="0"/>
        <v>43283183</v>
      </c>
      <c r="J27" s="587"/>
    </row>
    <row r="28" spans="1:10" s="108" customFormat="1" ht="18" customHeight="1">
      <c r="A28" s="581">
        <v>42751</v>
      </c>
      <c r="B28" s="581"/>
      <c r="C28" s="582"/>
      <c r="D28" s="583"/>
      <c r="E28" s="584" t="s">
        <v>103</v>
      </c>
      <c r="F28" s="585">
        <v>3819490</v>
      </c>
      <c r="G28" s="586">
        <f>F28*10%</f>
        <v>381949</v>
      </c>
      <c r="H28" s="586"/>
      <c r="I28" s="588">
        <f t="shared" si="0"/>
        <v>47484622</v>
      </c>
      <c r="J28" s="587"/>
    </row>
    <row r="29" spans="1:10" s="108" customFormat="1" ht="18" customHeight="1">
      <c r="A29" s="581">
        <v>42754</v>
      </c>
      <c r="B29" s="581"/>
      <c r="C29" s="582"/>
      <c r="D29" s="583"/>
      <c r="E29" s="584" t="s">
        <v>28</v>
      </c>
      <c r="F29" s="585">
        <v>7685700</v>
      </c>
      <c r="G29" s="586"/>
      <c r="H29" s="586"/>
      <c r="I29" s="588">
        <f t="shared" si="0"/>
        <v>55170322</v>
      </c>
      <c r="J29" s="587"/>
    </row>
    <row r="30" spans="1:10" s="108" customFormat="1" ht="18" customHeight="1">
      <c r="A30" s="581">
        <v>42754</v>
      </c>
      <c r="B30" s="581"/>
      <c r="C30" s="582"/>
      <c r="D30" s="583"/>
      <c r="E30" s="584" t="s">
        <v>103</v>
      </c>
      <c r="F30" s="585">
        <v>3819490</v>
      </c>
      <c r="G30" s="586">
        <f>F30*10%</f>
        <v>381949</v>
      </c>
      <c r="H30" s="586"/>
      <c r="I30" s="588">
        <f t="shared" si="0"/>
        <v>59371761</v>
      </c>
      <c r="J30" s="587"/>
    </row>
    <row r="31" spans="1:10" s="108" customFormat="1" ht="18" customHeight="1">
      <c r="A31" s="581">
        <v>42754</v>
      </c>
      <c r="B31" s="581"/>
      <c r="C31" s="582"/>
      <c r="D31" s="583"/>
      <c r="E31" s="584" t="s">
        <v>17</v>
      </c>
      <c r="F31" s="585"/>
      <c r="G31" s="586"/>
      <c r="H31" s="586">
        <v>23710344</v>
      </c>
      <c r="I31" s="588">
        <f t="shared" si="0"/>
        <v>35661417</v>
      </c>
      <c r="J31" s="587"/>
    </row>
    <row r="32" spans="1:10" s="108" customFormat="1" ht="18" customHeight="1">
      <c r="A32" s="581">
        <v>42794</v>
      </c>
      <c r="B32" s="581"/>
      <c r="C32" s="582"/>
      <c r="D32" s="583"/>
      <c r="E32" s="584" t="s">
        <v>28</v>
      </c>
      <c r="F32" s="585">
        <v>7755400</v>
      </c>
      <c r="G32" s="586"/>
      <c r="H32" s="586"/>
      <c r="I32" s="588">
        <f t="shared" si="0"/>
        <v>43416817</v>
      </c>
      <c r="J32" s="587"/>
    </row>
    <row r="33" spans="1:10" s="108" customFormat="1" ht="18" customHeight="1">
      <c r="A33" s="581">
        <v>42794</v>
      </c>
      <c r="B33" s="581"/>
      <c r="C33" s="582"/>
      <c r="D33" s="583"/>
      <c r="E33" s="584" t="s">
        <v>103</v>
      </c>
      <c r="F33" s="585">
        <v>3847780</v>
      </c>
      <c r="G33" s="586">
        <f>F33*10%</f>
        <v>384778</v>
      </c>
      <c r="H33" s="586"/>
      <c r="I33" s="588">
        <f t="shared" si="0"/>
        <v>47649375</v>
      </c>
      <c r="J33" s="587"/>
    </row>
    <row r="34" spans="1:10" s="108" customFormat="1" ht="18" customHeight="1">
      <c r="A34" s="581">
        <v>42808</v>
      </c>
      <c r="B34" s="581"/>
      <c r="C34" s="582"/>
      <c r="D34" s="583"/>
      <c r="E34" s="584" t="s">
        <v>17</v>
      </c>
      <c r="F34" s="585"/>
      <c r="G34" s="586"/>
      <c r="H34" s="586">
        <v>35661417</v>
      </c>
      <c r="I34" s="588">
        <f t="shared" si="0"/>
        <v>11987958</v>
      </c>
      <c r="J34" s="587"/>
    </row>
    <row r="35" spans="1:10" s="108" customFormat="1" ht="18" customHeight="1">
      <c r="A35" s="581">
        <v>42825</v>
      </c>
      <c r="B35" s="581"/>
      <c r="C35" s="582"/>
      <c r="D35" s="583"/>
      <c r="E35" s="584" t="s">
        <v>103</v>
      </c>
      <c r="F35" s="585">
        <v>455800</v>
      </c>
      <c r="G35" s="586">
        <f>F35*10%</f>
        <v>45580</v>
      </c>
      <c r="H35" s="586"/>
      <c r="I35" s="588">
        <f t="shared" si="0"/>
        <v>12489338</v>
      </c>
      <c r="J35" s="587"/>
    </row>
    <row r="36" spans="1:10" s="108" customFormat="1" ht="18" customHeight="1">
      <c r="A36" s="581">
        <v>42825</v>
      </c>
      <c r="B36" s="581"/>
      <c r="C36" s="582"/>
      <c r="D36" s="583"/>
      <c r="E36" s="584" t="s">
        <v>28</v>
      </c>
      <c r="F36" s="585">
        <v>3253273</v>
      </c>
      <c r="G36" s="586"/>
      <c r="H36" s="586"/>
      <c r="I36" s="588">
        <f t="shared" si="0"/>
        <v>15742611</v>
      </c>
      <c r="J36" s="587"/>
    </row>
    <row r="37" spans="1:10" s="108" customFormat="1" ht="18" customHeight="1">
      <c r="A37" s="581">
        <v>42825</v>
      </c>
      <c r="B37" s="581"/>
      <c r="C37" s="582"/>
      <c r="D37" s="583"/>
      <c r="E37" s="584" t="s">
        <v>2211</v>
      </c>
      <c r="F37" s="585">
        <v>684875</v>
      </c>
      <c r="G37" s="586">
        <f>F37*10%</f>
        <v>68487.5</v>
      </c>
      <c r="H37" s="586"/>
      <c r="I37" s="588">
        <f t="shared" si="0"/>
        <v>16495974</v>
      </c>
      <c r="J37" s="587"/>
    </row>
    <row r="38" spans="1:10" s="108" customFormat="1" ht="18" customHeight="1">
      <c r="A38" s="581">
        <v>42871</v>
      </c>
      <c r="B38" s="581"/>
      <c r="C38" s="582"/>
      <c r="D38" s="583"/>
      <c r="E38" s="584" t="s">
        <v>2211</v>
      </c>
      <c r="F38" s="585">
        <v>3834670</v>
      </c>
      <c r="G38" s="586">
        <f>F38*10%</f>
        <v>383467</v>
      </c>
      <c r="H38" s="586"/>
      <c r="I38" s="588">
        <f t="shared" si="0"/>
        <v>20714111</v>
      </c>
      <c r="J38" s="587"/>
    </row>
    <row r="39" spans="1:10" s="108" customFormat="1" ht="18" customHeight="1">
      <c r="A39" s="581">
        <v>42871</v>
      </c>
      <c r="B39" s="581"/>
      <c r="C39" s="582"/>
      <c r="D39" s="583"/>
      <c r="E39" s="584" t="s">
        <v>28</v>
      </c>
      <c r="F39" s="585">
        <v>8404550</v>
      </c>
      <c r="G39" s="586"/>
      <c r="H39" s="586"/>
      <c r="I39" s="588">
        <f t="shared" si="0"/>
        <v>29118661</v>
      </c>
      <c r="J39" s="587"/>
    </row>
    <row r="40" spans="1:10" s="108" customFormat="1" ht="18" customHeight="1">
      <c r="A40" s="581">
        <v>42871</v>
      </c>
      <c r="B40" s="581"/>
      <c r="C40" s="582"/>
      <c r="D40" s="583"/>
      <c r="E40" s="584" t="s">
        <v>2211</v>
      </c>
      <c r="F40" s="585">
        <v>3834670</v>
      </c>
      <c r="G40" s="586">
        <f>F40*10%</f>
        <v>383467</v>
      </c>
      <c r="H40" s="586"/>
      <c r="I40" s="588">
        <f t="shared" si="0"/>
        <v>33336798</v>
      </c>
      <c r="J40" s="587"/>
    </row>
    <row r="41" spans="1:10" s="108" customFormat="1" ht="18" customHeight="1">
      <c r="A41" s="581">
        <v>42871</v>
      </c>
      <c r="B41" s="581"/>
      <c r="C41" s="582"/>
      <c r="D41" s="583"/>
      <c r="E41" s="584" t="s">
        <v>28</v>
      </c>
      <c r="F41" s="585">
        <v>8404550</v>
      </c>
      <c r="G41" s="586"/>
      <c r="H41" s="586"/>
      <c r="I41" s="588">
        <f t="shared" si="0"/>
        <v>41741348</v>
      </c>
      <c r="J41" s="587"/>
    </row>
    <row r="42" spans="1:10" s="108" customFormat="1" ht="18" customHeight="1">
      <c r="A42" s="581">
        <v>42879</v>
      </c>
      <c r="B42" s="581"/>
      <c r="C42" s="582"/>
      <c r="D42" s="583"/>
      <c r="E42" s="584" t="s">
        <v>28</v>
      </c>
      <c r="F42" s="585">
        <v>8406400</v>
      </c>
      <c r="G42" s="586"/>
      <c r="H42" s="586"/>
      <c r="I42" s="588">
        <f t="shared" si="0"/>
        <v>50147748</v>
      </c>
      <c r="J42" s="587"/>
    </row>
    <row r="43" spans="1:10" s="108" customFormat="1" ht="18" customHeight="1">
      <c r="A43" s="581">
        <v>42879</v>
      </c>
      <c r="B43" s="581"/>
      <c r="C43" s="582"/>
      <c r="D43" s="583"/>
      <c r="E43" s="584" t="s">
        <v>2211</v>
      </c>
      <c r="F43" s="585">
        <v>3835360</v>
      </c>
      <c r="G43" s="586">
        <f>F43*10%</f>
        <v>383536</v>
      </c>
      <c r="H43" s="586"/>
      <c r="I43" s="588">
        <f t="shared" si="0"/>
        <v>54366644</v>
      </c>
      <c r="J43" s="587"/>
    </row>
    <row r="44" spans="1:10" s="108" customFormat="1" ht="18" customHeight="1">
      <c r="A44" s="581">
        <v>42871</v>
      </c>
      <c r="B44" s="581"/>
      <c r="C44" s="582"/>
      <c r="D44" s="583"/>
      <c r="E44" s="584" t="s">
        <v>17</v>
      </c>
      <c r="F44" s="585"/>
      <c r="G44" s="586"/>
      <c r="H44" s="586">
        <v>28674397</v>
      </c>
      <c r="I44" s="588">
        <f t="shared" si="0"/>
        <v>25692247</v>
      </c>
      <c r="J44" s="587"/>
    </row>
    <row r="45" spans="1:10" s="108" customFormat="1" ht="18" customHeight="1">
      <c r="A45" s="581">
        <v>42898</v>
      </c>
      <c r="B45" s="581"/>
      <c r="C45" s="582"/>
      <c r="D45" s="583"/>
      <c r="E45" s="584" t="s">
        <v>28</v>
      </c>
      <c r="F45" s="585">
        <v>8408250</v>
      </c>
      <c r="G45" s="586"/>
      <c r="H45" s="586"/>
      <c r="I45" s="588">
        <f t="shared" si="0"/>
        <v>34100497</v>
      </c>
      <c r="J45" s="587"/>
    </row>
    <row r="46" spans="1:10" s="108" customFormat="1" ht="18" customHeight="1">
      <c r="A46" s="581">
        <v>42898</v>
      </c>
      <c r="B46" s="581"/>
      <c r="C46" s="582"/>
      <c r="D46" s="583"/>
      <c r="E46" s="584" t="s">
        <v>103</v>
      </c>
      <c r="F46" s="585">
        <v>3836050</v>
      </c>
      <c r="G46" s="586">
        <f>F46*10%</f>
        <v>383605</v>
      </c>
      <c r="H46" s="586"/>
      <c r="I46" s="588">
        <f t="shared" si="0"/>
        <v>38320152</v>
      </c>
      <c r="J46" s="587"/>
    </row>
    <row r="47" spans="1:10" s="108" customFormat="1" ht="18" customHeight="1">
      <c r="A47" s="581">
        <v>42910</v>
      </c>
      <c r="B47" s="581"/>
      <c r="C47" s="582"/>
      <c r="D47" s="583"/>
      <c r="E47" s="584" t="s">
        <v>28</v>
      </c>
      <c r="F47" s="585">
        <v>8421200</v>
      </c>
      <c r="G47" s="586"/>
      <c r="H47" s="586"/>
      <c r="I47" s="588">
        <f t="shared" si="0"/>
        <v>46741352</v>
      </c>
      <c r="J47" s="587"/>
    </row>
    <row r="48" spans="1:10" s="108" customFormat="1" ht="18" customHeight="1">
      <c r="A48" s="581">
        <v>42910</v>
      </c>
      <c r="B48" s="581"/>
      <c r="C48" s="582"/>
      <c r="D48" s="583"/>
      <c r="E48" s="584" t="s">
        <v>103</v>
      </c>
      <c r="F48" s="585">
        <v>3840880</v>
      </c>
      <c r="G48" s="586">
        <f>F48*10%</f>
        <v>384088</v>
      </c>
      <c r="H48" s="586"/>
      <c r="I48" s="588">
        <f t="shared" si="0"/>
        <v>50966320</v>
      </c>
      <c r="J48" s="587"/>
    </row>
    <row r="49" spans="1:10" s="108" customFormat="1" ht="18" customHeight="1">
      <c r="A49" s="581">
        <v>42916</v>
      </c>
      <c r="B49" s="581"/>
      <c r="C49" s="582"/>
      <c r="D49" s="583"/>
      <c r="E49" s="584" t="s">
        <v>28</v>
      </c>
      <c r="F49" s="585">
        <v>1693094</v>
      </c>
      <c r="G49" s="586"/>
      <c r="H49" s="586"/>
      <c r="I49" s="588">
        <f t="shared" si="0"/>
        <v>52659414</v>
      </c>
      <c r="J49" s="587"/>
    </row>
    <row r="50" spans="1:10" s="108" customFormat="1" ht="18" customHeight="1">
      <c r="A50" s="581">
        <v>42916</v>
      </c>
      <c r="B50" s="581"/>
      <c r="C50" s="582"/>
      <c r="D50" s="583"/>
      <c r="E50" s="584" t="s">
        <v>103</v>
      </c>
      <c r="F50" s="585">
        <v>838925</v>
      </c>
      <c r="G50" s="586">
        <f>F50*10%</f>
        <v>83892.5</v>
      </c>
      <c r="H50" s="586"/>
      <c r="I50" s="588">
        <f t="shared" si="0"/>
        <v>53582232</v>
      </c>
      <c r="J50" s="587"/>
    </row>
    <row r="51" spans="1:10" s="108" customFormat="1" ht="18" customHeight="1">
      <c r="A51" s="581">
        <v>42916</v>
      </c>
      <c r="B51" s="581"/>
      <c r="C51" s="582"/>
      <c r="D51" s="583"/>
      <c r="E51" s="584" t="s">
        <v>2243</v>
      </c>
      <c r="F51" s="585">
        <v>227750</v>
      </c>
      <c r="G51" s="586"/>
      <c r="H51" s="586"/>
      <c r="I51" s="588">
        <f t="shared" si="0"/>
        <v>53809982</v>
      </c>
      <c r="J51" s="587"/>
    </row>
    <row r="52" spans="1:10" s="108" customFormat="1" ht="18" customHeight="1">
      <c r="A52" s="581">
        <v>42916</v>
      </c>
      <c r="B52" s="581"/>
      <c r="C52" s="582"/>
      <c r="D52" s="583"/>
      <c r="E52" s="584" t="s">
        <v>28</v>
      </c>
      <c r="F52" s="585">
        <v>8426750</v>
      </c>
      <c r="G52" s="586"/>
      <c r="H52" s="586"/>
      <c r="I52" s="588">
        <f t="shared" si="0"/>
        <v>62236732</v>
      </c>
      <c r="J52" s="587"/>
    </row>
    <row r="53" spans="1:10" s="108" customFormat="1" ht="18" customHeight="1">
      <c r="A53" s="581">
        <v>42916</v>
      </c>
      <c r="B53" s="581"/>
      <c r="C53" s="582"/>
      <c r="D53" s="583"/>
      <c r="E53" s="584" t="s">
        <v>103</v>
      </c>
      <c r="F53" s="585">
        <v>3842950</v>
      </c>
      <c r="G53" s="586">
        <f>F53*10%</f>
        <v>384295</v>
      </c>
      <c r="H53" s="586"/>
      <c r="I53" s="588">
        <f t="shared" si="0"/>
        <v>66463977</v>
      </c>
      <c r="J53" s="587"/>
    </row>
    <row r="54" spans="1:10" s="108" customFormat="1" ht="18" customHeight="1">
      <c r="A54" s="581">
        <v>42916</v>
      </c>
      <c r="B54" s="581"/>
      <c r="C54" s="582"/>
      <c r="D54" s="583"/>
      <c r="E54" s="584" t="s">
        <v>103</v>
      </c>
      <c r="F54" s="585">
        <v>700000</v>
      </c>
      <c r="G54" s="586">
        <f>F54*10%</f>
        <v>70000</v>
      </c>
      <c r="H54" s="586"/>
      <c r="I54" s="588">
        <f t="shared" si="0"/>
        <v>67233977</v>
      </c>
      <c r="J54" s="587"/>
    </row>
    <row r="55" spans="1:10" s="108" customFormat="1" ht="18" customHeight="1">
      <c r="A55" s="581">
        <v>42927</v>
      </c>
      <c r="B55" s="581"/>
      <c r="C55" s="582"/>
      <c r="D55" s="583"/>
      <c r="E55" s="584" t="s">
        <v>28</v>
      </c>
      <c r="F55" s="585">
        <v>8430450</v>
      </c>
      <c r="G55" s="586"/>
      <c r="H55" s="586"/>
      <c r="I55" s="588">
        <f t="shared" si="0"/>
        <v>75664427</v>
      </c>
      <c r="J55" s="587"/>
    </row>
    <row r="56" spans="1:10" s="108" customFormat="1" ht="18" customHeight="1">
      <c r="A56" s="581">
        <v>42927</v>
      </c>
      <c r="B56" s="581"/>
      <c r="C56" s="582"/>
      <c r="D56" s="583"/>
      <c r="E56" s="584" t="s">
        <v>103</v>
      </c>
      <c r="F56" s="585">
        <v>4186105</v>
      </c>
      <c r="G56" s="586">
        <f>F56*10%</f>
        <v>418610.5</v>
      </c>
      <c r="H56" s="586"/>
      <c r="I56" s="588">
        <f t="shared" si="0"/>
        <v>80269143</v>
      </c>
      <c r="J56" s="587"/>
    </row>
    <row r="57" spans="1:10" s="108" customFormat="1" ht="18" customHeight="1">
      <c r="A57" s="581">
        <v>42943</v>
      </c>
      <c r="B57" s="581"/>
      <c r="C57" s="582"/>
      <c r="D57" s="583"/>
      <c r="E57" s="584" t="s">
        <v>28</v>
      </c>
      <c r="F57" s="585">
        <v>8423050</v>
      </c>
      <c r="G57" s="586"/>
      <c r="H57" s="586"/>
      <c r="I57" s="588">
        <f t="shared" si="0"/>
        <v>88692193</v>
      </c>
      <c r="J57" s="587"/>
    </row>
    <row r="58" spans="1:10" s="108" customFormat="1" ht="18" customHeight="1">
      <c r="A58" s="581">
        <v>42943</v>
      </c>
      <c r="B58" s="581"/>
      <c r="C58" s="582"/>
      <c r="D58" s="583"/>
      <c r="E58" s="584" t="s">
        <v>103</v>
      </c>
      <c r="F58" s="585">
        <v>4883045</v>
      </c>
      <c r="G58" s="586">
        <f>F58*10%</f>
        <v>488304.5</v>
      </c>
      <c r="H58" s="586"/>
      <c r="I58" s="588">
        <f t="shared" si="0"/>
        <v>94063543</v>
      </c>
      <c r="J58" s="587"/>
    </row>
    <row r="59" spans="1:10" s="108" customFormat="1" ht="18" customHeight="1">
      <c r="A59" s="581"/>
      <c r="B59" s="581"/>
      <c r="C59" s="582"/>
      <c r="D59" s="583"/>
      <c r="E59" s="584"/>
      <c r="F59" s="585"/>
      <c r="G59" s="586"/>
      <c r="H59" s="586"/>
      <c r="I59" s="588">
        <f t="shared" si="0"/>
        <v>0</v>
      </c>
      <c r="J59" s="587"/>
    </row>
    <row r="60" spans="1:10" s="108" customFormat="1" ht="18" customHeight="1">
      <c r="A60" s="581"/>
      <c r="B60" s="581"/>
      <c r="C60" s="582"/>
      <c r="D60" s="583"/>
      <c r="E60" s="584"/>
      <c r="F60" s="585"/>
      <c r="G60" s="586"/>
      <c r="H60" s="586"/>
      <c r="I60" s="588">
        <f t="shared" si="0"/>
        <v>0</v>
      </c>
      <c r="J60" s="587"/>
    </row>
    <row r="61" spans="1:10" s="108" customFormat="1" ht="18" customHeight="1">
      <c r="A61" s="581"/>
      <c r="B61" s="581"/>
      <c r="C61" s="582"/>
      <c r="D61" s="583"/>
      <c r="E61" s="584"/>
      <c r="F61" s="585"/>
      <c r="G61" s="586"/>
      <c r="H61" s="586"/>
      <c r="I61" s="588">
        <f t="shared" si="0"/>
        <v>0</v>
      </c>
      <c r="J61" s="587"/>
    </row>
    <row r="62" spans="1:10" s="108" customFormat="1" ht="18" customHeight="1">
      <c r="A62" s="581"/>
      <c r="B62" s="581"/>
      <c r="C62" s="582"/>
      <c r="D62" s="583"/>
      <c r="E62" s="584"/>
      <c r="F62" s="585"/>
      <c r="G62" s="586"/>
      <c r="H62" s="586"/>
      <c r="I62" s="588">
        <f t="shared" si="0"/>
        <v>0</v>
      </c>
      <c r="J62" s="587"/>
    </row>
    <row r="63" spans="1:10" ht="18" customHeight="1">
      <c r="A63" s="65"/>
      <c r="B63" s="65"/>
      <c r="C63" s="139"/>
      <c r="D63" s="140"/>
      <c r="E63" s="73"/>
      <c r="F63" s="66"/>
      <c r="G63" s="141"/>
      <c r="H63" s="141"/>
      <c r="I63" s="263">
        <f t="shared" si="0"/>
        <v>0</v>
      </c>
      <c r="J63" s="142"/>
    </row>
    <row r="64" spans="1:10" s="68" customFormat="1" ht="18" customHeight="1">
      <c r="A64" s="743" t="s">
        <v>3</v>
      </c>
      <c r="B64" s="743"/>
      <c r="C64" s="743"/>
      <c r="D64" s="743"/>
      <c r="E64" s="743"/>
      <c r="F64" s="67">
        <f>SUM(F12:F63)</f>
        <v>212528397</v>
      </c>
      <c r="G64" s="67">
        <f>SUM(G12:G63)</f>
        <v>7333368</v>
      </c>
      <c r="H64" s="67">
        <f>SUM(H12:H63)</f>
        <v>125798224</v>
      </c>
      <c r="I64" s="467">
        <f>F64+G64-H64</f>
        <v>94063541</v>
      </c>
      <c r="J64" s="62"/>
    </row>
    <row r="65" spans="1:10" ht="18" customHeight="1"/>
    <row r="66" spans="1:10" ht="21" customHeight="1">
      <c r="D66" s="747">
        <f>I64</f>
        <v>94063541</v>
      </c>
      <c r="E66" s="74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6" t="s">
        <v>10</v>
      </c>
      <c r="B2" s="746"/>
      <c r="C2" s="746"/>
      <c r="D2" s="746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4" t="s">
        <v>115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81"/>
      <c r="B14" s="581"/>
      <c r="C14" s="582"/>
      <c r="D14" s="583"/>
      <c r="E14" s="584"/>
      <c r="F14" s="585"/>
      <c r="G14" s="586"/>
      <c r="H14" s="586"/>
      <c r="I14" s="588">
        <f t="shared" ref="I14:I30" si="0">ROUND(IF(E14&lt;&gt;"",I13+F14+G14-H14,0),0)</f>
        <v>0</v>
      </c>
      <c r="J14" s="587"/>
    </row>
    <row r="15" spans="1:10" s="108" customFormat="1" ht="18" customHeight="1">
      <c r="A15" s="581"/>
      <c r="B15" s="581"/>
      <c r="C15" s="582"/>
      <c r="D15" s="583"/>
      <c r="E15" s="584"/>
      <c r="F15" s="585"/>
      <c r="G15" s="586"/>
      <c r="H15" s="586"/>
      <c r="I15" s="588">
        <f t="shared" ref="I15:I29" si="1">ROUND(IF(E15&lt;&gt;"",I14+F15+G15-H15,0),0)</f>
        <v>0</v>
      </c>
      <c r="J15" s="587"/>
    </row>
    <row r="16" spans="1:10" s="108" customFormat="1" ht="18" customHeight="1">
      <c r="A16" s="581"/>
      <c r="B16" s="581"/>
      <c r="C16" s="582"/>
      <c r="D16" s="583"/>
      <c r="E16" s="584"/>
      <c r="F16" s="585"/>
      <c r="G16" s="586"/>
      <c r="H16" s="586"/>
      <c r="I16" s="588">
        <f t="shared" si="1"/>
        <v>0</v>
      </c>
      <c r="J16" s="587"/>
    </row>
    <row r="17" spans="1:10" s="108" customFormat="1" ht="18" customHeight="1">
      <c r="A17" s="581"/>
      <c r="B17" s="581"/>
      <c r="C17" s="582"/>
      <c r="D17" s="583"/>
      <c r="E17" s="584"/>
      <c r="F17" s="585"/>
      <c r="G17" s="586"/>
      <c r="H17" s="586"/>
      <c r="I17" s="588">
        <f t="shared" si="1"/>
        <v>0</v>
      </c>
      <c r="J17" s="587"/>
    </row>
    <row r="18" spans="1:10" s="108" customFormat="1" ht="18" customHeight="1">
      <c r="A18" s="581"/>
      <c r="B18" s="581"/>
      <c r="C18" s="582"/>
      <c r="D18" s="583"/>
      <c r="E18" s="584"/>
      <c r="F18" s="585"/>
      <c r="G18" s="586"/>
      <c r="H18" s="586"/>
      <c r="I18" s="588">
        <f t="shared" si="1"/>
        <v>0</v>
      </c>
      <c r="J18" s="587"/>
    </row>
    <row r="19" spans="1:10" s="108" customFormat="1" ht="18" customHeight="1">
      <c r="A19" s="581"/>
      <c r="B19" s="581"/>
      <c r="C19" s="582"/>
      <c r="D19" s="583"/>
      <c r="E19" s="584"/>
      <c r="F19" s="585"/>
      <c r="G19" s="586"/>
      <c r="H19" s="586"/>
      <c r="I19" s="588">
        <f t="shared" si="1"/>
        <v>0</v>
      </c>
      <c r="J19" s="587"/>
    </row>
    <row r="20" spans="1:10" s="108" customFormat="1" ht="18" customHeight="1">
      <c r="A20" s="581"/>
      <c r="B20" s="581"/>
      <c r="C20" s="582"/>
      <c r="D20" s="583"/>
      <c r="E20" s="584"/>
      <c r="F20" s="585"/>
      <c r="G20" s="586"/>
      <c r="H20" s="586"/>
      <c r="I20" s="588">
        <f t="shared" si="1"/>
        <v>0</v>
      </c>
      <c r="J20" s="587"/>
    </row>
    <row r="21" spans="1:10" s="108" customFormat="1" ht="18" customHeight="1">
      <c r="A21" s="581"/>
      <c r="B21" s="581"/>
      <c r="C21" s="582"/>
      <c r="D21" s="583"/>
      <c r="E21" s="584"/>
      <c r="F21" s="585"/>
      <c r="G21" s="586"/>
      <c r="H21" s="586"/>
      <c r="I21" s="588">
        <f t="shared" si="1"/>
        <v>0</v>
      </c>
      <c r="J21" s="587"/>
    </row>
    <row r="22" spans="1:10" s="108" customFormat="1" ht="18" customHeight="1">
      <c r="A22" s="581"/>
      <c r="B22" s="581"/>
      <c r="C22" s="582"/>
      <c r="D22" s="583"/>
      <c r="E22" s="584"/>
      <c r="F22" s="585"/>
      <c r="G22" s="586"/>
      <c r="H22" s="586"/>
      <c r="I22" s="588">
        <f t="shared" si="1"/>
        <v>0</v>
      </c>
      <c r="J22" s="587"/>
    </row>
    <row r="23" spans="1:10" s="108" customFormat="1" ht="18" customHeight="1">
      <c r="A23" s="581"/>
      <c r="B23" s="581"/>
      <c r="C23" s="582"/>
      <c r="D23" s="583"/>
      <c r="E23" s="584"/>
      <c r="F23" s="585"/>
      <c r="G23" s="586"/>
      <c r="H23" s="586"/>
      <c r="I23" s="588">
        <f t="shared" si="1"/>
        <v>0</v>
      </c>
      <c r="J23" s="587"/>
    </row>
    <row r="24" spans="1:10" s="108" customFormat="1" ht="18" customHeight="1">
      <c r="A24" s="581"/>
      <c r="B24" s="581"/>
      <c r="C24" s="582"/>
      <c r="D24" s="583"/>
      <c r="E24" s="584"/>
      <c r="F24" s="585"/>
      <c r="G24" s="586"/>
      <c r="H24" s="586"/>
      <c r="I24" s="588">
        <f t="shared" si="1"/>
        <v>0</v>
      </c>
      <c r="J24" s="587"/>
    </row>
    <row r="25" spans="1:10" s="108" customFormat="1" ht="18" customHeight="1">
      <c r="A25" s="581"/>
      <c r="B25" s="581"/>
      <c r="C25" s="582"/>
      <c r="D25" s="583"/>
      <c r="E25" s="584"/>
      <c r="F25" s="585"/>
      <c r="G25" s="586"/>
      <c r="H25" s="586"/>
      <c r="I25" s="588">
        <f t="shared" si="1"/>
        <v>0</v>
      </c>
      <c r="J25" s="587"/>
    </row>
    <row r="26" spans="1:10" s="108" customFormat="1" ht="18" customHeight="1">
      <c r="A26" s="581"/>
      <c r="B26" s="581"/>
      <c r="C26" s="582"/>
      <c r="D26" s="583"/>
      <c r="E26" s="584"/>
      <c r="F26" s="585"/>
      <c r="G26" s="586"/>
      <c r="H26" s="586"/>
      <c r="I26" s="588">
        <f t="shared" si="1"/>
        <v>0</v>
      </c>
      <c r="J26" s="587"/>
    </row>
    <row r="27" spans="1:10" s="108" customFormat="1" ht="18" customHeight="1">
      <c r="A27" s="581"/>
      <c r="B27" s="581"/>
      <c r="C27" s="582"/>
      <c r="D27" s="583"/>
      <c r="E27" s="584"/>
      <c r="F27" s="585"/>
      <c r="G27" s="586"/>
      <c r="H27" s="586"/>
      <c r="I27" s="588">
        <f t="shared" si="1"/>
        <v>0</v>
      </c>
      <c r="J27" s="587"/>
    </row>
    <row r="28" spans="1:10" s="265" customFormat="1" ht="18" customHeight="1">
      <c r="A28" s="581"/>
      <c r="B28" s="581"/>
      <c r="C28" s="582"/>
      <c r="D28" s="583"/>
      <c r="E28" s="584"/>
      <c r="F28" s="585"/>
      <c r="G28" s="586"/>
      <c r="H28" s="586"/>
      <c r="I28" s="588">
        <f t="shared" si="1"/>
        <v>0</v>
      </c>
      <c r="J28" s="587"/>
    </row>
    <row r="29" spans="1:10" s="108" customFormat="1" ht="18" customHeight="1">
      <c r="A29" s="581"/>
      <c r="B29" s="581"/>
      <c r="C29" s="582"/>
      <c r="D29" s="583"/>
      <c r="E29" s="584"/>
      <c r="F29" s="585"/>
      <c r="G29" s="586"/>
      <c r="H29" s="586"/>
      <c r="I29" s="588">
        <f t="shared" si="1"/>
        <v>0</v>
      </c>
      <c r="J29" s="587"/>
    </row>
    <row r="30" spans="1:10" s="108" customFormat="1" ht="18" customHeight="1">
      <c r="A30" s="581"/>
      <c r="B30" s="581"/>
      <c r="C30" s="582"/>
      <c r="D30" s="583"/>
      <c r="E30" s="584"/>
      <c r="F30" s="585"/>
      <c r="G30" s="586"/>
      <c r="H30" s="586"/>
      <c r="I30" s="588">
        <f t="shared" si="0"/>
        <v>0</v>
      </c>
      <c r="J30" s="587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43" t="s">
        <v>3</v>
      </c>
      <c r="B32" s="743"/>
      <c r="C32" s="743"/>
      <c r="D32" s="743"/>
      <c r="E32" s="743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70">
        <f>F32+G32-H32</f>
        <v>0</v>
      </c>
      <c r="J32" s="62"/>
    </row>
    <row r="33" spans="1:10" ht="18" customHeight="1"/>
    <row r="34" spans="1:10" ht="21" customHeight="1">
      <c r="D34" s="747">
        <f>I32</f>
        <v>0</v>
      </c>
      <c r="E34" s="747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118"/>
  <sheetViews>
    <sheetView topLeftCell="A72" zoomScale="89" zoomScaleNormal="89" workbookViewId="0">
      <selection activeCell="N91" sqref="N9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6" t="s">
        <v>10</v>
      </c>
      <c r="B2" s="746"/>
      <c r="C2" s="746"/>
      <c r="D2" s="746"/>
      <c r="E2" s="133"/>
      <c r="F2" s="134"/>
      <c r="G2" s="134"/>
      <c r="H2" s="134"/>
      <c r="J2" s="135"/>
    </row>
    <row r="3" spans="1:10" s="19" customFormat="1" ht="18" customHeight="1">
      <c r="A3" s="47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4" t="s">
        <v>2123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6" t="s">
        <v>17</v>
      </c>
      <c r="F14" s="282"/>
      <c r="G14" s="282"/>
      <c r="H14" s="282">
        <v>16269120</v>
      </c>
      <c r="I14" s="477">
        <f t="shared" ref="I14:I97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7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7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7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7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7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7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7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7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7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7">
        <f t="shared" si="1"/>
        <v>442008071</v>
      </c>
      <c r="J24" s="142"/>
    </row>
    <row r="25" spans="1:10" s="108" customFormat="1" ht="18" customHeight="1">
      <c r="A25" s="593">
        <v>42740</v>
      </c>
      <c r="B25" s="593"/>
      <c r="C25" s="594"/>
      <c r="D25" s="595"/>
      <c r="E25" s="596" t="s">
        <v>28</v>
      </c>
      <c r="F25" s="597">
        <v>68460000</v>
      </c>
      <c r="G25" s="598"/>
      <c r="H25" s="598"/>
      <c r="I25" s="599">
        <f t="shared" si="1"/>
        <v>510468071</v>
      </c>
      <c r="J25" s="600"/>
    </row>
    <row r="26" spans="1:10" s="108" customFormat="1" ht="18" customHeight="1">
      <c r="A26" s="593">
        <v>42740</v>
      </c>
      <c r="B26" s="593"/>
      <c r="C26" s="594"/>
      <c r="D26" s="595"/>
      <c r="E26" s="596" t="s">
        <v>103</v>
      </c>
      <c r="F26" s="597">
        <v>30419060</v>
      </c>
      <c r="G26" s="598">
        <f t="shared" ref="G26" si="3">F26*10%</f>
        <v>3041906</v>
      </c>
      <c r="H26" s="598"/>
      <c r="I26" s="599">
        <f t="shared" si="1"/>
        <v>543929037</v>
      </c>
      <c r="J26" s="600"/>
    </row>
    <row r="27" spans="1:10" s="108" customFormat="1" ht="18" customHeight="1">
      <c r="A27" s="593">
        <v>42740</v>
      </c>
      <c r="B27" s="593"/>
      <c r="C27" s="594"/>
      <c r="D27" s="595"/>
      <c r="E27" s="596" t="s">
        <v>28</v>
      </c>
      <c r="F27" s="597">
        <v>22810000</v>
      </c>
      <c r="G27" s="598"/>
      <c r="H27" s="598"/>
      <c r="I27" s="599">
        <f t="shared" si="1"/>
        <v>566739037</v>
      </c>
      <c r="J27" s="600"/>
    </row>
    <row r="28" spans="1:10" s="108" customFormat="1" ht="18" customHeight="1">
      <c r="A28" s="593">
        <v>42740</v>
      </c>
      <c r="B28" s="593"/>
      <c r="C28" s="594"/>
      <c r="D28" s="595"/>
      <c r="E28" s="596" t="s">
        <v>103</v>
      </c>
      <c r="F28" s="597">
        <v>10971610</v>
      </c>
      <c r="G28" s="598">
        <f t="shared" si="2"/>
        <v>1097161</v>
      </c>
      <c r="H28" s="598"/>
      <c r="I28" s="599">
        <f t="shared" si="1"/>
        <v>578807808</v>
      </c>
      <c r="J28" s="600"/>
    </row>
    <row r="29" spans="1:10" s="108" customFormat="1" ht="18" customHeight="1">
      <c r="A29" s="593">
        <v>42744</v>
      </c>
      <c r="B29" s="593"/>
      <c r="C29" s="594"/>
      <c r="D29" s="595"/>
      <c r="E29" s="596" t="s">
        <v>28</v>
      </c>
      <c r="F29" s="597">
        <v>45400000</v>
      </c>
      <c r="G29" s="598"/>
      <c r="H29" s="598"/>
      <c r="I29" s="599">
        <f t="shared" si="1"/>
        <v>624207808</v>
      </c>
      <c r="J29" s="600"/>
    </row>
    <row r="30" spans="1:10" s="108" customFormat="1" ht="18" customHeight="1">
      <c r="A30" s="593">
        <v>42744</v>
      </c>
      <c r="B30" s="593"/>
      <c r="C30" s="594"/>
      <c r="D30" s="595"/>
      <c r="E30" s="596" t="s">
        <v>103</v>
      </c>
      <c r="F30" s="597">
        <v>20588900</v>
      </c>
      <c r="G30" s="598">
        <f t="shared" si="2"/>
        <v>2058890</v>
      </c>
      <c r="H30" s="598"/>
      <c r="I30" s="599">
        <f t="shared" si="1"/>
        <v>646855598</v>
      </c>
      <c r="J30" s="600"/>
    </row>
    <row r="31" spans="1:10" s="265" customFormat="1" ht="18" customHeight="1">
      <c r="A31" s="593">
        <v>42781</v>
      </c>
      <c r="B31" s="593"/>
      <c r="C31" s="594"/>
      <c r="D31" s="595"/>
      <c r="E31" s="596" t="s">
        <v>17</v>
      </c>
      <c r="F31" s="597"/>
      <c r="G31" s="598"/>
      <c r="H31" s="598">
        <v>100000000</v>
      </c>
      <c r="I31" s="599">
        <f t="shared" si="1"/>
        <v>546855598</v>
      </c>
      <c r="J31" s="600"/>
    </row>
    <row r="32" spans="1:10" s="265" customFormat="1" ht="18" customHeight="1">
      <c r="A32" s="593">
        <v>42808</v>
      </c>
      <c r="B32" s="593"/>
      <c r="C32" s="594"/>
      <c r="D32" s="595"/>
      <c r="E32" s="596" t="s">
        <v>17</v>
      </c>
      <c r="F32" s="597"/>
      <c r="G32" s="598"/>
      <c r="H32" s="598">
        <v>150000000</v>
      </c>
      <c r="I32" s="599">
        <f t="shared" si="1"/>
        <v>396855598</v>
      </c>
      <c r="J32" s="600"/>
    </row>
    <row r="33" spans="1:10" s="108" customFormat="1" ht="18" customHeight="1">
      <c r="A33" s="593">
        <v>42824</v>
      </c>
      <c r="B33" s="593">
        <v>42824</v>
      </c>
      <c r="C33" s="594"/>
      <c r="D33" s="595"/>
      <c r="E33" s="596" t="s">
        <v>28</v>
      </c>
      <c r="F33" s="597">
        <v>68490000</v>
      </c>
      <c r="G33" s="598"/>
      <c r="H33" s="598"/>
      <c r="I33" s="599">
        <f t="shared" si="1"/>
        <v>465345598</v>
      </c>
      <c r="J33" s="600"/>
    </row>
    <row r="34" spans="1:10" s="108" customFormat="1" ht="18" customHeight="1">
      <c r="A34" s="593">
        <v>42824</v>
      </c>
      <c r="B34" s="593">
        <v>42824</v>
      </c>
      <c r="C34" s="594"/>
      <c r="D34" s="595"/>
      <c r="E34" s="596" t="s">
        <v>103</v>
      </c>
      <c r="F34" s="597">
        <v>30432390</v>
      </c>
      <c r="G34" s="598">
        <f>F34*10%</f>
        <v>3043239</v>
      </c>
      <c r="H34" s="598"/>
      <c r="I34" s="599">
        <f t="shared" si="1"/>
        <v>498821227</v>
      </c>
      <c r="J34" s="600"/>
    </row>
    <row r="35" spans="1:10" s="108" customFormat="1" ht="18" customHeight="1">
      <c r="A35" s="593">
        <v>42824</v>
      </c>
      <c r="B35" s="593">
        <v>42824</v>
      </c>
      <c r="C35" s="594"/>
      <c r="D35" s="595"/>
      <c r="E35" s="596" t="s">
        <v>28</v>
      </c>
      <c r="F35" s="597">
        <v>57075000</v>
      </c>
      <c r="G35" s="598"/>
      <c r="H35" s="598"/>
      <c r="I35" s="599">
        <f t="shared" si="1"/>
        <v>555896227</v>
      </c>
      <c r="J35" s="600"/>
    </row>
    <row r="36" spans="1:10" s="108" customFormat="1" ht="18" customHeight="1">
      <c r="A36" s="593">
        <v>42824</v>
      </c>
      <c r="B36" s="593">
        <v>42824</v>
      </c>
      <c r="C36" s="594"/>
      <c r="D36" s="595"/>
      <c r="E36" s="596" t="s">
        <v>103</v>
      </c>
      <c r="F36" s="597">
        <v>25569600</v>
      </c>
      <c r="G36" s="598">
        <f>F36*10%</f>
        <v>2556960</v>
      </c>
      <c r="H36" s="598"/>
      <c r="I36" s="599">
        <f t="shared" si="1"/>
        <v>584022787</v>
      </c>
      <c r="J36" s="600"/>
    </row>
    <row r="37" spans="1:10" s="108" customFormat="1" ht="18" customHeight="1">
      <c r="A37" s="593">
        <v>42824</v>
      </c>
      <c r="B37" s="593">
        <v>42824</v>
      </c>
      <c r="C37" s="594"/>
      <c r="D37" s="595"/>
      <c r="E37" s="596" t="s">
        <v>28</v>
      </c>
      <c r="F37" s="597">
        <v>68520000</v>
      </c>
      <c r="G37" s="598"/>
      <c r="H37" s="598"/>
      <c r="I37" s="599">
        <f t="shared" si="1"/>
        <v>652542787</v>
      </c>
      <c r="J37" s="600"/>
    </row>
    <row r="38" spans="1:10" s="108" customFormat="1" ht="18" customHeight="1">
      <c r="A38" s="593">
        <v>42824</v>
      </c>
      <c r="B38" s="593">
        <v>42824</v>
      </c>
      <c r="C38" s="594"/>
      <c r="D38" s="595"/>
      <c r="E38" s="596" t="s">
        <v>103</v>
      </c>
      <c r="F38" s="597">
        <v>30445720</v>
      </c>
      <c r="G38" s="598">
        <f>F38*10%</f>
        <v>3044572</v>
      </c>
      <c r="H38" s="598"/>
      <c r="I38" s="599">
        <f t="shared" si="1"/>
        <v>686033079</v>
      </c>
      <c r="J38" s="600"/>
    </row>
    <row r="39" spans="1:10" s="108" customFormat="1" ht="18" customHeight="1">
      <c r="A39" s="593">
        <v>42829</v>
      </c>
      <c r="B39" s="593"/>
      <c r="C39" s="594"/>
      <c r="D39" s="595"/>
      <c r="E39" s="596" t="s">
        <v>17</v>
      </c>
      <c r="F39" s="597"/>
      <c r="G39" s="598"/>
      <c r="H39" s="598">
        <v>150000000</v>
      </c>
      <c r="I39" s="599">
        <f t="shared" si="1"/>
        <v>536033079</v>
      </c>
      <c r="J39" s="600"/>
    </row>
    <row r="40" spans="1:10" s="108" customFormat="1" ht="18" customHeight="1">
      <c r="A40" s="593">
        <v>42846</v>
      </c>
      <c r="B40" s="593"/>
      <c r="C40" s="594"/>
      <c r="D40" s="595"/>
      <c r="E40" s="596" t="s">
        <v>17</v>
      </c>
      <c r="F40" s="597"/>
      <c r="G40" s="598"/>
      <c r="H40" s="598">
        <v>250000000</v>
      </c>
      <c r="I40" s="599">
        <f t="shared" si="1"/>
        <v>286033079</v>
      </c>
      <c r="J40" s="600"/>
    </row>
    <row r="41" spans="1:10" s="108" customFormat="1" ht="18" customHeight="1">
      <c r="A41" s="593">
        <v>42850</v>
      </c>
      <c r="B41" s="593"/>
      <c r="C41" s="594"/>
      <c r="D41" s="595"/>
      <c r="E41" s="596" t="s">
        <v>103</v>
      </c>
      <c r="F41" s="597">
        <v>40122790</v>
      </c>
      <c r="G41" s="598">
        <f>F41*10%</f>
        <v>4012279</v>
      </c>
      <c r="H41" s="598"/>
      <c r="I41" s="599">
        <f t="shared" si="1"/>
        <v>330168148</v>
      </c>
      <c r="J41" s="600"/>
    </row>
    <row r="42" spans="1:10" s="108" customFormat="1" ht="18" customHeight="1">
      <c r="A42" s="593">
        <v>42850</v>
      </c>
      <c r="B42" s="593"/>
      <c r="C42" s="594"/>
      <c r="D42" s="595"/>
      <c r="E42" s="596" t="s">
        <v>28</v>
      </c>
      <c r="F42" s="597">
        <v>100364000</v>
      </c>
      <c r="G42" s="598"/>
      <c r="H42" s="598"/>
      <c r="I42" s="599">
        <f t="shared" si="1"/>
        <v>430532148</v>
      </c>
      <c r="J42" s="600"/>
    </row>
    <row r="43" spans="1:10" s="108" customFormat="1" ht="18" customHeight="1">
      <c r="A43" s="593">
        <v>42850</v>
      </c>
      <c r="B43" s="593"/>
      <c r="C43" s="594"/>
      <c r="D43" s="595"/>
      <c r="E43" s="596" t="s">
        <v>103</v>
      </c>
      <c r="F43" s="597">
        <v>20679600</v>
      </c>
      <c r="G43" s="598">
        <f>F43*10%</f>
        <v>2067960</v>
      </c>
      <c r="H43" s="598"/>
      <c r="I43" s="599">
        <f t="shared" si="1"/>
        <v>453279708</v>
      </c>
      <c r="J43" s="600"/>
    </row>
    <row r="44" spans="1:10" s="108" customFormat="1" ht="18" customHeight="1">
      <c r="A44" s="593">
        <v>42850</v>
      </c>
      <c r="B44" s="593"/>
      <c r="C44" s="594"/>
      <c r="D44" s="595"/>
      <c r="E44" s="596" t="s">
        <v>28</v>
      </c>
      <c r="F44" s="597">
        <v>50160000</v>
      </c>
      <c r="G44" s="598"/>
      <c r="H44" s="598"/>
      <c r="I44" s="599">
        <f t="shared" si="1"/>
        <v>503439708</v>
      </c>
      <c r="J44" s="600"/>
    </row>
    <row r="45" spans="1:10" s="108" customFormat="1" ht="18" customHeight="1">
      <c r="A45" s="593">
        <v>42850</v>
      </c>
      <c r="B45" s="593"/>
      <c r="C45" s="594"/>
      <c r="D45" s="595"/>
      <c r="E45" s="596" t="s">
        <v>103</v>
      </c>
      <c r="F45" s="597">
        <v>30339080</v>
      </c>
      <c r="G45" s="598">
        <f>F45*10%</f>
        <v>3033908</v>
      </c>
      <c r="H45" s="598"/>
      <c r="I45" s="599">
        <f t="shared" si="1"/>
        <v>536812696</v>
      </c>
      <c r="J45" s="600"/>
    </row>
    <row r="46" spans="1:10" s="108" customFormat="1" ht="18" customHeight="1">
      <c r="A46" s="593">
        <v>42850</v>
      </c>
      <c r="B46" s="593"/>
      <c r="C46" s="594"/>
      <c r="D46" s="595"/>
      <c r="E46" s="596" t="s">
        <v>28</v>
      </c>
      <c r="F46" s="597">
        <v>81936000</v>
      </c>
      <c r="G46" s="598"/>
      <c r="H46" s="598"/>
      <c r="I46" s="599">
        <f t="shared" si="1"/>
        <v>618748696</v>
      </c>
      <c r="J46" s="600"/>
    </row>
    <row r="47" spans="1:10" s="108" customFormat="1" ht="18" customHeight="1">
      <c r="A47" s="593">
        <v>42850</v>
      </c>
      <c r="B47" s="593"/>
      <c r="C47" s="594"/>
      <c r="D47" s="595"/>
      <c r="E47" s="596" t="s">
        <v>103</v>
      </c>
      <c r="F47" s="597">
        <v>30285760</v>
      </c>
      <c r="G47" s="598">
        <f>F47*10%</f>
        <v>3028576</v>
      </c>
      <c r="H47" s="598"/>
      <c r="I47" s="599">
        <f t="shared" si="1"/>
        <v>652063032</v>
      </c>
      <c r="J47" s="600"/>
    </row>
    <row r="48" spans="1:10" s="108" customFormat="1" ht="18" customHeight="1">
      <c r="A48" s="593">
        <v>42850</v>
      </c>
      <c r="B48" s="593"/>
      <c r="C48" s="594"/>
      <c r="D48" s="595"/>
      <c r="E48" s="596" t="s">
        <v>28</v>
      </c>
      <c r="F48" s="597">
        <v>74976000</v>
      </c>
      <c r="G48" s="598"/>
      <c r="H48" s="598"/>
      <c r="I48" s="599">
        <f t="shared" si="1"/>
        <v>727039032</v>
      </c>
      <c r="J48" s="600"/>
    </row>
    <row r="49" spans="1:10" s="108" customFormat="1" ht="18" customHeight="1">
      <c r="A49" s="593">
        <v>42886</v>
      </c>
      <c r="B49" s="593">
        <v>42874</v>
      </c>
      <c r="C49" s="594"/>
      <c r="D49" s="595"/>
      <c r="E49" s="596" t="s">
        <v>28</v>
      </c>
      <c r="F49" s="597">
        <v>75075000</v>
      </c>
      <c r="G49" s="598"/>
      <c r="H49" s="598"/>
      <c r="I49" s="599">
        <f t="shared" si="1"/>
        <v>802114032</v>
      </c>
      <c r="J49" s="600"/>
    </row>
    <row r="50" spans="1:10" s="108" customFormat="1" ht="18" customHeight="1">
      <c r="A50" s="593">
        <v>42886</v>
      </c>
      <c r="B50" s="593">
        <v>42874</v>
      </c>
      <c r="C50" s="594"/>
      <c r="D50" s="595"/>
      <c r="E50" s="596" t="s">
        <v>103</v>
      </c>
      <c r="F50" s="597">
        <v>31008250</v>
      </c>
      <c r="G50" s="598">
        <f>F50*10%</f>
        <v>3100825</v>
      </c>
      <c r="H50" s="598"/>
      <c r="I50" s="599">
        <f t="shared" si="1"/>
        <v>836223107</v>
      </c>
      <c r="J50" s="600"/>
    </row>
    <row r="51" spans="1:10" s="108" customFormat="1" ht="18" customHeight="1">
      <c r="A51" s="593">
        <v>42886</v>
      </c>
      <c r="B51" s="593">
        <v>42874</v>
      </c>
      <c r="C51" s="594"/>
      <c r="D51" s="595"/>
      <c r="E51" s="596" t="s">
        <v>28</v>
      </c>
      <c r="F51" s="597">
        <v>75075000</v>
      </c>
      <c r="G51" s="598"/>
      <c r="H51" s="598"/>
      <c r="I51" s="599">
        <f t="shared" si="1"/>
        <v>911298107</v>
      </c>
      <c r="J51" s="600"/>
    </row>
    <row r="52" spans="1:10" s="108" customFormat="1" ht="18" customHeight="1">
      <c r="A52" s="593">
        <v>42886</v>
      </c>
      <c r="B52" s="593">
        <v>42874</v>
      </c>
      <c r="C52" s="594"/>
      <c r="D52" s="595"/>
      <c r="E52" s="596" t="s">
        <v>103</v>
      </c>
      <c r="F52" s="597">
        <v>31008250</v>
      </c>
      <c r="G52" s="598">
        <f>F52*10%</f>
        <v>3100825</v>
      </c>
      <c r="H52" s="598"/>
      <c r="I52" s="599">
        <f t="shared" si="1"/>
        <v>945407182</v>
      </c>
      <c r="J52" s="600"/>
    </row>
    <row r="53" spans="1:10" s="108" customFormat="1" ht="18" customHeight="1">
      <c r="A53" s="593">
        <v>42886</v>
      </c>
      <c r="B53" s="593">
        <v>42874</v>
      </c>
      <c r="C53" s="594"/>
      <c r="D53" s="595"/>
      <c r="E53" s="596" t="s">
        <v>28</v>
      </c>
      <c r="F53" s="597">
        <v>81900000</v>
      </c>
      <c r="G53" s="598"/>
      <c r="H53" s="598"/>
      <c r="I53" s="599">
        <f t="shared" si="1"/>
        <v>1027307182</v>
      </c>
      <c r="J53" s="600"/>
    </row>
    <row r="54" spans="1:10" s="108" customFormat="1" ht="18" customHeight="1">
      <c r="A54" s="593">
        <v>42886</v>
      </c>
      <c r="B54" s="593">
        <v>42874</v>
      </c>
      <c r="C54" s="594"/>
      <c r="D54" s="595"/>
      <c r="E54" s="596" t="s">
        <v>103</v>
      </c>
      <c r="F54" s="597">
        <v>31008250</v>
      </c>
      <c r="G54" s="598">
        <f>F54*10%</f>
        <v>3100825</v>
      </c>
      <c r="H54" s="598"/>
      <c r="I54" s="599">
        <f t="shared" si="1"/>
        <v>1061416257</v>
      </c>
      <c r="J54" s="600"/>
    </row>
    <row r="55" spans="1:10" s="108" customFormat="1" ht="18" customHeight="1">
      <c r="A55" s="593">
        <v>42886</v>
      </c>
      <c r="B55" s="593">
        <v>42878</v>
      </c>
      <c r="C55" s="594"/>
      <c r="D55" s="595"/>
      <c r="E55" s="596" t="s">
        <v>28</v>
      </c>
      <c r="F55" s="597">
        <v>75075000</v>
      </c>
      <c r="G55" s="598"/>
      <c r="H55" s="598"/>
      <c r="I55" s="599">
        <f t="shared" si="1"/>
        <v>1136491257</v>
      </c>
      <c r="J55" s="600"/>
    </row>
    <row r="56" spans="1:10" s="108" customFormat="1" ht="18" customHeight="1">
      <c r="A56" s="593">
        <v>42886</v>
      </c>
      <c r="B56" s="593">
        <v>42878</v>
      </c>
      <c r="C56" s="594"/>
      <c r="D56" s="595"/>
      <c r="E56" s="596" t="s">
        <v>103</v>
      </c>
      <c r="F56" s="597">
        <v>31008250</v>
      </c>
      <c r="G56" s="598">
        <f>F56*10%</f>
        <v>3100825</v>
      </c>
      <c r="H56" s="598"/>
      <c r="I56" s="599">
        <f t="shared" si="1"/>
        <v>1170600332</v>
      </c>
      <c r="J56" s="600"/>
    </row>
    <row r="57" spans="1:10" s="108" customFormat="1" ht="18" customHeight="1">
      <c r="A57" s="593">
        <v>42886</v>
      </c>
      <c r="B57" s="593">
        <v>42885</v>
      </c>
      <c r="C57" s="594"/>
      <c r="D57" s="595"/>
      <c r="E57" s="596" t="s">
        <v>28</v>
      </c>
      <c r="F57" s="597">
        <v>81900000</v>
      </c>
      <c r="G57" s="598"/>
      <c r="H57" s="598"/>
      <c r="I57" s="599">
        <f t="shared" si="1"/>
        <v>1252500332</v>
      </c>
      <c r="J57" s="600"/>
    </row>
    <row r="58" spans="1:10" s="108" customFormat="1" ht="18" customHeight="1">
      <c r="A58" s="593">
        <v>42886</v>
      </c>
      <c r="B58" s="593">
        <v>42885</v>
      </c>
      <c r="C58" s="594"/>
      <c r="D58" s="595"/>
      <c r="E58" s="596" t="s">
        <v>103</v>
      </c>
      <c r="F58" s="597">
        <v>31008250</v>
      </c>
      <c r="G58" s="598">
        <f>F58*10%</f>
        <v>3100825</v>
      </c>
      <c r="H58" s="598"/>
      <c r="I58" s="599">
        <f t="shared" si="1"/>
        <v>1286609407</v>
      </c>
      <c r="J58" s="600"/>
    </row>
    <row r="59" spans="1:10" s="108" customFormat="1" ht="18" customHeight="1">
      <c r="A59" s="593">
        <v>42886</v>
      </c>
      <c r="B59" s="593">
        <v>42885</v>
      </c>
      <c r="C59" s="594"/>
      <c r="D59" s="595"/>
      <c r="E59" s="596" t="s">
        <v>28</v>
      </c>
      <c r="F59" s="597">
        <v>75174000</v>
      </c>
      <c r="G59" s="598"/>
      <c r="H59" s="598"/>
      <c r="I59" s="599">
        <f t="shared" si="1"/>
        <v>1361783407</v>
      </c>
      <c r="J59" s="600"/>
    </row>
    <row r="60" spans="1:10" s="108" customFormat="1" ht="18" customHeight="1">
      <c r="A60" s="593">
        <v>42886</v>
      </c>
      <c r="B60" s="593">
        <v>42885</v>
      </c>
      <c r="C60" s="594"/>
      <c r="D60" s="595"/>
      <c r="E60" s="596" t="s">
        <v>103</v>
      </c>
      <c r="F60" s="597">
        <v>31049140</v>
      </c>
      <c r="G60" s="598">
        <f>F60*10%</f>
        <v>3104914</v>
      </c>
      <c r="H60" s="598"/>
      <c r="I60" s="599">
        <f t="shared" si="1"/>
        <v>1395937461</v>
      </c>
      <c r="J60" s="600"/>
    </row>
    <row r="61" spans="1:10" s="108" customFormat="1" ht="18" customHeight="1">
      <c r="A61" s="593">
        <v>42886</v>
      </c>
      <c r="B61" s="593">
        <v>42885</v>
      </c>
      <c r="C61" s="594"/>
      <c r="D61" s="595"/>
      <c r="E61" s="596" t="s">
        <v>28</v>
      </c>
      <c r="F61" s="597">
        <v>50116000</v>
      </c>
      <c r="G61" s="598"/>
      <c r="H61" s="598"/>
      <c r="I61" s="599">
        <f t="shared" si="1"/>
        <v>1446053461</v>
      </c>
      <c r="J61" s="600"/>
    </row>
    <row r="62" spans="1:10" s="108" customFormat="1" ht="18" customHeight="1">
      <c r="A62" s="593">
        <v>42886</v>
      </c>
      <c r="B62" s="593">
        <v>42885</v>
      </c>
      <c r="C62" s="594"/>
      <c r="D62" s="595"/>
      <c r="E62" s="596" t="s">
        <v>103</v>
      </c>
      <c r="F62" s="597">
        <v>21117060</v>
      </c>
      <c r="G62" s="598">
        <f>F62*10%</f>
        <v>2111706</v>
      </c>
      <c r="H62" s="598"/>
      <c r="I62" s="599">
        <f t="shared" si="1"/>
        <v>1469282227</v>
      </c>
      <c r="J62" s="600"/>
    </row>
    <row r="63" spans="1:10" s="108" customFormat="1" ht="18" customHeight="1">
      <c r="A63" s="593">
        <v>42878</v>
      </c>
      <c r="B63" s="593">
        <v>42878</v>
      </c>
      <c r="C63" s="594"/>
      <c r="D63" s="595"/>
      <c r="E63" s="596" t="s">
        <v>17</v>
      </c>
      <c r="F63" s="597"/>
      <c r="G63" s="598"/>
      <c r="H63" s="598">
        <v>300000000</v>
      </c>
      <c r="I63" s="599">
        <f t="shared" si="1"/>
        <v>1169282227</v>
      </c>
      <c r="J63" s="600"/>
    </row>
    <row r="64" spans="1:10" s="108" customFormat="1" ht="18" customHeight="1">
      <c r="A64" s="593">
        <v>42894</v>
      </c>
      <c r="B64" s="593">
        <v>42894</v>
      </c>
      <c r="C64" s="594"/>
      <c r="D64" s="595"/>
      <c r="E64" s="596" t="s">
        <v>17</v>
      </c>
      <c r="F64" s="597"/>
      <c r="G64" s="598"/>
      <c r="H64" s="598">
        <v>200000000</v>
      </c>
      <c r="I64" s="599">
        <f t="shared" si="1"/>
        <v>969282227</v>
      </c>
      <c r="J64" s="600"/>
    </row>
    <row r="65" spans="1:10" s="108" customFormat="1" ht="18" customHeight="1">
      <c r="A65" s="593">
        <v>42914</v>
      </c>
      <c r="B65" s="593"/>
      <c r="C65" s="594"/>
      <c r="D65" s="595"/>
      <c r="E65" s="596" t="s">
        <v>17</v>
      </c>
      <c r="F65" s="597"/>
      <c r="G65" s="598"/>
      <c r="H65" s="598">
        <v>230000000</v>
      </c>
      <c r="I65" s="599">
        <f t="shared" si="1"/>
        <v>739282227</v>
      </c>
      <c r="J65" s="600"/>
    </row>
    <row r="66" spans="1:10" s="108" customFormat="1" ht="18" customHeight="1">
      <c r="A66" s="593">
        <v>42916</v>
      </c>
      <c r="B66" s="593">
        <v>42913</v>
      </c>
      <c r="C66" s="594"/>
      <c r="D66" s="595"/>
      <c r="E66" s="596" t="s">
        <v>28</v>
      </c>
      <c r="F66" s="597">
        <v>54600000</v>
      </c>
      <c r="G66" s="598"/>
      <c r="H66" s="598"/>
      <c r="I66" s="599">
        <f t="shared" si="1"/>
        <v>793882227</v>
      </c>
      <c r="J66" s="600"/>
    </row>
    <row r="67" spans="1:10" s="108" customFormat="1" ht="18" customHeight="1">
      <c r="A67" s="593">
        <v>42916</v>
      </c>
      <c r="B67" s="593">
        <v>42913</v>
      </c>
      <c r="C67" s="594"/>
      <c r="D67" s="595"/>
      <c r="E67" s="596" t="s">
        <v>103</v>
      </c>
      <c r="F67" s="597">
        <v>21089250</v>
      </c>
      <c r="G67" s="598">
        <f>F67*10%</f>
        <v>2108925</v>
      </c>
      <c r="H67" s="598"/>
      <c r="I67" s="599">
        <f t="shared" si="1"/>
        <v>817080402</v>
      </c>
      <c r="J67" s="600"/>
    </row>
    <row r="68" spans="1:10" s="108" customFormat="1" ht="18" customHeight="1">
      <c r="A68" s="593">
        <v>42916</v>
      </c>
      <c r="B68" s="593">
        <v>42913</v>
      </c>
      <c r="C68" s="594"/>
      <c r="D68" s="595"/>
      <c r="E68" s="596" t="s">
        <v>28</v>
      </c>
      <c r="F68" s="597">
        <v>54552000</v>
      </c>
      <c r="G68" s="598"/>
      <c r="H68" s="598"/>
      <c r="I68" s="599">
        <f t="shared" si="1"/>
        <v>871632402</v>
      </c>
      <c r="J68" s="600"/>
    </row>
    <row r="69" spans="1:10" s="108" customFormat="1" ht="18" customHeight="1">
      <c r="A69" s="593">
        <v>42916</v>
      </c>
      <c r="B69" s="593">
        <v>42913</v>
      </c>
      <c r="C69" s="594"/>
      <c r="D69" s="595"/>
      <c r="E69" s="596" t="s">
        <v>103</v>
      </c>
      <c r="F69" s="597">
        <v>21070710</v>
      </c>
      <c r="G69" s="598">
        <f>F69*10%</f>
        <v>2107071</v>
      </c>
      <c r="H69" s="598"/>
      <c r="I69" s="599">
        <f t="shared" si="1"/>
        <v>894810183</v>
      </c>
      <c r="J69" s="600"/>
    </row>
    <row r="70" spans="1:10" s="108" customFormat="1" ht="18" customHeight="1">
      <c r="A70" s="593">
        <v>42916</v>
      </c>
      <c r="B70" s="593">
        <v>42913</v>
      </c>
      <c r="C70" s="594"/>
      <c r="D70" s="595"/>
      <c r="E70" s="596" t="s">
        <v>28</v>
      </c>
      <c r="F70" s="597">
        <v>27300000</v>
      </c>
      <c r="G70" s="598"/>
      <c r="H70" s="598"/>
      <c r="I70" s="599">
        <f t="shared" si="1"/>
        <v>922110183</v>
      </c>
      <c r="J70" s="600"/>
    </row>
    <row r="71" spans="1:10" s="108" customFormat="1" ht="18" customHeight="1">
      <c r="A71" s="593">
        <v>42916</v>
      </c>
      <c r="B71" s="593">
        <v>42913</v>
      </c>
      <c r="C71" s="594"/>
      <c r="D71" s="595"/>
      <c r="E71" s="596" t="s">
        <v>103</v>
      </c>
      <c r="F71" s="597">
        <v>11170250</v>
      </c>
      <c r="G71" s="598">
        <f>F71*10%</f>
        <v>1117025</v>
      </c>
      <c r="H71" s="598"/>
      <c r="I71" s="599">
        <f t="shared" si="1"/>
        <v>934397458</v>
      </c>
      <c r="J71" s="600"/>
    </row>
    <row r="72" spans="1:10" s="108" customFormat="1" ht="18" customHeight="1">
      <c r="A72" s="593">
        <v>42916</v>
      </c>
      <c r="B72" s="593">
        <v>42913</v>
      </c>
      <c r="C72" s="594"/>
      <c r="D72" s="595"/>
      <c r="E72" s="596" t="s">
        <v>28</v>
      </c>
      <c r="F72" s="597">
        <v>21622000</v>
      </c>
      <c r="G72" s="598"/>
      <c r="H72" s="598"/>
      <c r="I72" s="599">
        <f t="shared" si="1"/>
        <v>956019458</v>
      </c>
      <c r="J72" s="600"/>
    </row>
    <row r="73" spans="1:10" s="108" customFormat="1" ht="18" customHeight="1">
      <c r="A73" s="593">
        <v>42916</v>
      </c>
      <c r="B73" s="593">
        <v>42913</v>
      </c>
      <c r="C73" s="594"/>
      <c r="D73" s="595"/>
      <c r="E73" s="596" t="s">
        <v>103</v>
      </c>
      <c r="F73" s="597">
        <v>5667240</v>
      </c>
      <c r="G73" s="598">
        <f>F73*10%</f>
        <v>566724</v>
      </c>
      <c r="H73" s="598"/>
      <c r="I73" s="599">
        <f t="shared" si="1"/>
        <v>962253422</v>
      </c>
      <c r="J73" s="600"/>
    </row>
    <row r="74" spans="1:10" s="108" customFormat="1" ht="18" customHeight="1">
      <c r="A74" s="593">
        <v>42933</v>
      </c>
      <c r="B74" s="593"/>
      <c r="C74" s="594"/>
      <c r="D74" s="595"/>
      <c r="E74" s="596" t="s">
        <v>17</v>
      </c>
      <c r="F74" s="597"/>
      <c r="G74" s="598"/>
      <c r="H74" s="598">
        <v>300000000</v>
      </c>
      <c r="I74" s="599">
        <f t="shared" si="1"/>
        <v>662253422</v>
      </c>
      <c r="J74" s="600"/>
    </row>
    <row r="75" spans="1:10" s="108" customFormat="1" ht="18" customHeight="1">
      <c r="A75" s="593">
        <v>42942</v>
      </c>
      <c r="B75" s="593"/>
      <c r="C75" s="594"/>
      <c r="D75" s="595"/>
      <c r="E75" s="596" t="s">
        <v>28</v>
      </c>
      <c r="F75" s="597">
        <v>54636000</v>
      </c>
      <c r="G75" s="598"/>
      <c r="H75" s="598"/>
      <c r="I75" s="599">
        <f t="shared" si="1"/>
        <v>716889422</v>
      </c>
      <c r="J75" s="600"/>
    </row>
    <row r="76" spans="1:10" s="108" customFormat="1" ht="18" customHeight="1">
      <c r="A76" s="593">
        <v>42942</v>
      </c>
      <c r="B76" s="593"/>
      <c r="C76" s="594"/>
      <c r="D76" s="595"/>
      <c r="E76" s="596" t="s">
        <v>103</v>
      </c>
      <c r="F76" s="597">
        <v>21103155</v>
      </c>
      <c r="G76" s="598">
        <f>F76*10%</f>
        <v>2110315.5</v>
      </c>
      <c r="H76" s="598"/>
      <c r="I76" s="599">
        <f t="shared" si="1"/>
        <v>740102893</v>
      </c>
      <c r="J76" s="600"/>
    </row>
    <row r="77" spans="1:10" s="108" customFormat="1" ht="18" customHeight="1">
      <c r="A77" s="593">
        <v>42942</v>
      </c>
      <c r="B77" s="593"/>
      <c r="C77" s="594"/>
      <c r="D77" s="595"/>
      <c r="E77" s="596" t="s">
        <v>103</v>
      </c>
      <c r="F77" s="597">
        <v>31062770</v>
      </c>
      <c r="G77" s="598">
        <f>F77*10%</f>
        <v>3106277</v>
      </c>
      <c r="H77" s="598"/>
      <c r="I77" s="599">
        <f t="shared" si="1"/>
        <v>774271940</v>
      </c>
      <c r="J77" s="600"/>
    </row>
    <row r="78" spans="1:10" s="108" customFormat="1" ht="18" customHeight="1">
      <c r="A78" s="593">
        <v>42942</v>
      </c>
      <c r="B78" s="593"/>
      <c r="C78" s="594"/>
      <c r="D78" s="595"/>
      <c r="E78" s="596" t="s">
        <v>28</v>
      </c>
      <c r="F78" s="597">
        <v>82044000</v>
      </c>
      <c r="G78" s="598"/>
      <c r="H78" s="598"/>
      <c r="I78" s="599">
        <f t="shared" si="1"/>
        <v>856315940</v>
      </c>
      <c r="J78" s="600"/>
    </row>
    <row r="79" spans="1:10" s="108" customFormat="1" ht="18" customHeight="1">
      <c r="A79" s="593">
        <v>42942</v>
      </c>
      <c r="B79" s="593"/>
      <c r="C79" s="594"/>
      <c r="D79" s="595"/>
      <c r="E79" s="596" t="s">
        <v>28</v>
      </c>
      <c r="F79" s="597">
        <v>54636000</v>
      </c>
      <c r="G79" s="598"/>
      <c r="H79" s="598"/>
      <c r="I79" s="599">
        <f t="shared" si="1"/>
        <v>910951940</v>
      </c>
      <c r="J79" s="600"/>
    </row>
    <row r="80" spans="1:10" s="108" customFormat="1" ht="18" customHeight="1">
      <c r="A80" s="593">
        <v>42942</v>
      </c>
      <c r="B80" s="593"/>
      <c r="C80" s="594"/>
      <c r="D80" s="595"/>
      <c r="E80" s="596" t="s">
        <v>103</v>
      </c>
      <c r="F80" s="597">
        <v>21103155</v>
      </c>
      <c r="G80" s="598">
        <f>F80*10%</f>
        <v>2110315.5</v>
      </c>
      <c r="H80" s="598"/>
      <c r="I80" s="599">
        <f t="shared" si="1"/>
        <v>934165411</v>
      </c>
      <c r="J80" s="600"/>
    </row>
    <row r="81" spans="1:10" s="108" customFormat="1" ht="18" customHeight="1">
      <c r="A81" s="593">
        <v>42942</v>
      </c>
      <c r="B81" s="593"/>
      <c r="C81" s="594"/>
      <c r="D81" s="595"/>
      <c r="E81" s="596" t="s">
        <v>28</v>
      </c>
      <c r="F81" s="597">
        <v>81954000</v>
      </c>
      <c r="G81" s="598"/>
      <c r="H81" s="598"/>
      <c r="I81" s="599">
        <f t="shared" si="1"/>
        <v>1016119411</v>
      </c>
      <c r="J81" s="600"/>
    </row>
    <row r="82" spans="1:10" s="108" customFormat="1" ht="18" customHeight="1">
      <c r="A82" s="593">
        <v>42942</v>
      </c>
      <c r="B82" s="593"/>
      <c r="C82" s="594"/>
      <c r="D82" s="595"/>
      <c r="E82" s="596" t="s">
        <v>103</v>
      </c>
      <c r="F82" s="597">
        <v>31028695</v>
      </c>
      <c r="G82" s="598">
        <f>F82*10%</f>
        <v>3102869.5</v>
      </c>
      <c r="H82" s="598"/>
      <c r="I82" s="599">
        <f t="shared" si="1"/>
        <v>1050250976</v>
      </c>
      <c r="J82" s="600"/>
    </row>
    <row r="83" spans="1:10" s="108" customFormat="1" ht="18" customHeight="1">
      <c r="A83" s="593">
        <v>42942</v>
      </c>
      <c r="B83" s="593"/>
      <c r="C83" s="594"/>
      <c r="D83" s="595"/>
      <c r="E83" s="596" t="s">
        <v>28</v>
      </c>
      <c r="F83" s="597">
        <v>81936000</v>
      </c>
      <c r="G83" s="598"/>
      <c r="H83" s="598"/>
      <c r="I83" s="599">
        <f t="shared" si="1"/>
        <v>1132186976</v>
      </c>
      <c r="J83" s="600"/>
    </row>
    <row r="84" spans="1:10" s="108" customFormat="1" ht="18" customHeight="1">
      <c r="A84" s="593">
        <v>42942</v>
      </c>
      <c r="B84" s="593"/>
      <c r="C84" s="594"/>
      <c r="D84" s="595"/>
      <c r="E84" s="596" t="s">
        <v>103</v>
      </c>
      <c r="F84" s="597">
        <v>31021880</v>
      </c>
      <c r="G84" s="598">
        <f>F84*10%</f>
        <v>3102188</v>
      </c>
      <c r="H84" s="598"/>
      <c r="I84" s="599">
        <f t="shared" si="1"/>
        <v>1166311044</v>
      </c>
      <c r="J84" s="600"/>
    </row>
    <row r="85" spans="1:10" s="108" customFormat="1" ht="18" customHeight="1">
      <c r="A85" s="593">
        <v>42942</v>
      </c>
      <c r="B85" s="593"/>
      <c r="C85" s="594"/>
      <c r="D85" s="595"/>
      <c r="E85" s="596" t="s">
        <v>28</v>
      </c>
      <c r="F85" s="597">
        <v>81936000</v>
      </c>
      <c r="G85" s="598"/>
      <c r="H85" s="598"/>
      <c r="I85" s="599">
        <f t="shared" si="1"/>
        <v>1248247044</v>
      </c>
      <c r="J85" s="600"/>
    </row>
    <row r="86" spans="1:10" s="108" customFormat="1" ht="18" customHeight="1">
      <c r="A86" s="593">
        <v>42942</v>
      </c>
      <c r="B86" s="593"/>
      <c r="C86" s="594"/>
      <c r="D86" s="595"/>
      <c r="E86" s="596" t="s">
        <v>103</v>
      </c>
      <c r="F86" s="597">
        <v>31021880</v>
      </c>
      <c r="G86" s="598">
        <f>F86*10%</f>
        <v>3102188</v>
      </c>
      <c r="H86" s="598"/>
      <c r="I86" s="599">
        <f t="shared" si="1"/>
        <v>1282371112</v>
      </c>
      <c r="J86" s="600"/>
    </row>
    <row r="87" spans="1:10" s="108" customFormat="1" ht="18" customHeight="1">
      <c r="A87" s="593">
        <v>42947</v>
      </c>
      <c r="B87" s="593"/>
      <c r="C87" s="594"/>
      <c r="D87" s="595"/>
      <c r="E87" s="596" t="s">
        <v>28</v>
      </c>
      <c r="F87" s="597">
        <v>81936000</v>
      </c>
      <c r="G87" s="598"/>
      <c r="H87" s="598"/>
      <c r="I87" s="599">
        <f t="shared" si="1"/>
        <v>1364307112</v>
      </c>
      <c r="J87" s="600"/>
    </row>
    <row r="88" spans="1:10" s="108" customFormat="1" ht="18" customHeight="1">
      <c r="A88" s="593">
        <v>42947</v>
      </c>
      <c r="B88" s="593"/>
      <c r="C88" s="594"/>
      <c r="D88" s="595"/>
      <c r="E88" s="596" t="s">
        <v>103</v>
      </c>
      <c r="F88" s="597">
        <v>31021880</v>
      </c>
      <c r="G88" s="598">
        <f>F88*10%</f>
        <v>3102188</v>
      </c>
      <c r="H88" s="598"/>
      <c r="I88" s="599">
        <f t="shared" si="1"/>
        <v>1398431180</v>
      </c>
      <c r="J88" s="600"/>
    </row>
    <row r="89" spans="1:10" s="108" customFormat="1" ht="18" customHeight="1">
      <c r="A89" s="593">
        <v>42947</v>
      </c>
      <c r="B89" s="593"/>
      <c r="C89" s="594"/>
      <c r="D89" s="595"/>
      <c r="E89" s="596" t="s">
        <v>28</v>
      </c>
      <c r="F89" s="597">
        <v>81936000</v>
      </c>
      <c r="G89" s="598"/>
      <c r="H89" s="598"/>
      <c r="I89" s="599">
        <f t="shared" si="1"/>
        <v>1480367180</v>
      </c>
      <c r="J89" s="600"/>
    </row>
    <row r="90" spans="1:10" s="108" customFormat="1" ht="18" customHeight="1">
      <c r="A90" s="593">
        <v>42947</v>
      </c>
      <c r="B90" s="593"/>
      <c r="C90" s="594"/>
      <c r="D90" s="595"/>
      <c r="E90" s="596" t="s">
        <v>103</v>
      </c>
      <c r="F90" s="597">
        <v>31021880</v>
      </c>
      <c r="G90" s="598">
        <f>F90*10%</f>
        <v>3102188</v>
      </c>
      <c r="H90" s="598"/>
      <c r="I90" s="599">
        <f t="shared" si="1"/>
        <v>1514491248</v>
      </c>
      <c r="J90" s="600"/>
    </row>
    <row r="91" spans="1:10" s="108" customFormat="1" ht="18" customHeight="1">
      <c r="A91" s="593"/>
      <c r="B91" s="593"/>
      <c r="C91" s="594"/>
      <c r="D91" s="595"/>
      <c r="E91" s="596"/>
      <c r="F91" s="597"/>
      <c r="G91" s="598"/>
      <c r="H91" s="598"/>
      <c r="I91" s="599">
        <f t="shared" si="1"/>
        <v>0</v>
      </c>
      <c r="J91" s="600"/>
    </row>
    <row r="92" spans="1:10" s="108" customFormat="1" ht="18" customHeight="1">
      <c r="A92" s="593"/>
      <c r="B92" s="593"/>
      <c r="C92" s="594"/>
      <c r="D92" s="595"/>
      <c r="E92" s="596"/>
      <c r="F92" s="597"/>
      <c r="G92" s="598"/>
      <c r="H92" s="598"/>
      <c r="I92" s="599">
        <f t="shared" si="1"/>
        <v>0</v>
      </c>
      <c r="J92" s="600"/>
    </row>
    <row r="93" spans="1:10" s="108" customFormat="1" ht="18" customHeight="1">
      <c r="A93" s="593"/>
      <c r="B93" s="593"/>
      <c r="C93" s="594"/>
      <c r="D93" s="595"/>
      <c r="E93" s="596"/>
      <c r="F93" s="597"/>
      <c r="G93" s="598"/>
      <c r="H93" s="598"/>
      <c r="I93" s="599">
        <f t="shared" si="1"/>
        <v>0</v>
      </c>
      <c r="J93" s="600"/>
    </row>
    <row r="94" spans="1:10" s="108" customFormat="1" ht="18" customHeight="1">
      <c r="A94" s="593"/>
      <c r="B94" s="593"/>
      <c r="C94" s="594"/>
      <c r="D94" s="595"/>
      <c r="E94" s="596"/>
      <c r="F94" s="597"/>
      <c r="G94" s="598"/>
      <c r="H94" s="598"/>
      <c r="I94" s="599">
        <f t="shared" si="1"/>
        <v>0</v>
      </c>
      <c r="J94" s="600"/>
    </row>
    <row r="95" spans="1:10" s="108" customFormat="1" ht="18" customHeight="1">
      <c r="A95" s="593"/>
      <c r="B95" s="593"/>
      <c r="C95" s="594"/>
      <c r="D95" s="595"/>
      <c r="E95" s="596"/>
      <c r="F95" s="597"/>
      <c r="G95" s="598"/>
      <c r="H95" s="598"/>
      <c r="I95" s="599">
        <f t="shared" si="1"/>
        <v>0</v>
      </c>
      <c r="J95" s="600"/>
    </row>
    <row r="96" spans="1:10" s="108" customFormat="1" ht="18" customHeight="1">
      <c r="A96" s="593"/>
      <c r="B96" s="593"/>
      <c r="C96" s="594"/>
      <c r="D96" s="595"/>
      <c r="E96" s="596"/>
      <c r="F96" s="597"/>
      <c r="G96" s="598"/>
      <c r="H96" s="598"/>
      <c r="I96" s="599">
        <f t="shared" si="1"/>
        <v>0</v>
      </c>
      <c r="J96" s="600"/>
    </row>
    <row r="97" spans="1:10" ht="18" customHeight="1">
      <c r="A97" s="65"/>
      <c r="B97" s="65"/>
      <c r="C97" s="74"/>
      <c r="D97" s="72"/>
      <c r="E97" s="71"/>
      <c r="F97" s="66"/>
      <c r="G97" s="66"/>
      <c r="H97" s="66"/>
      <c r="I97" s="477">
        <f t="shared" si="1"/>
        <v>0</v>
      </c>
      <c r="J97" s="82"/>
    </row>
    <row r="98" spans="1:10" s="68" customFormat="1" ht="18" customHeight="1">
      <c r="A98" s="743" t="s">
        <v>3</v>
      </c>
      <c r="B98" s="743"/>
      <c r="C98" s="743"/>
      <c r="D98" s="743"/>
      <c r="E98" s="743"/>
      <c r="F98" s="67">
        <f>SUM(F12:F97)</f>
        <v>3120530515</v>
      </c>
      <c r="G98" s="67">
        <f>SUM(G12:G97)</f>
        <v>90229851.5</v>
      </c>
      <c r="H98" s="67">
        <f>SUM(H12:H97)</f>
        <v>1696269120</v>
      </c>
      <c r="I98" s="475">
        <f>F98+G98-H98</f>
        <v>1514491246.5</v>
      </c>
      <c r="J98" s="62"/>
    </row>
    <row r="99" spans="1:10" ht="18" customHeight="1"/>
    <row r="100" spans="1:10" ht="21" customHeight="1">
      <c r="D100" s="747">
        <f>I98</f>
        <v>1514491246.5</v>
      </c>
      <c r="E100" s="747"/>
      <c r="F100" s="69" t="s">
        <v>20</v>
      </c>
      <c r="G100" s="69"/>
    </row>
    <row r="101" spans="1:10" ht="21" customHeight="1"/>
    <row r="102" spans="1:10" ht="21" customHeight="1"/>
    <row r="103" spans="1:10" ht="14.25" customHeight="1">
      <c r="H103" s="70" t="s">
        <v>21</v>
      </c>
    </row>
    <row r="104" spans="1:10" ht="21" customHeight="1">
      <c r="A104" s="55" t="s">
        <v>22</v>
      </c>
      <c r="B104" s="70"/>
      <c r="F104" s="55" t="s">
        <v>23</v>
      </c>
    </row>
    <row r="105" spans="1:10" ht="21" customHeight="1"/>
    <row r="106" spans="1:10" ht="21" customHeight="1"/>
    <row r="107" spans="1:10" ht="21" customHeight="1"/>
    <row r="108" spans="1:10" ht="21" customHeight="1"/>
    <row r="109" spans="1:10" ht="21" customHeight="1"/>
    <row r="110" spans="1:10" ht="21" customHeight="1"/>
    <row r="111" spans="1:10" s="54" customFormat="1" ht="21" customHeight="1">
      <c r="B111" s="128"/>
      <c r="C111" s="55"/>
      <c r="D111" s="56"/>
      <c r="E111" s="57"/>
      <c r="F111" s="55"/>
      <c r="G111" s="55"/>
      <c r="H111" s="55"/>
      <c r="I111" s="55"/>
      <c r="J111" s="50"/>
    </row>
    <row r="112" spans="1:10" s="54" customFormat="1" ht="21" customHeight="1">
      <c r="B112" s="128"/>
      <c r="C112" s="55"/>
      <c r="D112" s="56"/>
      <c r="E112" s="57"/>
      <c r="F112" s="55"/>
      <c r="G112" s="55"/>
      <c r="H112" s="55"/>
      <c r="I112" s="55"/>
      <c r="J112" s="50"/>
    </row>
    <row r="113" spans="2:10" s="54" customFormat="1" ht="21" customHeight="1">
      <c r="B113" s="128"/>
      <c r="C113" s="55"/>
      <c r="D113" s="56"/>
      <c r="E113" s="57"/>
      <c r="F113" s="55"/>
      <c r="G113" s="55"/>
      <c r="H113" s="55"/>
      <c r="I113" s="55"/>
      <c r="J113" s="50"/>
    </row>
    <row r="114" spans="2:10" s="54" customFormat="1" ht="21" customHeight="1">
      <c r="B114" s="128"/>
      <c r="C114" s="55"/>
      <c r="D114" s="56"/>
      <c r="E114" s="57"/>
      <c r="F114" s="55"/>
      <c r="G114" s="55"/>
      <c r="H114" s="55"/>
      <c r="I114" s="55"/>
      <c r="J114" s="50"/>
    </row>
    <row r="115" spans="2:10" s="54" customFormat="1" ht="21" customHeight="1">
      <c r="B115" s="128"/>
      <c r="C115" s="55"/>
      <c r="D115" s="56"/>
      <c r="E115" s="57"/>
      <c r="F115" s="55"/>
      <c r="G115" s="55"/>
      <c r="H115" s="55"/>
      <c r="I115" s="55"/>
      <c r="J115" s="50"/>
    </row>
    <row r="116" spans="2:10" s="54" customFormat="1" ht="21" customHeight="1">
      <c r="B116" s="128"/>
      <c r="C116" s="55"/>
      <c r="D116" s="56"/>
      <c r="E116" s="57"/>
      <c r="F116" s="55"/>
      <c r="G116" s="55"/>
      <c r="H116" s="55"/>
      <c r="I116" s="55"/>
      <c r="J116" s="50"/>
    </row>
    <row r="117" spans="2:10" s="54" customFormat="1" ht="21" customHeight="1">
      <c r="B117" s="128"/>
      <c r="C117" s="55"/>
      <c r="D117" s="56"/>
      <c r="E117" s="57"/>
      <c r="F117" s="55"/>
      <c r="G117" s="55"/>
      <c r="H117" s="55"/>
      <c r="I117" s="55"/>
      <c r="J117" s="50"/>
    </row>
    <row r="118" spans="2:10" s="54" customFormat="1" ht="21" customHeight="1">
      <c r="B118" s="128"/>
      <c r="C118" s="55"/>
      <c r="D118" s="56"/>
      <c r="E118" s="57"/>
      <c r="F118" s="55"/>
      <c r="G118" s="55"/>
      <c r="H118" s="55"/>
      <c r="I118" s="55"/>
      <c r="J118" s="50"/>
    </row>
  </sheetData>
  <mergeCells count="5">
    <mergeCell ref="A2:D2"/>
    <mergeCell ref="A5:I5"/>
    <mergeCell ref="A6:I6"/>
    <mergeCell ref="A98:E98"/>
    <mergeCell ref="D100:E100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6" t="s">
        <v>10</v>
      </c>
      <c r="B2" s="746"/>
      <c r="C2" s="746"/>
      <c r="D2" s="746"/>
      <c r="E2" s="133"/>
      <c r="F2" s="134"/>
      <c r="G2" s="134"/>
      <c r="H2" s="134"/>
      <c r="J2" s="135"/>
    </row>
    <row r="3" spans="1:10" s="19" customFormat="1" ht="18" customHeight="1">
      <c r="A3" s="48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4" t="s">
        <v>2123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5" customFormat="1" ht="18" customHeight="1">
      <c r="A14" s="478">
        <v>42688</v>
      </c>
      <c r="B14" s="478"/>
      <c r="C14" s="479"/>
      <c r="D14" s="480"/>
      <c r="E14" s="481" t="s">
        <v>28</v>
      </c>
      <c r="F14" s="482">
        <v>22583600</v>
      </c>
      <c r="G14" s="482"/>
      <c r="H14" s="482"/>
      <c r="I14" s="483">
        <f t="shared" si="0"/>
        <v>57382372</v>
      </c>
      <c r="J14" s="484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83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83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83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83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83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83">
        <f>ROUND(IF(E20&lt;&gt;"",I19+F20+G20-H20,0),0)</f>
        <v>108275774</v>
      </c>
      <c r="J20" s="142"/>
    </row>
    <row r="21" spans="1:10" s="108" customFormat="1" ht="18" customHeight="1">
      <c r="A21" s="581">
        <v>42844</v>
      </c>
      <c r="B21" s="581"/>
      <c r="C21" s="582"/>
      <c r="D21" s="583"/>
      <c r="E21" s="584" t="s">
        <v>17</v>
      </c>
      <c r="F21" s="585"/>
      <c r="G21" s="586"/>
      <c r="H21" s="586">
        <v>108275774</v>
      </c>
      <c r="I21" s="590">
        <f t="shared" si="0"/>
        <v>0</v>
      </c>
      <c r="J21" s="587"/>
    </row>
    <row r="22" spans="1:10" s="108" customFormat="1" ht="18" customHeight="1">
      <c r="A22" s="581"/>
      <c r="B22" s="581"/>
      <c r="C22" s="582"/>
      <c r="D22" s="583"/>
      <c r="E22" s="584"/>
      <c r="F22" s="585"/>
      <c r="G22" s="586"/>
      <c r="H22" s="586"/>
      <c r="I22" s="590">
        <f t="shared" si="0"/>
        <v>0</v>
      </c>
      <c r="J22" s="587"/>
    </row>
    <row r="23" spans="1:10" s="108" customFormat="1" ht="18" customHeight="1">
      <c r="A23" s="581"/>
      <c r="B23" s="581"/>
      <c r="C23" s="582"/>
      <c r="D23" s="583"/>
      <c r="E23" s="584"/>
      <c r="F23" s="585"/>
      <c r="G23" s="586"/>
      <c r="H23" s="586"/>
      <c r="I23" s="590">
        <f t="shared" si="0"/>
        <v>0</v>
      </c>
      <c r="J23" s="587"/>
    </row>
    <row r="24" spans="1:10" s="108" customFormat="1" ht="18" customHeight="1">
      <c r="A24" s="581"/>
      <c r="B24" s="581"/>
      <c r="C24" s="582"/>
      <c r="D24" s="583"/>
      <c r="E24" s="584"/>
      <c r="F24" s="585"/>
      <c r="G24" s="586"/>
      <c r="H24" s="586"/>
      <c r="I24" s="590">
        <f t="shared" si="0"/>
        <v>0</v>
      </c>
      <c r="J24" s="587"/>
    </row>
    <row r="25" spans="1:10" s="108" customFormat="1" ht="18" customHeight="1">
      <c r="A25" s="581"/>
      <c r="B25" s="581"/>
      <c r="C25" s="582"/>
      <c r="D25" s="583"/>
      <c r="E25" s="584"/>
      <c r="F25" s="585"/>
      <c r="G25" s="586"/>
      <c r="H25" s="586"/>
      <c r="I25" s="590">
        <f t="shared" si="0"/>
        <v>0</v>
      </c>
      <c r="J25" s="587"/>
    </row>
    <row r="26" spans="1:10" s="108" customFormat="1" ht="18" customHeight="1">
      <c r="A26" s="581"/>
      <c r="B26" s="581"/>
      <c r="C26" s="582"/>
      <c r="D26" s="583"/>
      <c r="E26" s="584"/>
      <c r="F26" s="585"/>
      <c r="G26" s="586"/>
      <c r="H26" s="586"/>
      <c r="I26" s="590">
        <f t="shared" si="0"/>
        <v>0</v>
      </c>
      <c r="J26" s="587"/>
    </row>
    <row r="27" spans="1:10" s="108" customFormat="1" ht="18" customHeight="1">
      <c r="A27" s="581"/>
      <c r="B27" s="581"/>
      <c r="C27" s="582"/>
      <c r="D27" s="583"/>
      <c r="E27" s="584"/>
      <c r="F27" s="585"/>
      <c r="G27" s="586"/>
      <c r="H27" s="586"/>
      <c r="I27" s="590">
        <f t="shared" si="0"/>
        <v>0</v>
      </c>
      <c r="J27" s="587"/>
    </row>
    <row r="28" spans="1:10" s="108" customFormat="1" ht="18" customHeight="1">
      <c r="A28" s="581"/>
      <c r="B28" s="581"/>
      <c r="C28" s="582"/>
      <c r="D28" s="583"/>
      <c r="E28" s="584"/>
      <c r="F28" s="585"/>
      <c r="G28" s="586"/>
      <c r="H28" s="586"/>
      <c r="I28" s="590">
        <f t="shared" si="0"/>
        <v>0</v>
      </c>
      <c r="J28" s="587"/>
    </row>
    <row r="29" spans="1:10" s="265" customFormat="1" ht="18" customHeight="1">
      <c r="A29" s="581"/>
      <c r="B29" s="581"/>
      <c r="C29" s="582"/>
      <c r="D29" s="583"/>
      <c r="E29" s="584"/>
      <c r="F29" s="585"/>
      <c r="G29" s="586"/>
      <c r="H29" s="586"/>
      <c r="I29" s="590">
        <f t="shared" si="0"/>
        <v>0</v>
      </c>
      <c r="J29" s="587"/>
    </row>
    <row r="30" spans="1:10" s="108" customFormat="1" ht="18" customHeight="1">
      <c r="A30" s="581"/>
      <c r="B30" s="581"/>
      <c r="C30" s="582"/>
      <c r="D30" s="583"/>
      <c r="E30" s="584"/>
      <c r="F30" s="585"/>
      <c r="G30" s="586"/>
      <c r="H30" s="586"/>
      <c r="I30" s="590">
        <f t="shared" si="0"/>
        <v>0</v>
      </c>
      <c r="J30" s="587"/>
    </row>
    <row r="31" spans="1:10" s="108" customFormat="1" ht="18" customHeight="1">
      <c r="A31" s="581"/>
      <c r="B31" s="581"/>
      <c r="C31" s="582"/>
      <c r="D31" s="583"/>
      <c r="E31" s="584"/>
      <c r="F31" s="585"/>
      <c r="G31" s="586"/>
      <c r="H31" s="586"/>
      <c r="I31" s="590">
        <f t="shared" si="0"/>
        <v>0</v>
      </c>
      <c r="J31" s="587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3">
        <f t="shared" si="0"/>
        <v>0</v>
      </c>
      <c r="J32" s="82"/>
    </row>
    <row r="33" spans="1:10" s="68" customFormat="1" ht="18" customHeight="1">
      <c r="A33" s="743" t="s">
        <v>3</v>
      </c>
      <c r="B33" s="743"/>
      <c r="C33" s="743"/>
      <c r="D33" s="743"/>
      <c r="E33" s="743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6">
        <f>F33+G33-H33</f>
        <v>0</v>
      </c>
      <c r="J33" s="62"/>
    </row>
    <row r="34" spans="1:10" ht="18" customHeight="1"/>
    <row r="35" spans="1:10" ht="21" customHeight="1">
      <c r="D35" s="747">
        <f>I33</f>
        <v>0</v>
      </c>
      <c r="E35" s="747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2127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N25" sqref="N25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60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6" t="s">
        <v>10</v>
      </c>
      <c r="B2" s="746"/>
      <c r="C2" s="746"/>
      <c r="D2" s="746"/>
      <c r="E2" s="133"/>
      <c r="F2" s="134"/>
      <c r="G2" s="134"/>
      <c r="H2" s="134"/>
      <c r="J2" s="135"/>
    </row>
    <row r="3" spans="1:10" s="19" customFormat="1" ht="18" customHeight="1">
      <c r="A3" s="601" t="s">
        <v>11</v>
      </c>
      <c r="B3" s="132"/>
      <c r="C3" s="602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4" t="s">
        <v>2123</v>
      </c>
      <c r="B5" s="744"/>
      <c r="C5" s="744"/>
      <c r="D5" s="744"/>
      <c r="E5" s="744"/>
      <c r="F5" s="744"/>
      <c r="G5" s="744"/>
      <c r="H5" s="744"/>
      <c r="I5" s="744"/>
      <c r="J5" s="81"/>
    </row>
    <row r="6" spans="1:10" ht="9" hidden="1" customHeight="1">
      <c r="A6" s="745"/>
      <c r="B6" s="745"/>
      <c r="C6" s="745"/>
      <c r="D6" s="745"/>
      <c r="E6" s="745"/>
      <c r="F6" s="745"/>
      <c r="G6" s="745"/>
      <c r="H6" s="745"/>
      <c r="I6" s="74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2189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2188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2188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5" customFormat="1" ht="18" customHeight="1">
      <c r="A14" s="610">
        <v>42734</v>
      </c>
      <c r="B14" s="610">
        <v>42714</v>
      </c>
      <c r="C14" s="611"/>
      <c r="D14" s="612"/>
      <c r="E14" s="73" t="s">
        <v>2188</v>
      </c>
      <c r="F14" s="613">
        <v>37800000</v>
      </c>
      <c r="G14" s="141">
        <f>F14*10%</f>
        <v>3780000</v>
      </c>
      <c r="H14" s="613"/>
      <c r="I14" s="608">
        <f t="shared" si="0"/>
        <v>118580000</v>
      </c>
      <c r="J14" s="614"/>
    </row>
    <row r="15" spans="1:10" s="616" customFormat="1" ht="18" customHeight="1">
      <c r="A15" s="603">
        <v>42734</v>
      </c>
      <c r="B15" s="603">
        <v>42720</v>
      </c>
      <c r="C15" s="604"/>
      <c r="D15" s="605"/>
      <c r="E15" s="73" t="s">
        <v>2188</v>
      </c>
      <c r="F15" s="606">
        <v>35000000</v>
      </c>
      <c r="G15" s="141">
        <f>F15*10%</f>
        <v>3500000</v>
      </c>
      <c r="H15" s="607"/>
      <c r="I15" s="608">
        <f t="shared" si="0"/>
        <v>157080000</v>
      </c>
      <c r="J15" s="609"/>
    </row>
    <row r="16" spans="1:10" s="616" customFormat="1" ht="18" customHeight="1">
      <c r="A16" s="581">
        <v>42755</v>
      </c>
      <c r="B16" s="581"/>
      <c r="C16" s="582"/>
      <c r="D16" s="583"/>
      <c r="E16" s="584" t="s">
        <v>17</v>
      </c>
      <c r="F16" s="585"/>
      <c r="G16" s="586"/>
      <c r="H16" s="586">
        <v>157080000</v>
      </c>
      <c r="I16" s="590">
        <f>ROUND(IF(E16&lt;&gt;"",I15+F16+G16-H16,0),0)</f>
        <v>0</v>
      </c>
      <c r="J16" s="587"/>
    </row>
    <row r="17" spans="1:10" s="616" customFormat="1" ht="18" customHeight="1">
      <c r="A17" s="581">
        <v>42794</v>
      </c>
      <c r="B17" s="581">
        <v>42751</v>
      </c>
      <c r="C17" s="582"/>
      <c r="D17" s="583"/>
      <c r="E17" s="584" t="s">
        <v>2188</v>
      </c>
      <c r="F17" s="585">
        <v>16100000</v>
      </c>
      <c r="G17" s="586">
        <f t="shared" ref="G17:G19" si="1">F17*10%</f>
        <v>1610000</v>
      </c>
      <c r="H17" s="586"/>
      <c r="I17" s="590">
        <f t="shared" si="0"/>
        <v>17710000</v>
      </c>
      <c r="J17" s="587"/>
    </row>
    <row r="18" spans="1:10" s="616" customFormat="1" ht="18" customHeight="1">
      <c r="A18" s="581">
        <v>42794</v>
      </c>
      <c r="B18" s="581">
        <v>42736</v>
      </c>
      <c r="C18" s="582"/>
      <c r="D18" s="583"/>
      <c r="E18" s="584" t="s">
        <v>2188</v>
      </c>
      <c r="F18" s="585">
        <v>49000000</v>
      </c>
      <c r="G18" s="586">
        <f t="shared" si="1"/>
        <v>4900000</v>
      </c>
      <c r="H18" s="586"/>
      <c r="I18" s="590">
        <f t="shared" si="0"/>
        <v>71610000</v>
      </c>
      <c r="J18" s="587"/>
    </row>
    <row r="19" spans="1:10" s="616" customFormat="1" ht="18" customHeight="1">
      <c r="A19" s="581">
        <v>42840</v>
      </c>
      <c r="B19" s="581"/>
      <c r="C19" s="582"/>
      <c r="D19" s="583"/>
      <c r="E19" s="584" t="s">
        <v>2188</v>
      </c>
      <c r="F19" s="585">
        <v>128600000</v>
      </c>
      <c r="G19" s="586">
        <f t="shared" si="1"/>
        <v>12860000</v>
      </c>
      <c r="H19" s="586"/>
      <c r="I19" s="590">
        <f t="shared" si="0"/>
        <v>213070000</v>
      </c>
      <c r="J19" s="587"/>
    </row>
    <row r="20" spans="1:10" s="616" customFormat="1" ht="18" customHeight="1">
      <c r="A20" s="581">
        <v>42853</v>
      </c>
      <c r="B20" s="581"/>
      <c r="C20" s="582"/>
      <c r="D20" s="583"/>
      <c r="E20" s="584" t="s">
        <v>17</v>
      </c>
      <c r="F20" s="585"/>
      <c r="G20" s="586"/>
      <c r="H20" s="586">
        <v>50000000</v>
      </c>
      <c r="I20" s="590">
        <f>ROUND(IF(E20&lt;&gt;"",I19+F20+G20-H20,0),0)</f>
        <v>163070000</v>
      </c>
      <c r="J20" s="587"/>
    </row>
    <row r="21" spans="1:10" s="616" customFormat="1" ht="18" customHeight="1">
      <c r="A21" s="581">
        <v>42894</v>
      </c>
      <c r="B21" s="581"/>
      <c r="C21" s="582"/>
      <c r="D21" s="583"/>
      <c r="E21" s="584" t="s">
        <v>17</v>
      </c>
      <c r="F21" s="585"/>
      <c r="G21" s="586"/>
      <c r="H21" s="586">
        <v>150000000</v>
      </c>
      <c r="I21" s="590">
        <f t="shared" si="0"/>
        <v>13070000</v>
      </c>
      <c r="J21" s="587"/>
    </row>
    <row r="22" spans="1:10" s="616" customFormat="1" ht="18" customHeight="1">
      <c r="A22" s="581">
        <v>42922</v>
      </c>
      <c r="B22" s="581"/>
      <c r="C22" s="582"/>
      <c r="D22" s="583"/>
      <c r="E22" s="584" t="s">
        <v>17</v>
      </c>
      <c r="F22" s="585"/>
      <c r="G22" s="586"/>
      <c r="H22" s="586">
        <v>100000000</v>
      </c>
      <c r="I22" s="590">
        <f t="shared" si="0"/>
        <v>-86930000</v>
      </c>
      <c r="J22" s="587"/>
    </row>
    <row r="23" spans="1:10" s="616" customFormat="1" ht="18" customHeight="1">
      <c r="A23" s="581"/>
      <c r="B23" s="581"/>
      <c r="C23" s="582"/>
      <c r="D23" s="583"/>
      <c r="E23" s="584"/>
      <c r="F23" s="585"/>
      <c r="G23" s="586"/>
      <c r="H23" s="586"/>
      <c r="I23" s="590">
        <f t="shared" si="0"/>
        <v>0</v>
      </c>
      <c r="J23" s="587"/>
    </row>
    <row r="24" spans="1:10" s="616" customFormat="1" ht="18" customHeight="1">
      <c r="A24" s="581"/>
      <c r="B24" s="581"/>
      <c r="C24" s="582"/>
      <c r="D24" s="583"/>
      <c r="E24" s="584"/>
      <c r="F24" s="585"/>
      <c r="G24" s="586"/>
      <c r="H24" s="586"/>
      <c r="I24" s="590">
        <f t="shared" si="0"/>
        <v>0</v>
      </c>
      <c r="J24" s="587"/>
    </row>
    <row r="25" spans="1:10" s="616" customFormat="1" ht="18" customHeight="1">
      <c r="A25" s="581"/>
      <c r="B25" s="581"/>
      <c r="C25" s="582"/>
      <c r="D25" s="583"/>
      <c r="E25" s="584"/>
      <c r="F25" s="585"/>
      <c r="G25" s="586"/>
      <c r="H25" s="586"/>
      <c r="I25" s="590">
        <f t="shared" si="0"/>
        <v>0</v>
      </c>
      <c r="J25" s="587"/>
    </row>
    <row r="26" spans="1:10" s="616" customFormat="1" ht="18" customHeight="1">
      <c r="A26" s="581"/>
      <c r="B26" s="581"/>
      <c r="C26" s="582"/>
      <c r="D26" s="583"/>
      <c r="E26" s="584"/>
      <c r="F26" s="585"/>
      <c r="G26" s="586"/>
      <c r="H26" s="586"/>
      <c r="I26" s="590">
        <f t="shared" si="0"/>
        <v>0</v>
      </c>
      <c r="J26" s="587"/>
    </row>
    <row r="27" spans="1:10" s="616" customFormat="1" ht="18" customHeight="1">
      <c r="A27" s="581"/>
      <c r="B27" s="581"/>
      <c r="C27" s="582"/>
      <c r="D27" s="583"/>
      <c r="E27" s="584"/>
      <c r="F27" s="585"/>
      <c r="G27" s="586"/>
      <c r="H27" s="586"/>
      <c r="I27" s="590">
        <f t="shared" si="0"/>
        <v>0</v>
      </c>
      <c r="J27" s="587"/>
    </row>
    <row r="28" spans="1:10" s="616" customFormat="1" ht="18" customHeight="1">
      <c r="A28" s="581"/>
      <c r="B28" s="581"/>
      <c r="C28" s="582"/>
      <c r="D28" s="583"/>
      <c r="E28" s="584"/>
      <c r="F28" s="585"/>
      <c r="G28" s="586"/>
      <c r="H28" s="586"/>
      <c r="I28" s="590">
        <f t="shared" si="0"/>
        <v>0</v>
      </c>
      <c r="J28" s="587"/>
    </row>
    <row r="29" spans="1:10" s="617" customFormat="1" ht="18" customHeight="1">
      <c r="A29" s="581"/>
      <c r="B29" s="581"/>
      <c r="C29" s="582"/>
      <c r="D29" s="583"/>
      <c r="E29" s="584"/>
      <c r="F29" s="585"/>
      <c r="G29" s="586"/>
      <c r="H29" s="586"/>
      <c r="I29" s="590">
        <f t="shared" si="0"/>
        <v>0</v>
      </c>
      <c r="J29" s="587"/>
    </row>
    <row r="30" spans="1:10" s="616" customFormat="1" ht="18" customHeight="1">
      <c r="A30" s="581"/>
      <c r="B30" s="581"/>
      <c r="C30" s="582"/>
      <c r="D30" s="583"/>
      <c r="E30" s="584"/>
      <c r="F30" s="585"/>
      <c r="G30" s="586"/>
      <c r="H30" s="586"/>
      <c r="I30" s="590">
        <f t="shared" si="0"/>
        <v>0</v>
      </c>
      <c r="J30" s="587"/>
    </row>
    <row r="31" spans="1:10" s="616" customFormat="1" ht="18" customHeight="1">
      <c r="A31" s="581"/>
      <c r="B31" s="581"/>
      <c r="C31" s="582"/>
      <c r="D31" s="583"/>
      <c r="E31" s="584"/>
      <c r="F31" s="585"/>
      <c r="G31" s="586"/>
      <c r="H31" s="586"/>
      <c r="I31" s="590">
        <f t="shared" si="0"/>
        <v>0</v>
      </c>
      <c r="J31" s="587"/>
    </row>
    <row r="32" spans="1:10" s="622" customFormat="1" ht="18" customHeight="1">
      <c r="A32" s="603"/>
      <c r="B32" s="603"/>
      <c r="C32" s="618"/>
      <c r="D32" s="619"/>
      <c r="E32" s="620"/>
      <c r="F32" s="606"/>
      <c r="G32" s="606"/>
      <c r="H32" s="606"/>
      <c r="I32" s="608">
        <f t="shared" si="0"/>
        <v>0</v>
      </c>
      <c r="J32" s="621"/>
    </row>
    <row r="33" spans="1:10" s="626" customFormat="1" ht="18" customHeight="1">
      <c r="A33" s="748" t="s">
        <v>3</v>
      </c>
      <c r="B33" s="748"/>
      <c r="C33" s="748"/>
      <c r="D33" s="748"/>
      <c r="E33" s="748"/>
      <c r="F33" s="623">
        <f>SUM(F12:F32)</f>
        <v>336500000</v>
      </c>
      <c r="G33" s="623">
        <f>SUM(G12:G32)</f>
        <v>33650000</v>
      </c>
      <c r="H33" s="623">
        <f>SUM(H12:H32)</f>
        <v>457080000</v>
      </c>
      <c r="I33" s="624">
        <f>F33+G33-H33</f>
        <v>-86930000</v>
      </c>
      <c r="J33" s="625"/>
    </row>
    <row r="34" spans="1:10" s="622" customFormat="1" ht="18" customHeight="1">
      <c r="A34" s="627"/>
      <c r="B34" s="628"/>
      <c r="C34" s="629"/>
      <c r="D34" s="630"/>
      <c r="E34" s="631"/>
      <c r="F34" s="629"/>
      <c r="G34" s="629"/>
      <c r="H34" s="629"/>
      <c r="I34" s="629"/>
      <c r="J34" s="632"/>
    </row>
    <row r="35" spans="1:10" s="622" customFormat="1" ht="21" customHeight="1">
      <c r="A35" s="627"/>
      <c r="B35" s="628"/>
      <c r="C35" s="629"/>
      <c r="D35" s="749">
        <f>I33</f>
        <v>-86930000</v>
      </c>
      <c r="E35" s="749"/>
      <c r="F35" s="633" t="s">
        <v>20</v>
      </c>
      <c r="G35" s="633"/>
      <c r="H35" s="629"/>
      <c r="I35" s="629"/>
      <c r="J35" s="632"/>
    </row>
    <row r="36" spans="1:10" s="622" customFormat="1" ht="21" customHeight="1">
      <c r="A36" s="627"/>
      <c r="B36" s="628"/>
      <c r="C36" s="629"/>
      <c r="D36" s="630"/>
      <c r="E36" s="631"/>
      <c r="F36" s="629"/>
      <c r="G36" s="629"/>
      <c r="H36" s="629"/>
      <c r="I36" s="629"/>
      <c r="J36" s="632"/>
    </row>
    <row r="37" spans="1:10" s="622" customFormat="1" ht="21" customHeight="1">
      <c r="A37" s="627"/>
      <c r="B37" s="628"/>
      <c r="C37" s="629"/>
      <c r="D37" s="630"/>
      <c r="E37" s="631"/>
      <c r="F37" s="629"/>
      <c r="G37" s="629"/>
      <c r="H37" s="629"/>
      <c r="I37" s="629"/>
      <c r="J37" s="632"/>
    </row>
    <row r="38" spans="1:10" s="622" customFormat="1" ht="14.25" customHeight="1">
      <c r="A38" s="627"/>
      <c r="B38" s="628"/>
      <c r="C38" s="629"/>
      <c r="D38" s="630"/>
      <c r="E38" s="631"/>
      <c r="F38" s="629"/>
      <c r="G38" s="629"/>
      <c r="H38" s="634" t="s">
        <v>2127</v>
      </c>
      <c r="I38" s="629"/>
      <c r="J38" s="632"/>
    </row>
    <row r="39" spans="1:10" s="622" customFormat="1" ht="21" customHeight="1">
      <c r="A39" s="629" t="s">
        <v>22</v>
      </c>
      <c r="B39" s="634"/>
      <c r="C39" s="629"/>
      <c r="D39" s="630"/>
      <c r="E39" s="631"/>
      <c r="F39" s="629" t="s">
        <v>23</v>
      </c>
      <c r="G39" s="629"/>
      <c r="H39" s="629"/>
      <c r="I39" s="629"/>
      <c r="J39" s="632"/>
    </row>
    <row r="40" spans="1:10" s="622" customFormat="1" ht="21" customHeight="1">
      <c r="A40" s="627"/>
      <c r="B40" s="628"/>
      <c r="C40" s="629"/>
      <c r="D40" s="630"/>
      <c r="E40" s="631"/>
      <c r="F40" s="629"/>
      <c r="G40" s="629"/>
      <c r="H40" s="629"/>
      <c r="I40" s="629"/>
      <c r="J40" s="632"/>
    </row>
    <row r="41" spans="1:10" s="622" customFormat="1" ht="21" customHeight="1">
      <c r="A41" s="627"/>
      <c r="B41" s="628"/>
      <c r="C41" s="629"/>
      <c r="D41" s="630"/>
      <c r="E41" s="631"/>
      <c r="F41" s="629"/>
      <c r="G41" s="629"/>
      <c r="H41" s="629"/>
      <c r="I41" s="629"/>
      <c r="J41" s="632"/>
    </row>
    <row r="42" spans="1:10" s="622" customFormat="1" ht="21" customHeight="1">
      <c r="A42" s="627"/>
      <c r="B42" s="628"/>
      <c r="C42" s="629"/>
      <c r="D42" s="630"/>
      <c r="E42" s="631"/>
      <c r="F42" s="629"/>
      <c r="G42" s="629"/>
      <c r="H42" s="629"/>
      <c r="I42" s="629"/>
      <c r="J42" s="632"/>
    </row>
    <row r="43" spans="1:10" s="622" customFormat="1" ht="21" customHeight="1">
      <c r="A43" s="627"/>
      <c r="B43" s="628"/>
      <c r="C43" s="629"/>
      <c r="D43" s="630"/>
      <c r="E43" s="631"/>
      <c r="F43" s="629"/>
      <c r="G43" s="629"/>
      <c r="H43" s="629"/>
      <c r="I43" s="629"/>
      <c r="J43" s="632"/>
    </row>
    <row r="44" spans="1:10" s="622" customFormat="1" ht="21" customHeight="1">
      <c r="A44" s="627"/>
      <c r="B44" s="628"/>
      <c r="C44" s="629"/>
      <c r="D44" s="630"/>
      <c r="E44" s="631"/>
      <c r="F44" s="629"/>
      <c r="G44" s="629"/>
      <c r="H44" s="629"/>
      <c r="I44" s="629"/>
      <c r="J44" s="632"/>
    </row>
    <row r="45" spans="1:10" s="622" customFormat="1" ht="21" customHeight="1">
      <c r="A45" s="627"/>
      <c r="B45" s="628"/>
      <c r="C45" s="629"/>
      <c r="D45" s="630"/>
      <c r="E45" s="631"/>
      <c r="F45" s="629"/>
      <c r="G45" s="629"/>
      <c r="H45" s="629"/>
      <c r="I45" s="629"/>
      <c r="J45" s="632"/>
    </row>
    <row r="46" spans="1:10" s="627" customFormat="1" ht="21" customHeight="1">
      <c r="B46" s="628"/>
      <c r="C46" s="629"/>
      <c r="D46" s="630"/>
      <c r="E46" s="631"/>
      <c r="F46" s="629"/>
      <c r="G46" s="629"/>
      <c r="H46" s="629"/>
      <c r="I46" s="629"/>
      <c r="J46" s="632"/>
    </row>
    <row r="47" spans="1:10" s="627" customFormat="1" ht="21" customHeight="1">
      <c r="B47" s="628"/>
      <c r="C47" s="629"/>
      <c r="D47" s="630"/>
      <c r="E47" s="631"/>
      <c r="F47" s="629"/>
      <c r="G47" s="629"/>
      <c r="H47" s="629"/>
      <c r="I47" s="629"/>
      <c r="J47" s="632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52" t="s">
        <v>481</v>
      </c>
      <c r="B1" s="752"/>
      <c r="C1" s="752"/>
      <c r="D1" s="752"/>
      <c r="E1" s="752"/>
      <c r="F1" s="752"/>
      <c r="G1" s="752"/>
      <c r="H1" s="752"/>
      <c r="I1" s="752"/>
      <c r="J1" s="752"/>
      <c r="K1" s="636"/>
    </row>
    <row r="2" spans="1:18">
      <c r="A2" s="753" t="s">
        <v>2200</v>
      </c>
      <c r="B2" s="753"/>
      <c r="C2" s="753"/>
      <c r="D2" s="753"/>
      <c r="E2" s="753"/>
      <c r="F2" s="753"/>
      <c r="G2" s="753"/>
      <c r="H2" s="753"/>
      <c r="I2" s="753"/>
      <c r="J2" s="753"/>
      <c r="K2" s="637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50"/>
      <c r="B4" s="750"/>
      <c r="C4" s="750"/>
      <c r="D4" s="750"/>
      <c r="E4" s="750"/>
      <c r="F4" s="750"/>
      <c r="G4" s="750"/>
      <c r="H4" s="750"/>
      <c r="I4" s="750"/>
      <c r="J4" s="750"/>
      <c r="K4" s="638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2206</v>
      </c>
      <c r="J5" s="212" t="s">
        <v>489</v>
      </c>
      <c r="K5" s="664"/>
    </row>
    <row r="6" spans="1:18" s="213" customFormat="1" ht="24" customHeight="1">
      <c r="A6" s="214">
        <v>1</v>
      </c>
      <c r="B6" s="232" t="s">
        <v>2203</v>
      </c>
      <c r="C6" s="232" t="s">
        <v>2201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5"/>
    </row>
    <row r="7" spans="1:18" s="213" customFormat="1" ht="24" customHeight="1">
      <c r="A7" s="214"/>
      <c r="B7" s="232" t="s">
        <v>2203</v>
      </c>
      <c r="C7" s="232" t="s">
        <v>2202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5"/>
    </row>
    <row r="8" spans="1:18" s="213" customFormat="1" ht="24" customHeight="1">
      <c r="A8" s="214"/>
      <c r="B8" s="232" t="s">
        <v>2204</v>
      </c>
      <c r="C8" s="232" t="s">
        <v>2202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5"/>
    </row>
    <row r="9" spans="1:18" s="213" customFormat="1" ht="24" customHeight="1">
      <c r="A9" s="214"/>
      <c r="B9" s="232" t="s">
        <v>2205</v>
      </c>
      <c r="C9" s="232" t="s">
        <v>2202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5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5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51" t="s">
        <v>3</v>
      </c>
      <c r="B11" s="751"/>
      <c r="C11" s="751"/>
      <c r="D11" s="667">
        <f>SUM(D6:D10)</f>
        <v>21600</v>
      </c>
      <c r="E11" s="666"/>
      <c r="F11" s="666">
        <f t="shared" ref="F11:J11" si="4">SUM(F6:F10)</f>
        <v>192000</v>
      </c>
      <c r="G11" s="666"/>
      <c r="H11" s="666">
        <f t="shared" si="4"/>
        <v>190317</v>
      </c>
      <c r="I11" s="666">
        <f t="shared" si="4"/>
        <v>960</v>
      </c>
      <c r="J11" s="666">
        <f t="shared" si="4"/>
        <v>1683.0000000000073</v>
      </c>
      <c r="K11" s="221"/>
    </row>
    <row r="12" spans="1:18" ht="21.75" customHeight="1">
      <c r="A12" s="639"/>
      <c r="B12" s="639"/>
      <c r="C12" s="639"/>
      <c r="D12" s="668"/>
      <c r="E12" s="669"/>
      <c r="F12" s="669"/>
      <c r="G12" s="669"/>
      <c r="H12" s="669" t="s">
        <v>2208</v>
      </c>
      <c r="I12" s="669"/>
      <c r="J12" s="669">
        <v>400</v>
      </c>
      <c r="K12" s="221"/>
    </row>
    <row r="13" spans="1:18" ht="21.75" customHeight="1">
      <c r="A13" s="639"/>
      <c r="B13" s="639"/>
      <c r="C13" s="639"/>
      <c r="D13" s="668"/>
      <c r="E13" s="669"/>
      <c r="F13" s="669"/>
      <c r="G13" s="669"/>
      <c r="H13" s="670" t="s">
        <v>2207</v>
      </c>
      <c r="I13" s="669"/>
      <c r="J13" s="669">
        <f>I11+J11-J12</f>
        <v>2243.0000000000073</v>
      </c>
      <c r="K13" s="221"/>
    </row>
    <row r="14" spans="1:18" ht="21.75" customHeight="1">
      <c r="H14" s="224" t="s">
        <v>1963</v>
      </c>
      <c r="I14" s="224"/>
      <c r="J14" s="421">
        <v>22700</v>
      </c>
      <c r="K14" s="421"/>
    </row>
    <row r="15" spans="1:18" ht="21.75" customHeight="1">
      <c r="H15" s="224" t="s">
        <v>1964</v>
      </c>
      <c r="I15" s="224"/>
      <c r="J15" s="421">
        <f>J13*J14</f>
        <v>50916100.000000164</v>
      </c>
      <c r="K15" s="421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66"/>
  <sheetViews>
    <sheetView topLeftCell="A157" workbookViewId="0">
      <selection activeCell="H158" sqref="H158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5" style="241" customWidth="1"/>
    <col min="5" max="5" width="12" style="229" customWidth="1"/>
    <col min="6" max="6" width="19.140625" style="229" bestFit="1" customWidth="1"/>
    <col min="7" max="7" width="12.42578125" style="208" customWidth="1"/>
    <col min="8" max="8" width="21.42578125" style="208" customWidth="1"/>
    <col min="9" max="9" width="17.4257812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52" t="s">
        <v>481</v>
      </c>
      <c r="B1" s="752"/>
      <c r="C1" s="752"/>
      <c r="D1" s="752"/>
      <c r="E1" s="752"/>
      <c r="F1" s="752"/>
      <c r="G1" s="752"/>
      <c r="H1" s="752"/>
      <c r="I1" s="752"/>
    </row>
    <row r="2" spans="1:16">
      <c r="A2" s="753" t="s">
        <v>482</v>
      </c>
      <c r="B2" s="753"/>
      <c r="C2" s="753"/>
      <c r="D2" s="753"/>
      <c r="E2" s="753"/>
      <c r="F2" s="753"/>
      <c r="G2" s="753"/>
      <c r="H2" s="753"/>
      <c r="I2" s="753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54" t="s">
        <v>483</v>
      </c>
      <c r="B4" s="754"/>
      <c r="C4" s="754"/>
      <c r="D4" s="754"/>
      <c r="E4" s="754"/>
      <c r="F4" s="754"/>
      <c r="G4" s="754"/>
      <c r="H4" s="754"/>
      <c r="I4" s="754"/>
    </row>
    <row r="5" spans="1:16" s="213" customFormat="1" ht="56.2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55" t="s">
        <v>3</v>
      </c>
      <c r="B9" s="755"/>
      <c r="C9" s="755"/>
      <c r="D9" s="755"/>
      <c r="E9" s="755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56"/>
      <c r="H11" s="756"/>
      <c r="I11" s="756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56.2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55" t="s">
        <v>3</v>
      </c>
      <c r="B17" s="755"/>
      <c r="C17" s="755"/>
      <c r="D17" s="755"/>
      <c r="E17" s="755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58" t="s">
        <v>497</v>
      </c>
      <c r="B18" s="758"/>
      <c r="C18" s="758"/>
      <c r="D18" s="758"/>
      <c r="E18" s="758"/>
      <c r="F18" s="758"/>
      <c r="G18" s="758"/>
      <c r="H18" s="758"/>
      <c r="I18" s="758"/>
    </row>
    <row r="20" spans="1:12">
      <c r="A20" s="759" t="s">
        <v>498</v>
      </c>
      <c r="B20" s="759"/>
      <c r="C20" s="759"/>
      <c r="D20" s="759"/>
      <c r="G20" s="756" t="s">
        <v>499</v>
      </c>
      <c r="H20" s="756"/>
      <c r="I20" s="756"/>
    </row>
    <row r="21" spans="1:12">
      <c r="A21" s="757" t="s">
        <v>500</v>
      </c>
      <c r="B21" s="757"/>
      <c r="C21" s="757"/>
      <c r="D21" s="757"/>
      <c r="G21" s="756"/>
      <c r="H21" s="756"/>
      <c r="I21" s="756"/>
    </row>
    <row r="22" spans="1:12">
      <c r="A22" s="757" t="s">
        <v>501</v>
      </c>
      <c r="B22" s="757"/>
      <c r="C22" s="757"/>
      <c r="D22" s="757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56"/>
      <c r="H24" s="756"/>
      <c r="I24" s="756"/>
    </row>
    <row r="25" spans="1:12">
      <c r="A25" s="757"/>
      <c r="B25" s="757"/>
      <c r="C25" s="757"/>
      <c r="D25" s="757"/>
    </row>
    <row r="26" spans="1:12" ht="22.5">
      <c r="A26" s="752" t="s">
        <v>481</v>
      </c>
      <c r="B26" s="752"/>
      <c r="C26" s="752"/>
      <c r="D26" s="752"/>
      <c r="E26" s="752"/>
      <c r="F26" s="752"/>
      <c r="G26" s="752"/>
      <c r="H26" s="752"/>
      <c r="I26" s="752"/>
    </row>
    <row r="27" spans="1:12">
      <c r="A27" s="753" t="s">
        <v>482</v>
      </c>
      <c r="B27" s="753"/>
      <c r="C27" s="753"/>
      <c r="D27" s="753"/>
      <c r="E27" s="753"/>
      <c r="F27" s="753"/>
      <c r="G27" s="753"/>
      <c r="H27" s="753"/>
      <c r="I27" s="753"/>
    </row>
    <row r="28" spans="1:12" ht="22.5">
      <c r="A28" s="754" t="s">
        <v>503</v>
      </c>
      <c r="B28" s="754"/>
      <c r="C28" s="754"/>
      <c r="D28" s="754"/>
      <c r="E28" s="754"/>
      <c r="F28" s="754"/>
      <c r="G28" s="754"/>
      <c r="H28" s="754"/>
      <c r="I28" s="754"/>
    </row>
    <row r="29" spans="1:12" s="213" customFormat="1" ht="56.2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55" t="s">
        <v>3</v>
      </c>
      <c r="B31" s="755"/>
      <c r="C31" s="755"/>
      <c r="D31" s="755"/>
      <c r="E31" s="755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56"/>
      <c r="H32" s="756"/>
      <c r="I32" s="756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56.2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55" t="s">
        <v>3</v>
      </c>
      <c r="B38" s="755"/>
      <c r="C38" s="755"/>
      <c r="D38" s="755"/>
      <c r="E38" s="755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56.2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55" t="s">
        <v>3</v>
      </c>
      <c r="B44" s="755"/>
      <c r="C44" s="755"/>
      <c r="D44" s="755"/>
      <c r="E44" s="755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52" t="s">
        <v>481</v>
      </c>
      <c r="B48" s="752"/>
      <c r="C48" s="752"/>
      <c r="D48" s="752"/>
      <c r="E48" s="752"/>
      <c r="F48" s="752"/>
      <c r="G48" s="752"/>
      <c r="H48" s="752"/>
      <c r="I48" s="752"/>
    </row>
    <row r="49" spans="1:16">
      <c r="A49" s="753" t="s">
        <v>482</v>
      </c>
      <c r="B49" s="753"/>
      <c r="C49" s="753"/>
      <c r="D49" s="753"/>
      <c r="E49" s="753"/>
      <c r="F49" s="753"/>
      <c r="G49" s="753"/>
      <c r="H49" s="753"/>
      <c r="I49" s="753"/>
    </row>
    <row r="50" spans="1:16" ht="22.5">
      <c r="A50" s="754" t="s">
        <v>507</v>
      </c>
      <c r="B50" s="754"/>
      <c r="C50" s="754"/>
      <c r="D50" s="754"/>
      <c r="E50" s="754"/>
      <c r="F50" s="754"/>
      <c r="G50" s="754"/>
      <c r="H50" s="754"/>
      <c r="I50" s="754"/>
    </row>
    <row r="51" spans="1:16" s="213" customFormat="1" ht="56.2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55" t="s">
        <v>3</v>
      </c>
      <c r="B54" s="755"/>
      <c r="C54" s="755"/>
      <c r="D54" s="755"/>
      <c r="E54" s="755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56.2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55" t="s">
        <v>3</v>
      </c>
      <c r="B61" s="755"/>
      <c r="C61" s="755"/>
      <c r="D61" s="755"/>
      <c r="E61" s="755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56"/>
      <c r="H63" s="756"/>
      <c r="I63" s="756"/>
    </row>
    <row r="65" spans="1:16" ht="22.5">
      <c r="A65" s="752" t="s">
        <v>481</v>
      </c>
      <c r="B65" s="752"/>
      <c r="C65" s="752"/>
      <c r="D65" s="752"/>
      <c r="E65" s="752"/>
      <c r="F65" s="752"/>
      <c r="G65" s="752"/>
      <c r="H65" s="752"/>
      <c r="I65" s="752"/>
    </row>
    <row r="66" spans="1:16">
      <c r="A66" s="753" t="s">
        <v>482</v>
      </c>
      <c r="B66" s="753"/>
      <c r="C66" s="753"/>
      <c r="D66" s="753"/>
      <c r="E66" s="753"/>
      <c r="F66" s="753"/>
      <c r="G66" s="753"/>
      <c r="H66" s="753"/>
      <c r="I66" s="753"/>
    </row>
    <row r="67" spans="1:16" ht="22.5" hidden="1">
      <c r="A67" s="754" t="s">
        <v>507</v>
      </c>
      <c r="B67" s="754"/>
      <c r="C67" s="754"/>
      <c r="D67" s="754"/>
      <c r="E67" s="754"/>
      <c r="F67" s="754"/>
      <c r="G67" s="754"/>
      <c r="H67" s="754"/>
      <c r="I67" s="754"/>
    </row>
    <row r="68" spans="1:16" s="213" customFormat="1" ht="56.2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55" t="s">
        <v>3</v>
      </c>
      <c r="B71" s="755"/>
      <c r="C71" s="755"/>
      <c r="D71" s="755"/>
      <c r="E71" s="755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56.2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55" t="s">
        <v>3</v>
      </c>
      <c r="B78" s="755"/>
      <c r="C78" s="755"/>
      <c r="D78" s="755"/>
      <c r="E78" s="755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56"/>
      <c r="H80" s="756"/>
      <c r="I80" s="756"/>
    </row>
    <row r="81" spans="1:16">
      <c r="A81" s="757"/>
      <c r="B81" s="757"/>
      <c r="C81" s="757"/>
      <c r="D81" s="757"/>
    </row>
    <row r="82" spans="1:16" ht="22.5">
      <c r="A82" s="752" t="s">
        <v>481</v>
      </c>
      <c r="B82" s="752"/>
      <c r="C82" s="752"/>
      <c r="D82" s="752"/>
      <c r="E82" s="752"/>
      <c r="F82" s="752"/>
      <c r="G82" s="752"/>
      <c r="H82" s="752"/>
      <c r="I82" s="752"/>
    </row>
    <row r="83" spans="1:16">
      <c r="A83" s="753" t="s">
        <v>482</v>
      </c>
      <c r="B83" s="753"/>
      <c r="C83" s="753"/>
      <c r="D83" s="753"/>
      <c r="E83" s="753"/>
      <c r="F83" s="753"/>
      <c r="G83" s="753"/>
      <c r="H83" s="753"/>
      <c r="I83" s="753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55" t="s">
        <v>3</v>
      </c>
      <c r="B94" s="755"/>
      <c r="C94" s="755"/>
      <c r="D94" s="755"/>
      <c r="E94" s="755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56"/>
      <c r="H96" s="756"/>
      <c r="I96" s="756"/>
    </row>
    <row r="99" spans="1:16" ht="22.5">
      <c r="A99" s="752" t="s">
        <v>481</v>
      </c>
      <c r="B99" s="752"/>
      <c r="C99" s="752"/>
      <c r="D99" s="752"/>
      <c r="E99" s="752"/>
      <c r="F99" s="752"/>
      <c r="G99" s="752"/>
      <c r="H99" s="752"/>
      <c r="I99" s="752"/>
    </row>
    <row r="100" spans="1:16">
      <c r="A100" s="753" t="s">
        <v>482</v>
      </c>
      <c r="B100" s="753"/>
      <c r="C100" s="753"/>
      <c r="D100" s="753"/>
      <c r="E100" s="753"/>
      <c r="F100" s="753"/>
      <c r="G100" s="753"/>
      <c r="H100" s="753"/>
      <c r="I100" s="753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55" t="s">
        <v>3</v>
      </c>
      <c r="B108" s="755"/>
      <c r="C108" s="755"/>
      <c r="D108" s="755"/>
      <c r="E108" s="755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56"/>
      <c r="H111" s="756"/>
      <c r="I111" s="756"/>
    </row>
    <row r="113" spans="1:16" ht="22.5">
      <c r="A113" s="752" t="s">
        <v>481</v>
      </c>
      <c r="B113" s="752"/>
      <c r="C113" s="752"/>
      <c r="D113" s="752"/>
      <c r="E113" s="752"/>
      <c r="F113" s="752"/>
      <c r="G113" s="752"/>
      <c r="H113" s="752"/>
      <c r="I113" s="752"/>
    </row>
    <row r="114" spans="1:16">
      <c r="A114" s="753" t="s">
        <v>482</v>
      </c>
      <c r="B114" s="753"/>
      <c r="C114" s="753"/>
      <c r="D114" s="753"/>
      <c r="E114" s="753"/>
      <c r="F114" s="753"/>
      <c r="G114" s="753"/>
      <c r="H114" s="753"/>
      <c r="I114" s="753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54" t="s">
        <v>1961</v>
      </c>
      <c r="B116" s="754"/>
      <c r="C116" s="754"/>
      <c r="D116" s="754"/>
      <c r="E116" s="754"/>
      <c r="F116" s="754"/>
      <c r="G116" s="754"/>
      <c r="H116" s="754"/>
      <c r="I116" s="754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1857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1858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55" t="s">
        <v>3</v>
      </c>
      <c r="B123" s="755"/>
      <c r="C123" s="755"/>
      <c r="D123" s="755"/>
      <c r="E123" s="755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1963</v>
      </c>
      <c r="I124" s="421">
        <v>22300</v>
      </c>
    </row>
    <row r="125" spans="1:16">
      <c r="H125" s="224" t="s">
        <v>1964</v>
      </c>
      <c r="I125" s="421">
        <f>I123*I124</f>
        <v>44912200</v>
      </c>
    </row>
    <row r="126" spans="1:16">
      <c r="A126" s="226" t="s">
        <v>2104</v>
      </c>
      <c r="B126" s="226"/>
      <c r="C126" s="227"/>
      <c r="D126" s="228"/>
      <c r="G126" s="756"/>
      <c r="H126" s="756"/>
      <c r="I126" s="756"/>
    </row>
    <row r="128" spans="1:16" ht="22.5">
      <c r="A128" s="752" t="s">
        <v>481</v>
      </c>
      <c r="B128" s="752"/>
      <c r="C128" s="752"/>
      <c r="D128" s="752"/>
      <c r="E128" s="752"/>
      <c r="F128" s="752"/>
      <c r="G128" s="752"/>
      <c r="H128" s="752"/>
      <c r="I128" s="752"/>
    </row>
    <row r="129" spans="1:16">
      <c r="A129" s="753" t="s">
        <v>482</v>
      </c>
      <c r="B129" s="753"/>
      <c r="C129" s="753"/>
      <c r="D129" s="753"/>
      <c r="E129" s="753"/>
      <c r="F129" s="753"/>
      <c r="G129" s="753"/>
      <c r="H129" s="753"/>
      <c r="I129" s="753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54" t="s">
        <v>1962</v>
      </c>
      <c r="B131" s="754"/>
      <c r="C131" s="754"/>
      <c r="D131" s="754"/>
      <c r="E131" s="754"/>
      <c r="F131" s="754"/>
      <c r="G131" s="754"/>
      <c r="H131" s="754"/>
      <c r="I131" s="754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55" t="s">
        <v>3</v>
      </c>
      <c r="B136" s="755"/>
      <c r="C136" s="755"/>
      <c r="D136" s="755"/>
      <c r="E136" s="755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1963</v>
      </c>
      <c r="I137" s="421">
        <v>22300</v>
      </c>
    </row>
    <row r="138" spans="1:16">
      <c r="H138" s="224" t="s">
        <v>1964</v>
      </c>
      <c r="I138" s="421">
        <f>I136*I137</f>
        <v>24351599.999999918</v>
      </c>
    </row>
    <row r="140" spans="1:16">
      <c r="A140" s="226" t="s">
        <v>2105</v>
      </c>
      <c r="B140" s="226"/>
      <c r="C140" s="227"/>
      <c r="D140" s="228"/>
      <c r="G140" s="756"/>
      <c r="H140" s="756"/>
      <c r="I140" s="756"/>
    </row>
    <row r="142" spans="1:16" ht="22.5">
      <c r="A142" s="752" t="s">
        <v>481</v>
      </c>
      <c r="B142" s="752"/>
      <c r="C142" s="752"/>
      <c r="D142" s="752"/>
      <c r="E142" s="752"/>
      <c r="F142" s="752"/>
      <c r="G142" s="752"/>
      <c r="H142" s="752"/>
      <c r="I142" s="752"/>
    </row>
    <row r="143" spans="1:16">
      <c r="A143" s="753" t="s">
        <v>482</v>
      </c>
      <c r="B143" s="753"/>
      <c r="C143" s="753"/>
      <c r="D143" s="753"/>
      <c r="E143" s="753"/>
      <c r="F143" s="753"/>
      <c r="G143" s="753"/>
      <c r="H143" s="753"/>
      <c r="I143" s="753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54" t="s">
        <v>2106</v>
      </c>
      <c r="B145" s="754"/>
      <c r="C145" s="754"/>
      <c r="D145" s="754"/>
      <c r="E145" s="754"/>
      <c r="F145" s="754"/>
      <c r="G145" s="754"/>
      <c r="H145" s="754"/>
      <c r="I145" s="754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2107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2108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55" t="s">
        <v>3</v>
      </c>
      <c r="B152" s="755"/>
      <c r="C152" s="755"/>
      <c r="D152" s="755"/>
      <c r="E152" s="755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1963</v>
      </c>
      <c r="I153" s="421">
        <v>22300</v>
      </c>
    </row>
    <row r="154" spans="1:16">
      <c r="H154" s="224" t="s">
        <v>1964</v>
      </c>
      <c r="I154" s="421">
        <f>I152*I153</f>
        <v>35479299.99999997</v>
      </c>
    </row>
    <row r="156" spans="1:16">
      <c r="A156" s="226"/>
      <c r="B156" s="226"/>
      <c r="C156" s="227"/>
      <c r="D156" s="228"/>
      <c r="G156" s="756"/>
      <c r="H156" s="756"/>
      <c r="I156" s="756"/>
    </row>
    <row r="157" spans="1:16" ht="22.5">
      <c r="A157" s="754" t="s">
        <v>2126</v>
      </c>
      <c r="B157" s="754"/>
      <c r="C157" s="754"/>
      <c r="D157" s="754"/>
      <c r="E157" s="754"/>
      <c r="F157" s="754"/>
      <c r="G157" s="754"/>
      <c r="H157" s="754"/>
      <c r="I157" s="754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2107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2108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55" t="s">
        <v>3</v>
      </c>
      <c r="B164" s="755"/>
      <c r="C164" s="755"/>
      <c r="D164" s="755"/>
      <c r="E164" s="755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1963</v>
      </c>
      <c r="I165" s="421">
        <v>22200</v>
      </c>
    </row>
    <row r="166" spans="1:16">
      <c r="H166" s="224" t="s">
        <v>1964</v>
      </c>
      <c r="I166" s="421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3" customWidth="1"/>
    <col min="2" max="2" width="40.140625" style="423" customWidth="1"/>
    <col min="3" max="3" width="12.5703125" style="424" customWidth="1"/>
    <col min="4" max="4" width="11.28515625" style="119" customWidth="1"/>
    <col min="5" max="5" width="16.28515625" style="119" customWidth="1"/>
    <col min="6" max="6" width="16" style="423" customWidth="1"/>
    <col min="7" max="7" width="15.7109375" style="423" hidden="1" customWidth="1"/>
    <col min="8" max="16384" width="10.28515625" style="423"/>
  </cols>
  <sheetData>
    <row r="1" spans="1:7" ht="27.75" customHeight="1">
      <c r="A1" s="760" t="s">
        <v>1965</v>
      </c>
      <c r="B1" s="760"/>
      <c r="C1" s="760"/>
      <c r="D1" s="760"/>
      <c r="E1" s="760"/>
      <c r="F1" s="422"/>
      <c r="G1" s="422"/>
    </row>
    <row r="2" spans="1:7" ht="15" customHeight="1">
      <c r="A2" s="422"/>
    </row>
    <row r="3" spans="1:7" s="429" customFormat="1" ht="39.75" customHeight="1">
      <c r="A3" s="425"/>
      <c r="B3" s="426" t="s">
        <v>1966</v>
      </c>
      <c r="C3" s="427" t="s">
        <v>485</v>
      </c>
      <c r="D3" s="428" t="s">
        <v>1967</v>
      </c>
      <c r="E3" s="428" t="s">
        <v>1968</v>
      </c>
      <c r="F3" s="426" t="s">
        <v>1969</v>
      </c>
      <c r="G3" s="428" t="s">
        <v>1970</v>
      </c>
    </row>
    <row r="4" spans="1:7" s="422" customFormat="1" ht="17.25" customHeight="1">
      <c r="B4" s="430" t="s">
        <v>1971</v>
      </c>
      <c r="C4" s="431"/>
      <c r="D4" s="432"/>
      <c r="E4" s="433">
        <v>174900</v>
      </c>
      <c r="F4" s="433"/>
      <c r="G4" s="432"/>
    </row>
    <row r="5" spans="1:7" ht="17.25" customHeight="1">
      <c r="B5" s="434" t="s">
        <v>1972</v>
      </c>
      <c r="C5" s="435"/>
      <c r="D5" s="436"/>
      <c r="E5" s="437"/>
      <c r="F5" s="438"/>
      <c r="G5" s="439"/>
    </row>
    <row r="6" spans="1:7" ht="17.25" customHeight="1">
      <c r="B6" s="440" t="s">
        <v>1973</v>
      </c>
      <c r="C6" s="441"/>
      <c r="D6" s="442"/>
      <c r="E6" s="443"/>
      <c r="F6" s="442">
        <v>166113.62</v>
      </c>
      <c r="G6" s="444"/>
    </row>
    <row r="7" spans="1:7" ht="17.25" customHeight="1">
      <c r="B7" s="440" t="s">
        <v>1974</v>
      </c>
      <c r="C7" s="441"/>
      <c r="D7" s="442"/>
      <c r="E7" s="443"/>
      <c r="F7" s="442">
        <v>8231.92</v>
      </c>
      <c r="G7" s="444"/>
    </row>
    <row r="8" spans="1:7" ht="17.25" customHeight="1">
      <c r="B8" s="445"/>
      <c r="C8" s="446"/>
      <c r="D8" s="447"/>
      <c r="E8" s="448"/>
      <c r="F8" s="447"/>
      <c r="G8" s="449"/>
    </row>
    <row r="9" spans="1:7" s="422" customFormat="1" ht="17.25" customHeight="1">
      <c r="B9" s="450" t="s">
        <v>1975</v>
      </c>
      <c r="C9" s="451">
        <f>SUM(C5:C8)</f>
        <v>0</v>
      </c>
      <c r="D9" s="451"/>
      <c r="E9" s="452">
        <f>SUM(E4:E8)</f>
        <v>174900</v>
      </c>
      <c r="F9" s="452">
        <f>SUM(F4:F8)</f>
        <v>174345.54</v>
      </c>
      <c r="G9" s="272">
        <f>SUM(G5:G8)</f>
        <v>0</v>
      </c>
    </row>
    <row r="10" spans="1:7" ht="11.25" customHeight="1">
      <c r="B10" s="453"/>
      <c r="C10" s="761"/>
      <c r="D10" s="761"/>
      <c r="E10" s="454"/>
      <c r="G10" s="455"/>
    </row>
    <row r="11" spans="1:7" ht="18.75" customHeight="1">
      <c r="A11" s="422" t="s">
        <v>1976</v>
      </c>
    </row>
    <row r="12" spans="1:7" s="456" customFormat="1" ht="36.75" customHeight="1">
      <c r="A12" s="426" t="s">
        <v>0</v>
      </c>
      <c r="B12" s="426" t="s">
        <v>1966</v>
      </c>
      <c r="C12" s="427" t="s">
        <v>485</v>
      </c>
      <c r="D12" s="428" t="s">
        <v>1967</v>
      </c>
      <c r="E12" s="428" t="s">
        <v>487</v>
      </c>
    </row>
    <row r="13" spans="1:7" ht="15.75" customHeight="1">
      <c r="A13" s="457">
        <v>1</v>
      </c>
      <c r="B13" s="98" t="s">
        <v>1977</v>
      </c>
      <c r="C13" s="435"/>
      <c r="D13" s="33"/>
      <c r="E13" s="33">
        <v>100000</v>
      </c>
      <c r="G13" s="458"/>
    </row>
    <row r="14" spans="1:7" ht="15.75" customHeight="1">
      <c r="A14" s="457">
        <v>2</v>
      </c>
      <c r="B14" s="98" t="s">
        <v>1978</v>
      </c>
      <c r="C14" s="435"/>
      <c r="D14" s="33"/>
      <c r="E14" s="33">
        <v>200000</v>
      </c>
      <c r="G14" s="458"/>
    </row>
    <row r="15" spans="1:7" ht="15.75" customHeight="1">
      <c r="A15" s="457">
        <v>3</v>
      </c>
      <c r="B15" s="97" t="s">
        <v>1979</v>
      </c>
      <c r="C15" s="435"/>
      <c r="D15" s="33"/>
      <c r="E15" s="33">
        <v>200000</v>
      </c>
      <c r="G15" s="458"/>
    </row>
    <row r="16" spans="1:7" ht="15.75" customHeight="1">
      <c r="A16" s="457">
        <v>4</v>
      </c>
      <c r="B16" s="440" t="s">
        <v>1980</v>
      </c>
      <c r="C16" s="435"/>
      <c r="D16" s="33"/>
      <c r="E16" s="33">
        <v>10000000</v>
      </c>
      <c r="G16" s="458"/>
    </row>
    <row r="17" spans="1:7" ht="15.75" customHeight="1">
      <c r="A17" s="457">
        <v>5</v>
      </c>
      <c r="B17" s="440" t="s">
        <v>1981</v>
      </c>
      <c r="C17" s="435"/>
      <c r="D17" s="33"/>
      <c r="E17" s="33">
        <v>500000</v>
      </c>
      <c r="G17" s="458"/>
    </row>
    <row r="18" spans="1:7" ht="15.75" customHeight="1">
      <c r="A18" s="457">
        <v>6</v>
      </c>
      <c r="B18" s="440" t="s">
        <v>530</v>
      </c>
      <c r="C18" s="435"/>
      <c r="D18" s="33"/>
      <c r="E18" s="33">
        <v>1000000</v>
      </c>
      <c r="G18" s="458"/>
    </row>
    <row r="19" spans="1:7" ht="15.75" customHeight="1">
      <c r="A19" s="459"/>
      <c r="B19" s="440"/>
      <c r="C19" s="441"/>
      <c r="D19" s="460"/>
      <c r="E19" s="460"/>
      <c r="G19" s="458"/>
    </row>
    <row r="20" spans="1:7" ht="6" customHeight="1">
      <c r="A20" s="459"/>
      <c r="B20" s="445"/>
      <c r="C20" s="446"/>
      <c r="D20" s="449"/>
      <c r="E20" s="449"/>
    </row>
    <row r="21" spans="1:7" s="422" customFormat="1" ht="15.75" customHeight="1">
      <c r="A21" s="450"/>
      <c r="B21" s="450" t="s">
        <v>1982</v>
      </c>
      <c r="C21" s="451"/>
      <c r="D21" s="272"/>
      <c r="E21" s="272">
        <f>SUM(E13:E20)</f>
        <v>12000000</v>
      </c>
      <c r="G21" s="423"/>
    </row>
    <row r="22" spans="1:7" ht="8.25" customHeight="1"/>
    <row r="24" spans="1:7" s="429" customFormat="1" ht="39.75" customHeight="1">
      <c r="A24" s="425"/>
      <c r="B24" s="426" t="s">
        <v>1966</v>
      </c>
      <c r="C24" s="427" t="s">
        <v>1983</v>
      </c>
      <c r="D24" s="428" t="s">
        <v>1984</v>
      </c>
      <c r="E24" s="428" t="s">
        <v>1970</v>
      </c>
      <c r="F24" s="426" t="s">
        <v>1969</v>
      </c>
      <c r="G24" s="428" t="s">
        <v>1970</v>
      </c>
    </row>
    <row r="25" spans="1:7" s="422" customFormat="1" ht="17.25" customHeight="1">
      <c r="B25" s="434" t="s">
        <v>1985</v>
      </c>
      <c r="C25" s="433"/>
      <c r="D25" s="432"/>
      <c r="E25" s="433"/>
      <c r="F25" s="433"/>
      <c r="G25" s="432"/>
    </row>
    <row r="26" spans="1:7" ht="17.25" customHeight="1">
      <c r="B26" s="440" t="s">
        <v>1991</v>
      </c>
      <c r="C26" s="442">
        <f>166113.62-8745</f>
        <v>157368.62</v>
      </c>
      <c r="D26" s="442">
        <v>22300</v>
      </c>
      <c r="E26" s="460">
        <f>ROUND(C26*D26,0)</f>
        <v>3509320226</v>
      </c>
      <c r="F26" s="442"/>
      <c r="G26" s="444"/>
    </row>
    <row r="27" spans="1:7" ht="17.25" customHeight="1">
      <c r="B27" s="440" t="s">
        <v>1974</v>
      </c>
      <c r="C27" s="442">
        <f>8231.92+8745</f>
        <v>16976.919999999998</v>
      </c>
      <c r="D27" s="442">
        <v>22270</v>
      </c>
      <c r="E27" s="460">
        <f>ROUND(C27*D27,0)</f>
        <v>378076008</v>
      </c>
      <c r="F27" s="442"/>
      <c r="G27" s="444"/>
    </row>
    <row r="28" spans="1:7" ht="17.25" customHeight="1">
      <c r="B28" s="434" t="s">
        <v>1972</v>
      </c>
      <c r="C28" s="435"/>
      <c r="D28" s="436"/>
      <c r="E28" s="437"/>
      <c r="F28" s="438"/>
      <c r="G28" s="439"/>
    </row>
    <row r="29" spans="1:7" ht="17.25" customHeight="1">
      <c r="B29" s="440" t="s">
        <v>1990</v>
      </c>
      <c r="C29" s="441">
        <v>16.5</v>
      </c>
      <c r="D29" s="442">
        <v>22300</v>
      </c>
      <c r="E29" s="443"/>
      <c r="F29" s="442">
        <f>ROUND(C29*D29,0)</f>
        <v>367950</v>
      </c>
      <c r="G29" s="444"/>
    </row>
    <row r="30" spans="1:7" ht="17.25" customHeight="1">
      <c r="B30" s="440" t="s">
        <v>1989</v>
      </c>
      <c r="C30" s="441">
        <v>5.5</v>
      </c>
      <c r="D30" s="442">
        <v>22300</v>
      </c>
      <c r="E30" s="443"/>
      <c r="F30" s="442">
        <f>ROUND(C30*D30,0)</f>
        <v>122650</v>
      </c>
      <c r="G30" s="444"/>
    </row>
    <row r="31" spans="1:7" ht="17.25" customHeight="1">
      <c r="B31" s="461" t="s">
        <v>1986</v>
      </c>
      <c r="C31" s="441"/>
      <c r="D31" s="442"/>
      <c r="E31" s="443"/>
      <c r="F31" s="460">
        <v>3400000000</v>
      </c>
      <c r="G31" s="444"/>
    </row>
    <row r="32" spans="1:7" ht="17.25" customHeight="1">
      <c r="B32" s="440" t="s">
        <v>1987</v>
      </c>
      <c r="C32" s="441"/>
      <c r="D32" s="442"/>
      <c r="E32" s="443"/>
      <c r="F32" s="460">
        <f>E21</f>
        <v>12000000</v>
      </c>
      <c r="G32" s="444"/>
    </row>
    <row r="33" spans="2:7" ht="17.25" customHeight="1">
      <c r="B33" s="445"/>
      <c r="C33" s="446"/>
      <c r="D33" s="447"/>
      <c r="E33" s="448"/>
      <c r="F33" s="449"/>
      <c r="G33" s="449"/>
    </row>
    <row r="34" spans="2:7" s="422" customFormat="1" ht="17.25" customHeight="1">
      <c r="B34" s="450" t="s">
        <v>1975</v>
      </c>
      <c r="C34" s="451">
        <f>SUM(C25:C33)</f>
        <v>174367.53999999998</v>
      </c>
      <c r="D34" s="451"/>
      <c r="E34" s="272">
        <f>SUM(E25:E33)</f>
        <v>3887396234</v>
      </c>
      <c r="F34" s="272">
        <f>SUM(F25:F33)</f>
        <v>3412490600</v>
      </c>
      <c r="G34" s="451">
        <f>SUM(G25:G33)</f>
        <v>0</v>
      </c>
    </row>
    <row r="36" spans="2:7">
      <c r="E36" s="120" t="s">
        <v>1988</v>
      </c>
      <c r="F36" s="462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4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42" t="s">
        <v>9</v>
      </c>
      <c r="B1" s="742"/>
      <c r="C1" s="742"/>
      <c r="E1" s="358"/>
      <c r="F1" s="38"/>
      <c r="G1" s="39"/>
      <c r="H1" s="39"/>
    </row>
    <row r="2" spans="1:10" s="37" customFormat="1" ht="18" customHeight="1">
      <c r="A2" s="742" t="s">
        <v>10</v>
      </c>
      <c r="B2" s="742"/>
      <c r="C2" s="742"/>
      <c r="D2" s="742"/>
      <c r="E2" s="742"/>
      <c r="F2" s="38"/>
      <c r="G2" s="39"/>
      <c r="H2" s="39"/>
    </row>
    <row r="3" spans="1:10" s="37" customFormat="1" ht="18" customHeight="1">
      <c r="A3" s="742" t="s">
        <v>11</v>
      </c>
      <c r="B3" s="742"/>
      <c r="C3" s="767" t="s">
        <v>511</v>
      </c>
      <c r="D3" s="767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68" t="s">
        <v>12</v>
      </c>
      <c r="B5" s="768"/>
      <c r="C5" s="768"/>
      <c r="D5" s="768"/>
      <c r="E5" s="768"/>
      <c r="F5" s="768"/>
      <c r="G5" s="768"/>
      <c r="H5" s="768"/>
      <c r="I5" s="768"/>
    </row>
    <row r="6" spans="1:10" ht="9" customHeight="1">
      <c r="A6" s="769"/>
      <c r="B6" s="769"/>
      <c r="C6" s="769"/>
      <c r="D6" s="769"/>
      <c r="E6" s="769"/>
      <c r="F6" s="769"/>
      <c r="G6" s="769"/>
      <c r="H6" s="769"/>
      <c r="I6" s="769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62" t="s">
        <v>1319</v>
      </c>
      <c r="B12" s="763"/>
      <c r="C12" s="763"/>
      <c r="D12" s="763"/>
      <c r="E12" s="763"/>
      <c r="F12" s="763"/>
      <c r="G12" s="763"/>
      <c r="H12" s="764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765" t="s">
        <v>3</v>
      </c>
      <c r="B30" s="765"/>
      <c r="C30" s="765"/>
      <c r="D30" s="765"/>
      <c r="E30" s="765"/>
      <c r="F30" s="765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766">
        <f>I30</f>
        <v>9400000</v>
      </c>
      <c r="F32" s="766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33"/>
  <sheetViews>
    <sheetView topLeftCell="A5" zoomScale="95" workbookViewId="0">
      <pane ySplit="7" topLeftCell="A139" activePane="bottomLeft" state="frozen"/>
      <selection activeCell="G72" sqref="G72"/>
      <selection pane="bottomLeft" activeCell="M144" sqref="M144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7.570312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42" t="s">
        <v>9</v>
      </c>
      <c r="B1" s="742"/>
      <c r="C1" s="742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42" t="s">
        <v>11</v>
      </c>
      <c r="B3" s="742"/>
      <c r="C3" s="767" t="s">
        <v>511</v>
      </c>
      <c r="D3" s="767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768" t="s">
        <v>12</v>
      </c>
      <c r="B5" s="768"/>
      <c r="C5" s="768"/>
      <c r="D5" s="768"/>
      <c r="E5" s="768"/>
      <c r="F5" s="768"/>
      <c r="G5" s="768"/>
      <c r="H5" s="768"/>
      <c r="I5" s="768"/>
      <c r="J5" s="768"/>
      <c r="K5" s="768"/>
    </row>
    <row r="6" spans="1:12" ht="9" customHeight="1">
      <c r="A6" s="769"/>
      <c r="B6" s="769"/>
      <c r="C6" s="769"/>
      <c r="D6" s="769"/>
      <c r="E6" s="769"/>
      <c r="F6" s="769"/>
      <c r="G6" s="769"/>
      <c r="H6" s="769"/>
      <c r="I6" s="769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62" t="s">
        <v>1319</v>
      </c>
      <c r="B12" s="763"/>
      <c r="C12" s="763"/>
      <c r="D12" s="763"/>
      <c r="E12" s="763"/>
      <c r="F12" s="763"/>
      <c r="G12" s="763"/>
      <c r="H12" s="763"/>
      <c r="I12" s="763"/>
      <c r="J12" s="764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52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52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1389</v>
      </c>
      <c r="E72" s="413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1389</v>
      </c>
      <c r="E73" s="415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1747</v>
      </c>
      <c r="E74" s="416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1748</v>
      </c>
      <c r="E75" s="416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6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1749</v>
      </c>
      <c r="E77" s="416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1750</v>
      </c>
      <c r="E78" s="416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1751</v>
      </c>
      <c r="E79" s="416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20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1855</v>
      </c>
      <c r="E81" s="420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1854</v>
      </c>
      <c r="C82" s="348"/>
      <c r="D82" s="257" t="s">
        <v>1856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1389</v>
      </c>
      <c r="E83" s="463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4"/>
      <c r="E84" s="464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1994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1747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1995</v>
      </c>
      <c r="E87" s="257"/>
      <c r="F87" s="349">
        <v>2300</v>
      </c>
      <c r="G87" s="349">
        <v>10000</v>
      </c>
      <c r="H87" s="345">
        <f t="shared" ref="H87:H151" si="12">G87*10%</f>
        <v>1000</v>
      </c>
      <c r="I87" s="345">
        <f t="shared" ref="I87:I151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1996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2103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1995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9"/>
      <c r="E91" s="469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1389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2110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2111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2112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52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1747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5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5" t="s">
        <v>2190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5" t="s">
        <v>2191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5" t="s">
        <v>2190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5" t="s">
        <v>2192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5" t="s">
        <v>2193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5" t="s">
        <v>2194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51">
        <v>42742</v>
      </c>
      <c r="B107" s="652" t="s">
        <v>1320</v>
      </c>
      <c r="C107" s="651"/>
      <c r="D107" s="653" t="s">
        <v>2195</v>
      </c>
      <c r="E107" s="654"/>
      <c r="F107" s="655">
        <v>1311</v>
      </c>
      <c r="G107" s="656">
        <v>18200</v>
      </c>
      <c r="H107" s="657">
        <f t="shared" ref="H107:H114" si="23">G107*10%</f>
        <v>1820</v>
      </c>
      <c r="I107" s="657">
        <f t="shared" ref="I107:I115" si="24">IF(B107&lt;&gt;"",F107*(G107+H107),0)</f>
        <v>26246220</v>
      </c>
      <c r="J107" s="642"/>
      <c r="K107" s="658">
        <f t="shared" si="20"/>
        <v>203134793.60000002</v>
      </c>
      <c r="L107" s="659"/>
    </row>
    <row r="108" spans="1:12" ht="20.25" customHeight="1">
      <c r="A108" s="651">
        <v>42742</v>
      </c>
      <c r="B108" s="652" t="s">
        <v>1320</v>
      </c>
      <c r="C108" s="651"/>
      <c r="D108" s="653" t="s">
        <v>2196</v>
      </c>
      <c r="E108" s="654"/>
      <c r="F108" s="655">
        <v>424</v>
      </c>
      <c r="G108" s="656">
        <v>18000</v>
      </c>
      <c r="H108" s="657">
        <f t="shared" si="23"/>
        <v>1800</v>
      </c>
      <c r="I108" s="657">
        <f t="shared" si="24"/>
        <v>8395200</v>
      </c>
      <c r="J108" s="642"/>
      <c r="K108" s="658">
        <f t="shared" si="20"/>
        <v>211529993.60000002</v>
      </c>
      <c r="L108" s="659"/>
    </row>
    <row r="109" spans="1:12" ht="20.25" customHeight="1">
      <c r="A109" s="651">
        <v>42742</v>
      </c>
      <c r="B109" s="652" t="s">
        <v>1320</v>
      </c>
      <c r="C109" s="651"/>
      <c r="D109" s="653" t="s">
        <v>2197</v>
      </c>
      <c r="E109" s="654"/>
      <c r="F109" s="655">
        <v>140</v>
      </c>
      <c r="G109" s="656">
        <v>6000</v>
      </c>
      <c r="H109" s="657">
        <f t="shared" si="23"/>
        <v>600</v>
      </c>
      <c r="I109" s="657">
        <f t="shared" si="24"/>
        <v>924000</v>
      </c>
      <c r="J109" s="642"/>
      <c r="K109" s="658">
        <f t="shared" si="20"/>
        <v>212453993.60000002</v>
      </c>
      <c r="L109" s="659"/>
    </row>
    <row r="110" spans="1:12" ht="20.25" customHeight="1">
      <c r="A110" s="651">
        <v>42742</v>
      </c>
      <c r="B110" s="652" t="s">
        <v>1320</v>
      </c>
      <c r="C110" s="651"/>
      <c r="D110" s="660" t="s">
        <v>2198</v>
      </c>
      <c r="E110" s="654"/>
      <c r="F110" s="655">
        <v>450</v>
      </c>
      <c r="G110" s="656">
        <v>2400</v>
      </c>
      <c r="H110" s="657">
        <f t="shared" si="23"/>
        <v>240</v>
      </c>
      <c r="I110" s="657">
        <f t="shared" si="24"/>
        <v>1188000</v>
      </c>
      <c r="J110" s="642"/>
      <c r="K110" s="658">
        <f t="shared" si="20"/>
        <v>213641993.60000002</v>
      </c>
      <c r="L110" s="659"/>
    </row>
    <row r="111" spans="1:12" ht="20.25" customHeight="1">
      <c r="A111" s="651">
        <v>42755</v>
      </c>
      <c r="B111" s="652" t="s">
        <v>1320</v>
      </c>
      <c r="C111" s="651"/>
      <c r="D111" s="653" t="s">
        <v>2197</v>
      </c>
      <c r="E111" s="654"/>
      <c r="F111" s="655">
        <v>279</v>
      </c>
      <c r="G111" s="656">
        <v>6000</v>
      </c>
      <c r="H111" s="657">
        <f t="shared" si="23"/>
        <v>600</v>
      </c>
      <c r="I111" s="657">
        <f t="shared" si="24"/>
        <v>1841400</v>
      </c>
      <c r="J111" s="642"/>
      <c r="K111" s="658">
        <f t="shared" si="20"/>
        <v>215483393.60000002</v>
      </c>
      <c r="L111" s="659"/>
    </row>
    <row r="112" spans="1:12" ht="20.25" customHeight="1">
      <c r="A112" s="651">
        <v>42755</v>
      </c>
      <c r="B112" s="661" t="s">
        <v>17</v>
      </c>
      <c r="C112" s="651"/>
      <c r="D112" s="662"/>
      <c r="E112" s="654"/>
      <c r="F112" s="663"/>
      <c r="G112" s="663"/>
      <c r="H112" s="657">
        <f t="shared" si="23"/>
        <v>0</v>
      </c>
      <c r="I112" s="657">
        <f t="shared" si="24"/>
        <v>0</v>
      </c>
      <c r="J112" s="642">
        <v>100000000</v>
      </c>
      <c r="K112" s="658">
        <f t="shared" si="20"/>
        <v>115483393.60000002</v>
      </c>
      <c r="L112" s="659"/>
    </row>
    <row r="113" spans="1:12" ht="20.25" customHeight="1">
      <c r="A113" s="651">
        <v>42759</v>
      </c>
      <c r="B113" s="652" t="s">
        <v>1320</v>
      </c>
      <c r="C113" s="651"/>
      <c r="D113" s="653" t="s">
        <v>2197</v>
      </c>
      <c r="E113" s="654"/>
      <c r="F113" s="655">
        <v>1000</v>
      </c>
      <c r="G113" s="656">
        <v>6000</v>
      </c>
      <c r="H113" s="657">
        <f t="shared" si="23"/>
        <v>600</v>
      </c>
      <c r="I113" s="657">
        <f t="shared" si="24"/>
        <v>6600000</v>
      </c>
      <c r="J113" s="642"/>
      <c r="K113" s="658">
        <f t="shared" si="20"/>
        <v>122083393.60000002</v>
      </c>
      <c r="L113" s="659"/>
    </row>
    <row r="114" spans="1:12" ht="20.25" customHeight="1">
      <c r="A114" s="651">
        <v>42759</v>
      </c>
      <c r="B114" s="652" t="s">
        <v>1320</v>
      </c>
      <c r="C114" s="651"/>
      <c r="D114" s="653" t="s">
        <v>2194</v>
      </c>
      <c r="E114" s="654"/>
      <c r="F114" s="655">
        <v>1020</v>
      </c>
      <c r="G114" s="656">
        <v>14200</v>
      </c>
      <c r="H114" s="657">
        <f t="shared" si="23"/>
        <v>1420</v>
      </c>
      <c r="I114" s="657">
        <f t="shared" si="24"/>
        <v>15932400</v>
      </c>
      <c r="J114" s="642"/>
      <c r="K114" s="658">
        <f t="shared" si="20"/>
        <v>138015793.60000002</v>
      </c>
      <c r="L114" s="659"/>
    </row>
    <row r="115" spans="1:12" ht="20.25" customHeight="1">
      <c r="A115" s="651">
        <v>42823</v>
      </c>
      <c r="B115" s="661" t="s">
        <v>1320</v>
      </c>
      <c r="C115" s="651"/>
      <c r="D115" s="660" t="s">
        <v>2190</v>
      </c>
      <c r="E115" s="654"/>
      <c r="F115" s="663">
        <v>638</v>
      </c>
      <c r="G115" s="663">
        <v>9660</v>
      </c>
      <c r="H115" s="657">
        <f t="shared" si="12"/>
        <v>966</v>
      </c>
      <c r="I115" s="657">
        <f t="shared" si="24"/>
        <v>6779388</v>
      </c>
      <c r="J115" s="642"/>
      <c r="K115" s="658">
        <f t="shared" si="20"/>
        <v>144795181.60000002</v>
      </c>
      <c r="L115" s="659"/>
    </row>
    <row r="116" spans="1:12" ht="20.25" customHeight="1">
      <c r="A116" s="651">
        <v>42823</v>
      </c>
      <c r="B116" s="661" t="s">
        <v>1320</v>
      </c>
      <c r="C116" s="651"/>
      <c r="D116" s="653" t="s">
        <v>2197</v>
      </c>
      <c r="E116" s="654"/>
      <c r="F116" s="663">
        <v>680</v>
      </c>
      <c r="G116" s="663">
        <v>6300</v>
      </c>
      <c r="H116" s="657">
        <f t="shared" si="12"/>
        <v>630</v>
      </c>
      <c r="I116" s="657">
        <f t="shared" si="13"/>
        <v>4712400</v>
      </c>
      <c r="J116" s="642"/>
      <c r="K116" s="658">
        <f t="shared" si="20"/>
        <v>149507581.60000002</v>
      </c>
      <c r="L116" s="659"/>
    </row>
    <row r="117" spans="1:12" ht="20.25" customHeight="1">
      <c r="A117" s="651">
        <v>42849</v>
      </c>
      <c r="B117" s="661" t="s">
        <v>1320</v>
      </c>
      <c r="C117" s="651"/>
      <c r="D117" s="660" t="s">
        <v>2197</v>
      </c>
      <c r="E117" s="654"/>
      <c r="F117" s="663">
        <v>268</v>
      </c>
      <c r="G117" s="663">
        <v>6900</v>
      </c>
      <c r="H117" s="657">
        <f t="shared" si="12"/>
        <v>690</v>
      </c>
      <c r="I117" s="657">
        <f t="shared" si="13"/>
        <v>2034120</v>
      </c>
      <c r="J117" s="642"/>
      <c r="K117" s="658">
        <f t="shared" si="20"/>
        <v>151541701.60000002</v>
      </c>
      <c r="L117" s="659"/>
    </row>
    <row r="118" spans="1:12" ht="20.25" customHeight="1">
      <c r="A118" s="651">
        <v>42849</v>
      </c>
      <c r="B118" s="661" t="s">
        <v>1320</v>
      </c>
      <c r="C118" s="651"/>
      <c r="D118" s="660" t="s">
        <v>2216</v>
      </c>
      <c r="E118" s="654"/>
      <c r="F118" s="663">
        <v>302</v>
      </c>
      <c r="G118" s="663">
        <v>13200</v>
      </c>
      <c r="H118" s="657">
        <f t="shared" si="12"/>
        <v>1320</v>
      </c>
      <c r="I118" s="657">
        <f t="shared" si="13"/>
        <v>4385040</v>
      </c>
      <c r="J118" s="642"/>
      <c r="K118" s="658">
        <f t="shared" si="20"/>
        <v>155926741.60000002</v>
      </c>
      <c r="L118" s="659"/>
    </row>
    <row r="119" spans="1:12" ht="20.25" customHeight="1">
      <c r="A119" s="651">
        <v>42849</v>
      </c>
      <c r="B119" s="661" t="s">
        <v>1320</v>
      </c>
      <c r="C119" s="651"/>
      <c r="D119" s="660" t="s">
        <v>2217</v>
      </c>
      <c r="E119" s="654"/>
      <c r="F119" s="663">
        <v>100</v>
      </c>
      <c r="G119" s="663">
        <v>15000</v>
      </c>
      <c r="H119" s="657">
        <f t="shared" si="12"/>
        <v>1500</v>
      </c>
      <c r="I119" s="657">
        <f t="shared" si="13"/>
        <v>1650000</v>
      </c>
      <c r="J119" s="642"/>
      <c r="K119" s="658">
        <f t="shared" si="20"/>
        <v>157576741.60000002</v>
      </c>
      <c r="L119" s="659"/>
    </row>
    <row r="120" spans="1:12" ht="20.25" customHeight="1">
      <c r="A120" s="651">
        <v>42849</v>
      </c>
      <c r="B120" s="661" t="s">
        <v>1320</v>
      </c>
      <c r="C120" s="651"/>
      <c r="D120" s="660" t="s">
        <v>2218</v>
      </c>
      <c r="E120" s="654"/>
      <c r="F120" s="663">
        <v>102</v>
      </c>
      <c r="G120" s="663">
        <v>15000</v>
      </c>
      <c r="H120" s="657">
        <f t="shared" si="12"/>
        <v>1500</v>
      </c>
      <c r="I120" s="657">
        <f t="shared" si="13"/>
        <v>1683000</v>
      </c>
      <c r="J120" s="642"/>
      <c r="K120" s="658">
        <f t="shared" si="20"/>
        <v>159259741.60000002</v>
      </c>
      <c r="L120" s="659"/>
    </row>
    <row r="121" spans="1:12" ht="20.25" customHeight="1">
      <c r="A121" s="651">
        <v>42849</v>
      </c>
      <c r="B121" s="661" t="s">
        <v>1320</v>
      </c>
      <c r="C121" s="651"/>
      <c r="D121" s="660" t="s">
        <v>2193</v>
      </c>
      <c r="E121" s="654"/>
      <c r="F121" s="663">
        <v>1156</v>
      </c>
      <c r="G121" s="663">
        <v>15500</v>
      </c>
      <c r="H121" s="657">
        <f t="shared" si="12"/>
        <v>1550</v>
      </c>
      <c r="I121" s="657">
        <f t="shared" si="13"/>
        <v>19709800</v>
      </c>
      <c r="J121" s="642"/>
      <c r="K121" s="658">
        <f t="shared" si="20"/>
        <v>178969541.60000002</v>
      </c>
      <c r="L121" s="659"/>
    </row>
    <row r="122" spans="1:12" ht="20.25" customHeight="1">
      <c r="A122" s="651">
        <v>42849</v>
      </c>
      <c r="B122" s="661" t="s">
        <v>1320</v>
      </c>
      <c r="C122" s="651"/>
      <c r="D122" s="660" t="s">
        <v>2195</v>
      </c>
      <c r="E122" s="654"/>
      <c r="F122" s="663">
        <v>410</v>
      </c>
      <c r="G122" s="663">
        <v>20900</v>
      </c>
      <c r="H122" s="657">
        <f t="shared" si="12"/>
        <v>2090</v>
      </c>
      <c r="I122" s="657">
        <f t="shared" si="13"/>
        <v>9425900</v>
      </c>
      <c r="J122" s="642"/>
      <c r="K122" s="658">
        <f t="shared" si="20"/>
        <v>188395441.60000002</v>
      </c>
      <c r="L122" s="659"/>
    </row>
    <row r="123" spans="1:12" ht="20.25" customHeight="1">
      <c r="A123" s="651">
        <v>42849</v>
      </c>
      <c r="B123" s="661" t="s">
        <v>1320</v>
      </c>
      <c r="C123" s="651"/>
      <c r="D123" s="660" t="s">
        <v>2219</v>
      </c>
      <c r="E123" s="654"/>
      <c r="F123" s="663">
        <v>320</v>
      </c>
      <c r="G123" s="663">
        <v>21850</v>
      </c>
      <c r="H123" s="657">
        <f t="shared" si="12"/>
        <v>2185</v>
      </c>
      <c r="I123" s="657">
        <f t="shared" si="13"/>
        <v>7691200</v>
      </c>
      <c r="J123" s="642"/>
      <c r="K123" s="658">
        <f t="shared" si="20"/>
        <v>196086641.60000002</v>
      </c>
      <c r="L123" s="659"/>
    </row>
    <row r="124" spans="1:12" ht="20.25" customHeight="1">
      <c r="A124" s="651">
        <v>42853</v>
      </c>
      <c r="B124" s="661" t="s">
        <v>17</v>
      </c>
      <c r="C124" s="651"/>
      <c r="D124" s="662"/>
      <c r="E124" s="654"/>
      <c r="F124" s="663"/>
      <c r="G124" s="663"/>
      <c r="H124" s="657">
        <f t="shared" si="12"/>
        <v>0</v>
      </c>
      <c r="I124" s="657">
        <f t="shared" si="13"/>
        <v>0</v>
      </c>
      <c r="J124" s="642">
        <v>100000000</v>
      </c>
      <c r="K124" s="658">
        <f t="shared" si="20"/>
        <v>96086641.600000024</v>
      </c>
      <c r="L124" s="659"/>
    </row>
    <row r="125" spans="1:12" ht="20.25" customHeight="1">
      <c r="A125" s="651">
        <v>42875</v>
      </c>
      <c r="B125" s="661" t="s">
        <v>1320</v>
      </c>
      <c r="C125" s="651"/>
      <c r="D125" s="660" t="s">
        <v>2193</v>
      </c>
      <c r="E125" s="654"/>
      <c r="F125" s="663">
        <v>333</v>
      </c>
      <c r="G125" s="663">
        <v>13500</v>
      </c>
      <c r="H125" s="657">
        <f t="shared" si="12"/>
        <v>1350</v>
      </c>
      <c r="I125" s="657">
        <f t="shared" si="13"/>
        <v>4945050</v>
      </c>
      <c r="J125" s="642"/>
      <c r="K125" s="658">
        <f t="shared" si="20"/>
        <v>101031691.60000002</v>
      </c>
      <c r="L125" s="659"/>
    </row>
    <row r="126" spans="1:12" ht="20.25" customHeight="1">
      <c r="A126" s="651">
        <v>42875</v>
      </c>
      <c r="B126" s="661" t="s">
        <v>1320</v>
      </c>
      <c r="C126" s="651"/>
      <c r="D126" s="660" t="s">
        <v>2223</v>
      </c>
      <c r="E126" s="654"/>
      <c r="F126" s="663">
        <v>282</v>
      </c>
      <c r="G126" s="663">
        <v>15900</v>
      </c>
      <c r="H126" s="657">
        <f t="shared" si="12"/>
        <v>1590</v>
      </c>
      <c r="I126" s="657">
        <f t="shared" si="13"/>
        <v>4932180</v>
      </c>
      <c r="J126" s="642"/>
      <c r="K126" s="658">
        <f t="shared" si="20"/>
        <v>105963871.60000002</v>
      </c>
      <c r="L126" s="659"/>
    </row>
    <row r="127" spans="1:12" ht="20.25" customHeight="1">
      <c r="A127" s="651">
        <v>42884</v>
      </c>
      <c r="B127" s="661" t="s">
        <v>1320</v>
      </c>
      <c r="C127" s="651"/>
      <c r="D127" s="660" t="s">
        <v>2193</v>
      </c>
      <c r="E127" s="654"/>
      <c r="F127" s="663">
        <v>450</v>
      </c>
      <c r="G127" s="663">
        <v>18500</v>
      </c>
      <c r="H127" s="657">
        <f t="shared" si="12"/>
        <v>1850</v>
      </c>
      <c r="I127" s="657">
        <f t="shared" si="13"/>
        <v>9157500</v>
      </c>
      <c r="J127" s="642"/>
      <c r="K127" s="658">
        <f t="shared" si="20"/>
        <v>115121371.60000002</v>
      </c>
      <c r="L127" s="659"/>
    </row>
    <row r="128" spans="1:12" ht="20.25" customHeight="1">
      <c r="A128" s="651">
        <v>42888</v>
      </c>
      <c r="B128" s="661" t="s">
        <v>2193</v>
      </c>
      <c r="C128" s="651"/>
      <c r="D128" s="660" t="s">
        <v>2193</v>
      </c>
      <c r="E128" s="654"/>
      <c r="F128" s="663">
        <v>1341</v>
      </c>
      <c r="G128" s="663">
        <v>13500</v>
      </c>
      <c r="H128" s="657">
        <f t="shared" si="12"/>
        <v>1350</v>
      </c>
      <c r="I128" s="657">
        <f t="shared" si="13"/>
        <v>19913850</v>
      </c>
      <c r="J128" s="642"/>
      <c r="K128" s="658">
        <f t="shared" si="20"/>
        <v>135035221.60000002</v>
      </c>
      <c r="L128" s="659"/>
    </row>
    <row r="129" spans="1:12" ht="20.25" customHeight="1">
      <c r="A129" s="651">
        <v>42888</v>
      </c>
      <c r="B129" s="661" t="s">
        <v>2219</v>
      </c>
      <c r="C129" s="651"/>
      <c r="D129" s="660" t="s">
        <v>2219</v>
      </c>
      <c r="E129" s="654"/>
      <c r="F129" s="663">
        <v>321</v>
      </c>
      <c r="G129" s="663">
        <v>14000</v>
      </c>
      <c r="H129" s="657">
        <f t="shared" si="12"/>
        <v>1400</v>
      </c>
      <c r="I129" s="657">
        <f t="shared" si="13"/>
        <v>4943400</v>
      </c>
      <c r="J129" s="642"/>
      <c r="K129" s="658">
        <f t="shared" si="20"/>
        <v>139978621.60000002</v>
      </c>
      <c r="L129" s="659"/>
    </row>
    <row r="130" spans="1:12" ht="20.25" customHeight="1">
      <c r="A130" s="651">
        <v>42888</v>
      </c>
      <c r="B130" s="661" t="s">
        <v>2197</v>
      </c>
      <c r="C130" s="651"/>
      <c r="D130" s="660" t="s">
        <v>2197</v>
      </c>
      <c r="E130" s="654"/>
      <c r="F130" s="663">
        <v>322</v>
      </c>
      <c r="G130" s="663">
        <v>16000</v>
      </c>
      <c r="H130" s="657">
        <f t="shared" si="12"/>
        <v>1600</v>
      </c>
      <c r="I130" s="657">
        <f t="shared" si="13"/>
        <v>5667200</v>
      </c>
      <c r="J130" s="642"/>
      <c r="K130" s="658">
        <f t="shared" si="20"/>
        <v>145645821.60000002</v>
      </c>
      <c r="L130" s="659"/>
    </row>
    <row r="131" spans="1:12" ht="20.25" customHeight="1">
      <c r="A131" s="651">
        <v>42888</v>
      </c>
      <c r="B131" s="661" t="s">
        <v>2244</v>
      </c>
      <c r="C131" s="651"/>
      <c r="D131" s="660" t="s">
        <v>2244</v>
      </c>
      <c r="E131" s="654"/>
      <c r="F131" s="663">
        <v>221</v>
      </c>
      <c r="G131" s="663">
        <v>11000</v>
      </c>
      <c r="H131" s="657">
        <f t="shared" ref="H131:H150" si="25">G131*10%</f>
        <v>1100</v>
      </c>
      <c r="I131" s="657">
        <f t="shared" ref="I131:I150" si="26">IF(B131&lt;&gt;"",F131*(G131+H131),0)</f>
        <v>2674100</v>
      </c>
      <c r="J131" s="642"/>
      <c r="K131" s="658">
        <f t="shared" si="20"/>
        <v>148319921.60000002</v>
      </c>
      <c r="L131" s="659"/>
    </row>
    <row r="132" spans="1:12" ht="20.25" customHeight="1">
      <c r="A132" s="651">
        <v>42905</v>
      </c>
      <c r="B132" s="661" t="s">
        <v>2196</v>
      </c>
      <c r="C132" s="651"/>
      <c r="D132" s="660" t="s">
        <v>2196</v>
      </c>
      <c r="E132" s="654"/>
      <c r="F132" s="663">
        <v>332</v>
      </c>
      <c r="G132" s="663">
        <v>20300</v>
      </c>
      <c r="H132" s="657">
        <f t="shared" si="25"/>
        <v>2030</v>
      </c>
      <c r="I132" s="657">
        <f t="shared" si="26"/>
        <v>7413560</v>
      </c>
      <c r="J132" s="642"/>
      <c r="K132" s="658">
        <f t="shared" si="20"/>
        <v>155733481.60000002</v>
      </c>
      <c r="L132" s="659"/>
    </row>
    <row r="133" spans="1:12" ht="20.25" customHeight="1">
      <c r="A133" s="651">
        <v>42905</v>
      </c>
      <c r="B133" s="661" t="s">
        <v>2245</v>
      </c>
      <c r="C133" s="651"/>
      <c r="D133" s="660" t="s">
        <v>2245</v>
      </c>
      <c r="E133" s="654"/>
      <c r="F133" s="663">
        <v>52</v>
      </c>
      <c r="G133" s="663">
        <v>16000</v>
      </c>
      <c r="H133" s="657">
        <f t="shared" si="25"/>
        <v>1600</v>
      </c>
      <c r="I133" s="657">
        <f t="shared" si="26"/>
        <v>915200</v>
      </c>
      <c r="J133" s="642"/>
      <c r="K133" s="658">
        <f t="shared" si="20"/>
        <v>156648681.60000002</v>
      </c>
      <c r="L133" s="659"/>
    </row>
    <row r="134" spans="1:12" ht="20.25" customHeight="1">
      <c r="A134" s="651">
        <v>42905</v>
      </c>
      <c r="B134" s="661" t="s">
        <v>2217</v>
      </c>
      <c r="C134" s="651"/>
      <c r="D134" s="660" t="s">
        <v>2217</v>
      </c>
      <c r="E134" s="654"/>
      <c r="F134" s="663">
        <v>225</v>
      </c>
      <c r="G134" s="663">
        <v>15000</v>
      </c>
      <c r="H134" s="657">
        <f t="shared" si="25"/>
        <v>1500</v>
      </c>
      <c r="I134" s="657">
        <f t="shared" si="26"/>
        <v>3712500</v>
      </c>
      <c r="J134" s="642"/>
      <c r="K134" s="658">
        <f t="shared" si="20"/>
        <v>160361181.60000002</v>
      </c>
      <c r="L134" s="659"/>
    </row>
    <row r="135" spans="1:12" ht="20.25" customHeight="1">
      <c r="A135" s="651">
        <v>42905</v>
      </c>
      <c r="B135" s="661" t="s">
        <v>2195</v>
      </c>
      <c r="C135" s="651"/>
      <c r="D135" s="660" t="s">
        <v>2195</v>
      </c>
      <c r="E135" s="654"/>
      <c r="F135" s="663">
        <v>222</v>
      </c>
      <c r="G135" s="663">
        <v>16500</v>
      </c>
      <c r="H135" s="657">
        <f t="shared" si="25"/>
        <v>1650</v>
      </c>
      <c r="I135" s="657">
        <f t="shared" si="26"/>
        <v>4029300</v>
      </c>
      <c r="J135" s="642"/>
      <c r="K135" s="658">
        <f t="shared" si="20"/>
        <v>164390481.60000002</v>
      </c>
      <c r="L135" s="659"/>
    </row>
    <row r="136" spans="1:12" ht="20.25" customHeight="1">
      <c r="A136" s="651">
        <v>42905</v>
      </c>
      <c r="B136" s="661" t="s">
        <v>2198</v>
      </c>
      <c r="C136" s="651"/>
      <c r="D136" s="660" t="s">
        <v>2198</v>
      </c>
      <c r="E136" s="654"/>
      <c r="F136" s="663">
        <v>340</v>
      </c>
      <c r="G136" s="663">
        <v>2760</v>
      </c>
      <c r="H136" s="657">
        <f t="shared" si="25"/>
        <v>276</v>
      </c>
      <c r="I136" s="657">
        <f t="shared" si="26"/>
        <v>1032240</v>
      </c>
      <c r="J136" s="642"/>
      <c r="K136" s="658">
        <f t="shared" si="20"/>
        <v>165422721.60000002</v>
      </c>
      <c r="L136" s="659"/>
    </row>
    <row r="137" spans="1:12" ht="20.25" customHeight="1">
      <c r="A137" s="651">
        <v>42914</v>
      </c>
      <c r="B137" s="661" t="s">
        <v>17</v>
      </c>
      <c r="C137" s="651"/>
      <c r="D137" s="660"/>
      <c r="E137" s="654"/>
      <c r="F137" s="663"/>
      <c r="G137" s="663"/>
      <c r="H137" s="657">
        <f>G137*10%</f>
        <v>0</v>
      </c>
      <c r="I137" s="657">
        <f>IF(B137&lt;&gt;"",F137*(G137+H137),0)</f>
        <v>0</v>
      </c>
      <c r="J137" s="642">
        <v>60000000</v>
      </c>
      <c r="K137" s="658">
        <f t="shared" si="20"/>
        <v>105422721.60000002</v>
      </c>
      <c r="L137" s="659"/>
    </row>
    <row r="138" spans="1:12" ht="20.25" customHeight="1">
      <c r="A138" s="651">
        <v>42927</v>
      </c>
      <c r="B138" s="661" t="s">
        <v>2193</v>
      </c>
      <c r="C138" s="651"/>
      <c r="D138" s="660" t="s">
        <v>2193</v>
      </c>
      <c r="E138" s="654"/>
      <c r="F138" s="663">
        <v>1228</v>
      </c>
      <c r="G138" s="663">
        <v>13500</v>
      </c>
      <c r="H138" s="657">
        <f t="shared" si="25"/>
        <v>1350</v>
      </c>
      <c r="I138" s="657">
        <f t="shared" si="26"/>
        <v>18235800</v>
      </c>
      <c r="J138" s="642"/>
      <c r="K138" s="658">
        <f t="shared" si="20"/>
        <v>123658521.60000002</v>
      </c>
      <c r="L138" s="659"/>
    </row>
    <row r="139" spans="1:12" ht="20.25" customHeight="1">
      <c r="A139" s="651">
        <v>42927</v>
      </c>
      <c r="B139" s="661" t="s">
        <v>2219</v>
      </c>
      <c r="C139" s="651"/>
      <c r="D139" s="660" t="s">
        <v>2219</v>
      </c>
      <c r="E139" s="654"/>
      <c r="F139" s="663">
        <v>356</v>
      </c>
      <c r="G139" s="663">
        <v>14000</v>
      </c>
      <c r="H139" s="657">
        <f t="shared" si="25"/>
        <v>1400</v>
      </c>
      <c r="I139" s="657">
        <f t="shared" si="26"/>
        <v>5482400</v>
      </c>
      <c r="J139" s="642"/>
      <c r="K139" s="658">
        <f t="shared" si="20"/>
        <v>129140921.60000002</v>
      </c>
      <c r="L139" s="659"/>
    </row>
    <row r="140" spans="1:12" ht="20.25" customHeight="1">
      <c r="A140" s="651">
        <v>42927</v>
      </c>
      <c r="B140" s="661" t="s">
        <v>2246</v>
      </c>
      <c r="C140" s="651"/>
      <c r="D140" s="660" t="s">
        <v>2246</v>
      </c>
      <c r="E140" s="654"/>
      <c r="F140" s="663">
        <v>458</v>
      </c>
      <c r="G140" s="663">
        <v>15200</v>
      </c>
      <c r="H140" s="657">
        <f t="shared" si="25"/>
        <v>1520</v>
      </c>
      <c r="I140" s="657">
        <f t="shared" si="26"/>
        <v>7657760</v>
      </c>
      <c r="J140" s="642"/>
      <c r="K140" s="658">
        <f t="shared" si="20"/>
        <v>136798681.60000002</v>
      </c>
      <c r="L140" s="659"/>
    </row>
    <row r="141" spans="1:12" ht="20.25" customHeight="1">
      <c r="A141" s="651">
        <v>42944</v>
      </c>
      <c r="B141" s="661" t="s">
        <v>2193</v>
      </c>
      <c r="C141" s="651"/>
      <c r="D141" s="660" t="s">
        <v>2193</v>
      </c>
      <c r="E141" s="654"/>
      <c r="F141" s="663">
        <v>1008</v>
      </c>
      <c r="G141" s="663">
        <v>13500</v>
      </c>
      <c r="H141" s="657">
        <f t="shared" ref="H141" si="27">G141*10%</f>
        <v>1350</v>
      </c>
      <c r="I141" s="657">
        <f t="shared" ref="I141" si="28">IF(B141&lt;&gt;"",F141*(G141+H141),0)</f>
        <v>14968800</v>
      </c>
      <c r="J141" s="642"/>
      <c r="K141" s="658">
        <f t="shared" si="20"/>
        <v>151767481.60000002</v>
      </c>
      <c r="L141" s="659"/>
    </row>
    <row r="142" spans="1:12" ht="20.25" customHeight="1">
      <c r="A142" s="651"/>
      <c r="B142" s="661"/>
      <c r="C142" s="651"/>
      <c r="D142" s="660"/>
      <c r="E142" s="654"/>
      <c r="F142" s="663"/>
      <c r="G142" s="663"/>
      <c r="H142" s="657">
        <f t="shared" si="25"/>
        <v>0</v>
      </c>
      <c r="I142" s="657">
        <f t="shared" si="26"/>
        <v>0</v>
      </c>
      <c r="J142" s="642"/>
      <c r="K142" s="658">
        <f t="shared" si="20"/>
        <v>0</v>
      </c>
      <c r="L142" s="659"/>
    </row>
    <row r="143" spans="1:12" ht="20.25" customHeight="1">
      <c r="A143" s="651"/>
      <c r="B143" s="661"/>
      <c r="C143" s="651"/>
      <c r="D143" s="660"/>
      <c r="E143" s="654"/>
      <c r="F143" s="663"/>
      <c r="G143" s="663"/>
      <c r="H143" s="657">
        <f t="shared" si="25"/>
        <v>0</v>
      </c>
      <c r="I143" s="657">
        <f t="shared" si="26"/>
        <v>0</v>
      </c>
      <c r="J143" s="642"/>
      <c r="K143" s="658">
        <f t="shared" si="20"/>
        <v>0</v>
      </c>
      <c r="L143" s="659"/>
    </row>
    <row r="144" spans="1:12" ht="20.25" customHeight="1">
      <c r="A144" s="651"/>
      <c r="B144" s="661"/>
      <c r="C144" s="651"/>
      <c r="D144" s="660"/>
      <c r="E144" s="654"/>
      <c r="F144" s="663"/>
      <c r="G144" s="663"/>
      <c r="H144" s="657">
        <f t="shared" si="25"/>
        <v>0</v>
      </c>
      <c r="I144" s="657">
        <f t="shared" si="26"/>
        <v>0</v>
      </c>
      <c r="J144" s="642"/>
      <c r="K144" s="658">
        <f t="shared" si="20"/>
        <v>0</v>
      </c>
      <c r="L144" s="659"/>
    </row>
    <row r="145" spans="1:12" ht="20.25" customHeight="1">
      <c r="A145" s="651"/>
      <c r="B145" s="661"/>
      <c r="C145" s="651"/>
      <c r="D145" s="660"/>
      <c r="E145" s="654"/>
      <c r="F145" s="663"/>
      <c r="G145" s="663"/>
      <c r="H145" s="657">
        <f t="shared" si="25"/>
        <v>0</v>
      </c>
      <c r="I145" s="657">
        <f t="shared" si="26"/>
        <v>0</v>
      </c>
      <c r="J145" s="642"/>
      <c r="K145" s="658">
        <f t="shared" si="20"/>
        <v>0</v>
      </c>
      <c r="L145" s="659"/>
    </row>
    <row r="146" spans="1:12" ht="20.25" customHeight="1">
      <c r="A146" s="651"/>
      <c r="B146" s="661"/>
      <c r="C146" s="651"/>
      <c r="D146" s="660"/>
      <c r="E146" s="654"/>
      <c r="F146" s="663"/>
      <c r="G146" s="663"/>
      <c r="H146" s="657">
        <f t="shared" si="25"/>
        <v>0</v>
      </c>
      <c r="I146" s="657">
        <f t="shared" si="26"/>
        <v>0</v>
      </c>
      <c r="J146" s="642"/>
      <c r="K146" s="658">
        <f t="shared" si="20"/>
        <v>0</v>
      </c>
      <c r="L146" s="659"/>
    </row>
    <row r="147" spans="1:12" ht="20.25" customHeight="1">
      <c r="A147" s="651"/>
      <c r="B147" s="661"/>
      <c r="C147" s="651"/>
      <c r="D147" s="660"/>
      <c r="E147" s="654"/>
      <c r="F147" s="663"/>
      <c r="G147" s="663"/>
      <c r="H147" s="657">
        <f t="shared" si="25"/>
        <v>0</v>
      </c>
      <c r="I147" s="657">
        <f t="shared" si="26"/>
        <v>0</v>
      </c>
      <c r="J147" s="642"/>
      <c r="K147" s="658">
        <f t="shared" si="20"/>
        <v>0</v>
      </c>
      <c r="L147" s="659"/>
    </row>
    <row r="148" spans="1:12" ht="20.25" customHeight="1">
      <c r="A148" s="651"/>
      <c r="B148" s="661"/>
      <c r="C148" s="651"/>
      <c r="D148" s="660"/>
      <c r="E148" s="654"/>
      <c r="F148" s="663"/>
      <c r="G148" s="663"/>
      <c r="H148" s="657">
        <f t="shared" si="25"/>
        <v>0</v>
      </c>
      <c r="I148" s="657">
        <f t="shared" si="26"/>
        <v>0</v>
      </c>
      <c r="J148" s="642"/>
      <c r="K148" s="658">
        <f t="shared" si="20"/>
        <v>0</v>
      </c>
      <c r="L148" s="659"/>
    </row>
    <row r="149" spans="1:12" ht="20.25" customHeight="1">
      <c r="A149" s="651"/>
      <c r="B149" s="661"/>
      <c r="C149" s="651"/>
      <c r="D149" s="660"/>
      <c r="E149" s="654"/>
      <c r="F149" s="663"/>
      <c r="G149" s="663"/>
      <c r="H149" s="657">
        <f t="shared" si="25"/>
        <v>0</v>
      </c>
      <c r="I149" s="657">
        <f t="shared" si="26"/>
        <v>0</v>
      </c>
      <c r="J149" s="642"/>
      <c r="K149" s="658">
        <f t="shared" si="20"/>
        <v>0</v>
      </c>
      <c r="L149" s="659"/>
    </row>
    <row r="150" spans="1:12" ht="20.25" customHeight="1">
      <c r="A150" s="651"/>
      <c r="B150" s="661"/>
      <c r="C150" s="651"/>
      <c r="D150" s="660"/>
      <c r="E150" s="654"/>
      <c r="F150" s="663"/>
      <c r="G150" s="663"/>
      <c r="H150" s="657">
        <f t="shared" si="25"/>
        <v>0</v>
      </c>
      <c r="I150" s="657">
        <f t="shared" si="26"/>
        <v>0</v>
      </c>
      <c r="J150" s="642"/>
      <c r="K150" s="658">
        <f t="shared" si="20"/>
        <v>0</v>
      </c>
      <c r="L150" s="659"/>
    </row>
    <row r="151" spans="1:12" ht="20.25" customHeight="1">
      <c r="A151" s="651"/>
      <c r="B151" s="661"/>
      <c r="C151" s="651"/>
      <c r="D151" s="660"/>
      <c r="E151" s="654"/>
      <c r="F151" s="663"/>
      <c r="G151" s="663"/>
      <c r="H151" s="657">
        <f t="shared" si="12"/>
        <v>0</v>
      </c>
      <c r="I151" s="657">
        <f t="shared" si="13"/>
        <v>0</v>
      </c>
      <c r="J151" s="642"/>
      <c r="K151" s="658">
        <f t="shared" si="20"/>
        <v>0</v>
      </c>
      <c r="L151" s="659"/>
    </row>
    <row r="152" spans="1:12" ht="20.25" customHeight="1">
      <c r="A152" s="348"/>
      <c r="B152" s="350"/>
      <c r="C152" s="348"/>
      <c r="D152" s="635"/>
      <c r="E152" s="257"/>
      <c r="F152" s="349"/>
      <c r="G152" s="349"/>
      <c r="H152" s="345">
        <f t="shared" si="3"/>
        <v>0</v>
      </c>
      <c r="I152" s="345">
        <f t="shared" si="4"/>
        <v>0</v>
      </c>
      <c r="J152" s="344"/>
      <c r="K152" s="346">
        <f t="shared" si="20"/>
        <v>0</v>
      </c>
      <c r="L152" s="347"/>
    </row>
    <row r="153" spans="1:12" s="259" customFormat="1" ht="20.25" customHeight="1">
      <c r="A153" s="770" t="s">
        <v>3</v>
      </c>
      <c r="B153" s="771"/>
      <c r="C153" s="771"/>
      <c r="D153" s="771"/>
      <c r="E153" s="771"/>
      <c r="F153" s="771"/>
      <c r="G153" s="771"/>
      <c r="H153" s="772"/>
      <c r="I153" s="351">
        <f>SUM(I13:I152)</f>
        <v>1000729571.5999999</v>
      </c>
      <c r="J153" s="351">
        <f>SUM(J13:J152)</f>
        <v>893007965</v>
      </c>
      <c r="K153" s="351">
        <f>K12+I153-J153</f>
        <v>151767481.5999999</v>
      </c>
      <c r="L153" s="352"/>
    </row>
    <row r="154" spans="1:12" ht="21" customHeight="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2" ht="21" customHeight="1">
      <c r="B155" s="260" t="s">
        <v>515</v>
      </c>
      <c r="C155" s="247"/>
      <c r="D155" s="332"/>
      <c r="E155" s="766">
        <f>K153</f>
        <v>151767481.5999999</v>
      </c>
      <c r="F155" s="766"/>
      <c r="G155" s="355" t="s">
        <v>20</v>
      </c>
      <c r="J155" s="243"/>
      <c r="K155" s="243"/>
    </row>
    <row r="156" spans="1:12" ht="21" customHeight="1">
      <c r="B156" s="260" t="s">
        <v>516</v>
      </c>
      <c r="C156" s="261"/>
      <c r="D156" s="356" t="e">
        <f ca="1">[3]!VND(E155, TRUE)</f>
        <v>#NAME?</v>
      </c>
      <c r="E156" s="332"/>
      <c r="F156" s="357"/>
      <c r="J156" s="243"/>
      <c r="K156" s="243"/>
    </row>
    <row r="157" spans="1:12" ht="21" customHeight="1">
      <c r="C157" s="247"/>
      <c r="D157" s="332"/>
      <c r="E157" s="332"/>
      <c r="F157" s="357"/>
      <c r="J157" s="243"/>
      <c r="K157" s="243"/>
    </row>
    <row r="158" spans="1:12" ht="21" customHeight="1">
      <c r="A158" s="332" t="s">
        <v>1358</v>
      </c>
      <c r="C158" s="247"/>
      <c r="D158" s="332"/>
      <c r="E158" s="332"/>
      <c r="F158" s="357"/>
      <c r="G158" s="332" t="s">
        <v>23</v>
      </c>
      <c r="J158" s="243"/>
      <c r="K158" s="243"/>
    </row>
    <row r="159" spans="1:12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2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  <row r="215" spans="1:11">
      <c r="A215" s="353"/>
      <c r="B215" s="247"/>
      <c r="C215" s="247"/>
      <c r="D215" s="247"/>
      <c r="F215" s="354"/>
      <c r="G215" s="354"/>
      <c r="H215" s="354"/>
      <c r="I215" s="354"/>
      <c r="J215" s="354"/>
      <c r="K215" s="354"/>
    </row>
    <row r="216" spans="1:11">
      <c r="A216" s="353"/>
      <c r="B216" s="247"/>
      <c r="C216" s="247"/>
      <c r="D216" s="247"/>
      <c r="F216" s="354"/>
      <c r="G216" s="354"/>
      <c r="H216" s="354"/>
      <c r="I216" s="354"/>
      <c r="J216" s="354"/>
      <c r="K216" s="354"/>
    </row>
    <row r="217" spans="1:11">
      <c r="A217" s="353"/>
      <c r="B217" s="247"/>
      <c r="C217" s="247"/>
      <c r="D217" s="247"/>
      <c r="F217" s="354"/>
      <c r="G217" s="354"/>
      <c r="H217" s="354"/>
      <c r="I217" s="354"/>
      <c r="J217" s="354"/>
      <c r="K217" s="354"/>
    </row>
    <row r="218" spans="1:11">
      <c r="A218" s="353"/>
      <c r="B218" s="247"/>
      <c r="C218" s="247"/>
      <c r="D218" s="247"/>
      <c r="F218" s="354"/>
      <c r="G218" s="354"/>
      <c r="H218" s="354"/>
      <c r="I218" s="354"/>
      <c r="J218" s="354"/>
      <c r="K218" s="354"/>
    </row>
    <row r="219" spans="1:11">
      <c r="A219" s="353"/>
      <c r="B219" s="247"/>
      <c r="C219" s="247"/>
      <c r="D219" s="247"/>
      <c r="F219" s="354"/>
      <c r="G219" s="354"/>
      <c r="H219" s="354"/>
      <c r="I219" s="354"/>
      <c r="J219" s="354"/>
      <c r="K219" s="354"/>
    </row>
    <row r="220" spans="1:11">
      <c r="A220" s="353"/>
      <c r="B220" s="247"/>
      <c r="C220" s="247"/>
      <c r="D220" s="247"/>
      <c r="F220" s="354"/>
      <c r="G220" s="354"/>
      <c r="H220" s="354"/>
      <c r="I220" s="354"/>
      <c r="J220" s="354"/>
      <c r="K220" s="354"/>
    </row>
    <row r="221" spans="1:11">
      <c r="A221" s="353"/>
      <c r="B221" s="247"/>
      <c r="C221" s="247"/>
      <c r="D221" s="247"/>
      <c r="F221" s="354"/>
      <c r="G221" s="354"/>
      <c r="H221" s="354"/>
      <c r="I221" s="354"/>
      <c r="J221" s="354"/>
      <c r="K221" s="354"/>
    </row>
    <row r="222" spans="1:11">
      <c r="A222" s="353"/>
      <c r="B222" s="247"/>
      <c r="C222" s="247"/>
      <c r="D222" s="247"/>
      <c r="F222" s="354"/>
      <c r="G222" s="354"/>
      <c r="H222" s="354"/>
      <c r="I222" s="354"/>
      <c r="J222" s="354"/>
      <c r="K222" s="354"/>
    </row>
    <row r="223" spans="1:11">
      <c r="A223" s="353"/>
      <c r="B223" s="247"/>
      <c r="C223" s="247"/>
      <c r="D223" s="247"/>
      <c r="F223" s="354"/>
      <c r="G223" s="354"/>
      <c r="H223" s="354"/>
      <c r="I223" s="354"/>
      <c r="J223" s="354"/>
      <c r="K223" s="354"/>
    </row>
    <row r="224" spans="1:11">
      <c r="A224" s="353"/>
      <c r="B224" s="247"/>
      <c r="C224" s="247"/>
      <c r="D224" s="247"/>
      <c r="F224" s="354"/>
      <c r="G224" s="354"/>
      <c r="H224" s="354"/>
      <c r="I224" s="354"/>
      <c r="J224" s="354"/>
      <c r="K224" s="354"/>
    </row>
    <row r="225" spans="1:11">
      <c r="A225" s="353"/>
      <c r="B225" s="247"/>
      <c r="C225" s="247"/>
      <c r="D225" s="247"/>
      <c r="F225" s="354"/>
      <c r="G225" s="354"/>
      <c r="H225" s="354"/>
      <c r="I225" s="354"/>
      <c r="J225" s="354"/>
      <c r="K225" s="354"/>
    </row>
    <row r="226" spans="1:11">
      <c r="A226" s="353"/>
      <c r="B226" s="247"/>
      <c r="C226" s="247"/>
      <c r="D226" s="247"/>
      <c r="F226" s="354"/>
      <c r="G226" s="354"/>
      <c r="H226" s="354"/>
      <c r="I226" s="354"/>
      <c r="J226" s="354"/>
      <c r="K226" s="354"/>
    </row>
    <row r="227" spans="1:11">
      <c r="A227" s="353"/>
      <c r="B227" s="247"/>
      <c r="C227" s="247"/>
      <c r="D227" s="247"/>
      <c r="F227" s="354"/>
      <c r="G227" s="354"/>
      <c r="H227" s="354"/>
      <c r="I227" s="354"/>
      <c r="J227" s="354"/>
      <c r="K227" s="354"/>
    </row>
    <row r="228" spans="1:11">
      <c r="A228" s="353"/>
      <c r="B228" s="247"/>
      <c r="C228" s="247"/>
      <c r="D228" s="247"/>
      <c r="F228" s="354"/>
      <c r="G228" s="354"/>
      <c r="H228" s="354"/>
      <c r="I228" s="354"/>
      <c r="J228" s="354"/>
      <c r="K228" s="354"/>
    </row>
    <row r="229" spans="1:11">
      <c r="A229" s="353"/>
      <c r="B229" s="247"/>
      <c r="C229" s="247"/>
      <c r="D229" s="247"/>
      <c r="F229" s="354"/>
      <c r="G229" s="354"/>
      <c r="H229" s="354"/>
      <c r="I229" s="354"/>
      <c r="J229" s="354"/>
      <c r="K229" s="354"/>
    </row>
    <row r="230" spans="1:11">
      <c r="A230" s="353"/>
      <c r="B230" s="247"/>
      <c r="C230" s="247"/>
      <c r="D230" s="247"/>
      <c r="F230" s="354"/>
      <c r="G230" s="354"/>
      <c r="H230" s="354"/>
      <c r="I230" s="354"/>
      <c r="J230" s="354"/>
      <c r="K230" s="354"/>
    </row>
    <row r="231" spans="1:11">
      <c r="A231" s="353"/>
      <c r="B231" s="247"/>
      <c r="C231" s="247"/>
      <c r="D231" s="247"/>
      <c r="F231" s="354"/>
      <c r="G231" s="354"/>
      <c r="H231" s="354"/>
      <c r="I231" s="354"/>
      <c r="J231" s="354"/>
      <c r="K231" s="354"/>
    </row>
    <row r="232" spans="1:11">
      <c r="A232" s="353"/>
      <c r="B232" s="247"/>
      <c r="C232" s="247"/>
      <c r="D232" s="247"/>
      <c r="F232" s="354"/>
      <c r="G232" s="354"/>
      <c r="H232" s="354"/>
      <c r="I232" s="354"/>
      <c r="J232" s="354"/>
      <c r="K232" s="354"/>
    </row>
    <row r="233" spans="1:11">
      <c r="A233" s="353"/>
      <c r="B233" s="247"/>
      <c r="C233" s="247"/>
      <c r="D233" s="247"/>
      <c r="F233" s="354"/>
      <c r="G233" s="354"/>
      <c r="H233" s="354"/>
      <c r="I233" s="354"/>
      <c r="J233" s="354"/>
      <c r="K233" s="354"/>
    </row>
  </sheetData>
  <autoFilter ref="A11:L153"/>
  <mergeCells count="8">
    <mergeCell ref="A153:H153"/>
    <mergeCell ref="E155:F155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abSelected="1" topLeftCell="A5" zoomScale="95" workbookViewId="0">
      <pane ySplit="7" topLeftCell="A86" activePane="bottomLeft" state="frozen"/>
      <selection activeCell="G72" sqref="G72"/>
      <selection pane="bottomLeft" activeCell="E101" sqref="E101"/>
    </sheetView>
  </sheetViews>
  <sheetFormatPr defaultRowHeight="15.75"/>
  <cols>
    <col min="1" max="1" width="11.85546875" style="246" customWidth="1"/>
    <col min="2" max="2" width="24.28515625" style="243" customWidth="1"/>
    <col min="3" max="3" width="8.140625" style="247" customWidth="1"/>
    <col min="4" max="4" width="9.140625" style="332"/>
    <col min="5" max="5" width="12.5703125" style="357" customWidth="1"/>
    <col min="6" max="6" width="8.28515625" style="364" customWidth="1"/>
    <col min="7" max="7" width="16.28515625" style="332" customWidth="1"/>
    <col min="8" max="8" width="16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42" t="s">
        <v>9</v>
      </c>
      <c r="B1" s="742"/>
      <c r="C1" s="742"/>
      <c r="E1" s="358"/>
      <c r="F1" s="38"/>
      <c r="G1" s="39"/>
      <c r="H1" s="39"/>
    </row>
    <row r="2" spans="1:10" s="37" customFormat="1" ht="18" customHeight="1">
      <c r="A2" s="742" t="s">
        <v>10</v>
      </c>
      <c r="B2" s="742"/>
      <c r="C2" s="742"/>
      <c r="D2" s="742"/>
      <c r="E2" s="742"/>
      <c r="F2" s="38"/>
      <c r="G2" s="39"/>
      <c r="H2" s="39"/>
    </row>
    <row r="3" spans="1:10" s="37" customFormat="1" ht="18" customHeight="1">
      <c r="A3" s="742" t="s">
        <v>11</v>
      </c>
      <c r="B3" s="742"/>
      <c r="C3" s="767" t="s">
        <v>511</v>
      </c>
      <c r="D3" s="767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68" t="s">
        <v>2228</v>
      </c>
      <c r="B5" s="768"/>
      <c r="C5" s="768"/>
      <c r="D5" s="768"/>
      <c r="E5" s="768"/>
      <c r="F5" s="768"/>
      <c r="G5" s="768"/>
      <c r="H5" s="768"/>
      <c r="I5" s="768"/>
    </row>
    <row r="6" spans="1:10" ht="9" customHeight="1">
      <c r="A6" s="769"/>
      <c r="B6" s="769"/>
      <c r="C6" s="769"/>
      <c r="D6" s="769"/>
      <c r="E6" s="769"/>
      <c r="F6" s="769"/>
      <c r="G6" s="769"/>
      <c r="H6" s="769"/>
      <c r="I6" s="769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hidden="1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hidden="1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62" t="s">
        <v>2253</v>
      </c>
      <c r="B12" s="763"/>
      <c r="C12" s="763"/>
      <c r="D12" s="763"/>
      <c r="E12" s="763"/>
      <c r="F12" s="763"/>
      <c r="G12" s="763"/>
      <c r="H12" s="764"/>
      <c r="I12" s="335">
        <v>489752000</v>
      </c>
      <c r="J12" s="335"/>
    </row>
    <row r="13" spans="1:10" ht="21" customHeight="1">
      <c r="A13" s="718">
        <v>42740</v>
      </c>
      <c r="B13" s="254" t="s">
        <v>1365</v>
      </c>
      <c r="C13" s="254"/>
      <c r="D13" s="344">
        <v>600</v>
      </c>
      <c r="E13" s="344">
        <v>78000</v>
      </c>
      <c r="F13" s="377"/>
      <c r="G13" s="344">
        <f>IF(B13&lt;&gt;"",D13*(E13+F13),0)</f>
        <v>46800000</v>
      </c>
      <c r="H13" s="344"/>
      <c r="I13" s="344">
        <f>IF(B13&lt;&gt;"",I12+G13-H13,0)</f>
        <v>536552000</v>
      </c>
      <c r="J13" s="344"/>
    </row>
    <row r="14" spans="1:10" ht="21" customHeight="1">
      <c r="A14" s="718"/>
      <c r="B14" s="254" t="s">
        <v>1366</v>
      </c>
      <c r="C14" s="254"/>
      <c r="D14" s="344">
        <v>500</v>
      </c>
      <c r="E14" s="344">
        <v>18000</v>
      </c>
      <c r="F14" s="377"/>
      <c r="G14" s="344">
        <f>IF(B14&lt;&gt;"",D14*(E14+F14),0)</f>
        <v>9000000</v>
      </c>
      <c r="H14" s="344"/>
      <c r="I14" s="344">
        <f>IF(B14&lt;&gt;"",I13+G14-H14,0)</f>
        <v>545552000</v>
      </c>
      <c r="J14" s="344"/>
    </row>
    <row r="15" spans="1:10" ht="21" customHeight="1">
      <c r="A15" s="718">
        <v>42745</v>
      </c>
      <c r="B15" s="254" t="s">
        <v>1365</v>
      </c>
      <c r="C15" s="254"/>
      <c r="D15" s="344">
        <v>600</v>
      </c>
      <c r="E15" s="344">
        <v>78000</v>
      </c>
      <c r="F15" s="377"/>
      <c r="G15" s="344">
        <f t="shared" ref="G15:G78" si="0">IF(B15&lt;&gt;"",D15*(E15+F15),0)</f>
        <v>46800000</v>
      </c>
      <c r="H15" s="344"/>
      <c r="I15" s="344">
        <f>IF(B15&lt;&gt;"",I14+G15-H15,0)</f>
        <v>592352000</v>
      </c>
      <c r="J15" s="344"/>
    </row>
    <row r="16" spans="1:10" ht="21" customHeight="1">
      <c r="A16" s="718"/>
      <c r="B16" s="254" t="s">
        <v>1366</v>
      </c>
      <c r="C16" s="254"/>
      <c r="D16" s="344">
        <v>500</v>
      </c>
      <c r="E16" s="344">
        <v>18000</v>
      </c>
      <c r="F16" s="377"/>
      <c r="G16" s="344">
        <f t="shared" si="0"/>
        <v>9000000</v>
      </c>
      <c r="H16" s="344"/>
      <c r="I16" s="344">
        <f>IF(B16&lt;&gt;"",I15+G16-H16,0)</f>
        <v>601352000</v>
      </c>
      <c r="J16" s="344"/>
    </row>
    <row r="17" spans="1:10" ht="21" customHeight="1">
      <c r="A17" s="718">
        <v>42748</v>
      </c>
      <c r="B17" s="254" t="s">
        <v>1366</v>
      </c>
      <c r="C17" s="254"/>
      <c r="D17" s="344">
        <v>500</v>
      </c>
      <c r="E17" s="344">
        <v>18000</v>
      </c>
      <c r="F17" s="377"/>
      <c r="G17" s="344">
        <f t="shared" si="0"/>
        <v>9000000</v>
      </c>
      <c r="H17" s="344"/>
      <c r="I17" s="344">
        <f t="shared" ref="I17:I80" si="1">IF(B17&lt;&gt;"",I16+G17-H17,0)</f>
        <v>610352000</v>
      </c>
      <c r="J17" s="344"/>
    </row>
    <row r="18" spans="1:10" ht="21" customHeight="1">
      <c r="A18" s="718"/>
      <c r="B18" s="254" t="s">
        <v>1367</v>
      </c>
      <c r="C18" s="254"/>
      <c r="D18" s="344">
        <v>10</v>
      </c>
      <c r="E18" s="344">
        <v>1050000</v>
      </c>
      <c r="F18" s="377"/>
      <c r="G18" s="344">
        <f t="shared" si="0"/>
        <v>10500000</v>
      </c>
      <c r="H18" s="344"/>
      <c r="I18" s="344">
        <f t="shared" si="1"/>
        <v>620852000</v>
      </c>
      <c r="J18" s="344"/>
    </row>
    <row r="19" spans="1:10" ht="21" customHeight="1">
      <c r="A19" s="718">
        <v>42749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200000000</v>
      </c>
      <c r="I19" s="344">
        <f t="shared" si="1"/>
        <v>420852000</v>
      </c>
      <c r="J19" s="344"/>
    </row>
    <row r="20" spans="1:10" ht="21" customHeight="1">
      <c r="A20" s="718">
        <v>42761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100000000</v>
      </c>
      <c r="I20" s="344">
        <f t="shared" si="1"/>
        <v>320852000</v>
      </c>
      <c r="J20" s="344"/>
    </row>
    <row r="21" spans="1:10" ht="21" customHeight="1">
      <c r="A21" s="253">
        <v>42791</v>
      </c>
      <c r="B21" s="254" t="s">
        <v>1365</v>
      </c>
      <c r="C21" s="254"/>
      <c r="D21" s="344">
        <v>500</v>
      </c>
      <c r="E21" s="344">
        <v>78000</v>
      </c>
      <c r="F21" s="377"/>
      <c r="G21" s="344">
        <f t="shared" si="0"/>
        <v>39000000</v>
      </c>
      <c r="H21" s="344"/>
      <c r="I21" s="344">
        <f t="shared" si="1"/>
        <v>359852000</v>
      </c>
      <c r="J21" s="344"/>
    </row>
    <row r="22" spans="1:10" ht="21" customHeight="1">
      <c r="A22" s="718"/>
      <c r="B22" s="254" t="s">
        <v>1367</v>
      </c>
      <c r="C22" s="254"/>
      <c r="D22" s="344">
        <v>10</v>
      </c>
      <c r="E22" s="344">
        <v>1050000</v>
      </c>
      <c r="F22" s="377"/>
      <c r="G22" s="344">
        <f t="shared" si="0"/>
        <v>10500000</v>
      </c>
      <c r="H22" s="344"/>
      <c r="I22" s="344">
        <f t="shared" si="1"/>
        <v>370352000</v>
      </c>
      <c r="J22" s="344"/>
    </row>
    <row r="23" spans="1:10" ht="21" customHeight="1">
      <c r="A23" s="718">
        <v>42793</v>
      </c>
      <c r="B23" s="254" t="s">
        <v>1365</v>
      </c>
      <c r="C23" s="254"/>
      <c r="D23" s="344">
        <v>300</v>
      </c>
      <c r="E23" s="344">
        <v>78000</v>
      </c>
      <c r="F23" s="377"/>
      <c r="G23" s="344">
        <f t="shared" si="0"/>
        <v>23400000</v>
      </c>
      <c r="H23" s="344"/>
      <c r="I23" s="344">
        <f t="shared" si="1"/>
        <v>393752000</v>
      </c>
      <c r="J23" s="344"/>
    </row>
    <row r="24" spans="1:10" ht="21" customHeight="1">
      <c r="A24" s="718"/>
      <c r="B24" s="254" t="s">
        <v>1366</v>
      </c>
      <c r="C24" s="254"/>
      <c r="D24" s="344">
        <v>500</v>
      </c>
      <c r="E24" s="344">
        <v>18000</v>
      </c>
      <c r="F24" s="377"/>
      <c r="G24" s="344">
        <f t="shared" si="0"/>
        <v>9000000</v>
      </c>
      <c r="H24" s="344"/>
      <c r="I24" s="344">
        <f t="shared" si="1"/>
        <v>402752000</v>
      </c>
      <c r="J24" s="344"/>
    </row>
    <row r="25" spans="1:10" ht="21" customHeight="1">
      <c r="A25" s="718"/>
      <c r="B25" s="254" t="s">
        <v>1367</v>
      </c>
      <c r="C25" s="254"/>
      <c r="D25" s="344">
        <v>10</v>
      </c>
      <c r="E25" s="344">
        <v>1050000</v>
      </c>
      <c r="F25" s="377"/>
      <c r="G25" s="344">
        <f t="shared" si="0"/>
        <v>10500000</v>
      </c>
      <c r="H25" s="344"/>
      <c r="I25" s="344">
        <f t="shared" si="1"/>
        <v>413252000</v>
      </c>
      <c r="J25" s="344"/>
    </row>
    <row r="26" spans="1:10" ht="21" customHeight="1">
      <c r="A26" s="718">
        <v>42794</v>
      </c>
      <c r="B26" s="254" t="s">
        <v>1366</v>
      </c>
      <c r="C26" s="254"/>
      <c r="D26" s="344">
        <v>2000</v>
      </c>
      <c r="E26" s="344">
        <v>17400</v>
      </c>
      <c r="F26" s="377"/>
      <c r="G26" s="344">
        <f t="shared" si="0"/>
        <v>34800000</v>
      </c>
      <c r="H26" s="344"/>
      <c r="I26" s="344">
        <f t="shared" si="1"/>
        <v>448052000</v>
      </c>
      <c r="J26" s="344"/>
    </row>
    <row r="27" spans="1:10" ht="21" customHeight="1">
      <c r="A27" s="718"/>
      <c r="B27" s="254" t="s">
        <v>2254</v>
      </c>
      <c r="C27" s="254"/>
      <c r="D27" s="344">
        <v>1</v>
      </c>
      <c r="E27" s="344">
        <v>400000</v>
      </c>
      <c r="F27" s="377"/>
      <c r="G27" s="344">
        <f t="shared" si="0"/>
        <v>400000</v>
      </c>
      <c r="H27" s="344"/>
      <c r="I27" s="344">
        <f t="shared" si="1"/>
        <v>448452000</v>
      </c>
      <c r="J27" s="344"/>
    </row>
    <row r="28" spans="1:10" ht="21" customHeight="1">
      <c r="A28" s="718">
        <v>42814</v>
      </c>
      <c r="B28" s="254" t="s">
        <v>1365</v>
      </c>
      <c r="C28" s="254"/>
      <c r="D28" s="344">
        <v>400</v>
      </c>
      <c r="E28" s="344">
        <v>78000</v>
      </c>
      <c r="F28" s="377"/>
      <c r="G28" s="344">
        <f t="shared" si="0"/>
        <v>31200000</v>
      </c>
      <c r="H28" s="344"/>
      <c r="I28" s="344">
        <f t="shared" si="1"/>
        <v>479652000</v>
      </c>
      <c r="J28" s="344"/>
    </row>
    <row r="29" spans="1:10" ht="21" customHeight="1">
      <c r="A29" s="718">
        <v>42833</v>
      </c>
      <c r="B29" s="254" t="s">
        <v>2255</v>
      </c>
      <c r="C29" s="254"/>
      <c r="D29" s="344">
        <v>3</v>
      </c>
      <c r="E29" s="344">
        <v>610000</v>
      </c>
      <c r="F29" s="377"/>
      <c r="G29" s="344">
        <f t="shared" si="0"/>
        <v>1830000</v>
      </c>
      <c r="H29" s="344"/>
      <c r="I29" s="344">
        <f t="shared" si="1"/>
        <v>481482000</v>
      </c>
      <c r="J29" s="344"/>
    </row>
    <row r="30" spans="1:10" ht="21" customHeight="1">
      <c r="A30" s="718"/>
      <c r="B30" s="254" t="s">
        <v>1366</v>
      </c>
      <c r="C30" s="254"/>
      <c r="D30" s="344">
        <v>2000</v>
      </c>
      <c r="E30" s="344">
        <v>16800</v>
      </c>
      <c r="F30" s="377"/>
      <c r="G30" s="344">
        <f t="shared" si="0"/>
        <v>33600000</v>
      </c>
      <c r="H30" s="344"/>
      <c r="I30" s="344">
        <f t="shared" si="1"/>
        <v>515082000</v>
      </c>
      <c r="J30" s="344"/>
    </row>
    <row r="31" spans="1:10" ht="21" customHeight="1">
      <c r="A31" s="718"/>
      <c r="B31" s="254" t="s">
        <v>2254</v>
      </c>
      <c r="C31" s="254"/>
      <c r="D31" s="344">
        <v>1</v>
      </c>
      <c r="E31" s="344">
        <v>400000</v>
      </c>
      <c r="F31" s="377"/>
      <c r="G31" s="344">
        <f t="shared" ref="G31" si="2">IF(B31&lt;&gt;"",D31*(E31+F31),0)</f>
        <v>400000</v>
      </c>
      <c r="H31" s="344"/>
      <c r="I31" s="344">
        <f t="shared" si="1"/>
        <v>515482000</v>
      </c>
      <c r="J31" s="344"/>
    </row>
    <row r="32" spans="1:10" ht="21" customHeight="1">
      <c r="A32" s="718">
        <v>42833</v>
      </c>
      <c r="B32" s="254" t="s">
        <v>1367</v>
      </c>
      <c r="C32" s="254"/>
      <c r="D32" s="344">
        <v>5</v>
      </c>
      <c r="E32" s="344">
        <v>1050000</v>
      </c>
      <c r="F32" s="377"/>
      <c r="G32" s="344">
        <f t="shared" si="0"/>
        <v>5250000</v>
      </c>
      <c r="H32" s="344"/>
      <c r="I32" s="344">
        <f t="shared" si="1"/>
        <v>520732000</v>
      </c>
      <c r="J32" s="344"/>
    </row>
    <row r="33" spans="1:10" ht="21" customHeight="1">
      <c r="A33" s="718">
        <v>42846</v>
      </c>
      <c r="B33" s="254" t="s">
        <v>1365</v>
      </c>
      <c r="C33" s="254"/>
      <c r="D33" s="344">
        <v>500</v>
      </c>
      <c r="E33" s="344">
        <v>78000</v>
      </c>
      <c r="F33" s="377"/>
      <c r="G33" s="344">
        <f t="shared" si="0"/>
        <v>39000000</v>
      </c>
      <c r="H33" s="344"/>
      <c r="I33" s="344">
        <f t="shared" si="1"/>
        <v>559732000</v>
      </c>
      <c r="J33" s="344"/>
    </row>
    <row r="34" spans="1:10" ht="21" customHeight="1">
      <c r="A34" s="718"/>
      <c r="B34" s="254" t="s">
        <v>1366</v>
      </c>
      <c r="C34" s="254"/>
      <c r="D34" s="344">
        <v>500</v>
      </c>
      <c r="E34" s="344">
        <v>18000</v>
      </c>
      <c r="F34" s="377"/>
      <c r="G34" s="344">
        <f t="shared" si="0"/>
        <v>9000000</v>
      </c>
      <c r="H34" s="344"/>
      <c r="I34" s="344">
        <f t="shared" si="1"/>
        <v>568732000</v>
      </c>
      <c r="J34" s="344"/>
    </row>
    <row r="35" spans="1:10" ht="21" customHeight="1">
      <c r="A35" s="253"/>
      <c r="B35" s="254" t="s">
        <v>2256</v>
      </c>
      <c r="C35" s="254"/>
      <c r="D35" s="344">
        <v>15</v>
      </c>
      <c r="E35" s="344">
        <v>50000</v>
      </c>
      <c r="F35" s="377"/>
      <c r="G35" s="344">
        <f t="shared" si="0"/>
        <v>750000</v>
      </c>
      <c r="H35" s="344"/>
      <c r="I35" s="344">
        <f t="shared" si="1"/>
        <v>569482000</v>
      </c>
      <c r="J35" s="344"/>
    </row>
    <row r="36" spans="1:10" ht="21" customHeight="1">
      <c r="A36" s="253">
        <v>42849</v>
      </c>
      <c r="B36" s="254" t="s">
        <v>1365</v>
      </c>
      <c r="C36" s="254"/>
      <c r="D36" s="344">
        <v>600</v>
      </c>
      <c r="E36" s="344">
        <v>78000</v>
      </c>
      <c r="F36" s="377"/>
      <c r="G36" s="344">
        <f t="shared" si="0"/>
        <v>46800000</v>
      </c>
      <c r="H36" s="344"/>
      <c r="I36" s="344">
        <f t="shared" si="1"/>
        <v>616282000</v>
      </c>
      <c r="J36" s="344"/>
    </row>
    <row r="37" spans="1:10" ht="21" customHeight="1">
      <c r="A37" s="253"/>
      <c r="B37" s="254" t="s">
        <v>1367</v>
      </c>
      <c r="C37" s="254"/>
      <c r="D37" s="344">
        <v>15</v>
      </c>
      <c r="E37" s="344">
        <v>1050000</v>
      </c>
      <c r="F37" s="377"/>
      <c r="G37" s="344">
        <f t="shared" si="0"/>
        <v>15750000</v>
      </c>
      <c r="H37" s="344"/>
      <c r="I37" s="344">
        <f t="shared" si="1"/>
        <v>632032000</v>
      </c>
      <c r="J37" s="344"/>
    </row>
    <row r="38" spans="1:10" ht="21" customHeight="1">
      <c r="A38" s="253">
        <v>42824</v>
      </c>
      <c r="B38" s="254" t="s">
        <v>17</v>
      </c>
      <c r="C38" s="254"/>
      <c r="D38" s="344"/>
      <c r="E38" s="344"/>
      <c r="F38" s="377"/>
      <c r="G38" s="344">
        <f t="shared" ref="G38:G39" si="3">IF(B38&lt;&gt;"",D38*(E38+F38),0)</f>
        <v>0</v>
      </c>
      <c r="H38" s="344">
        <v>100000000</v>
      </c>
      <c r="I38" s="344">
        <f t="shared" si="1"/>
        <v>532032000</v>
      </c>
      <c r="J38" s="344"/>
    </row>
    <row r="39" spans="1:10" ht="21" customHeight="1">
      <c r="A39" s="253">
        <v>42858</v>
      </c>
      <c r="B39" s="254" t="s">
        <v>17</v>
      </c>
      <c r="C39" s="254"/>
      <c r="D39" s="344"/>
      <c r="E39" s="344"/>
      <c r="F39" s="377"/>
      <c r="G39" s="344">
        <f t="shared" si="3"/>
        <v>0</v>
      </c>
      <c r="H39" s="344">
        <v>100000000</v>
      </c>
      <c r="I39" s="344">
        <f t="shared" si="1"/>
        <v>432032000</v>
      </c>
      <c r="J39" s="344"/>
    </row>
    <row r="40" spans="1:10" ht="21" customHeight="1">
      <c r="A40" s="253">
        <v>42852</v>
      </c>
      <c r="B40" s="254" t="s">
        <v>1366</v>
      </c>
      <c r="C40" s="254"/>
      <c r="D40" s="344">
        <v>750</v>
      </c>
      <c r="E40" s="344">
        <v>18000</v>
      </c>
      <c r="F40" s="377"/>
      <c r="G40" s="344">
        <f t="shared" si="0"/>
        <v>13500000</v>
      </c>
      <c r="H40" s="344"/>
      <c r="I40" s="344">
        <f t="shared" si="1"/>
        <v>445532000</v>
      </c>
      <c r="J40" s="344"/>
    </row>
    <row r="41" spans="1:10" ht="21" customHeight="1">
      <c r="A41" s="253">
        <v>42859</v>
      </c>
      <c r="B41" s="254" t="s">
        <v>1365</v>
      </c>
      <c r="C41" s="254"/>
      <c r="D41" s="344">
        <v>1000</v>
      </c>
      <c r="E41" s="344">
        <v>78000</v>
      </c>
      <c r="F41" s="377"/>
      <c r="G41" s="344">
        <f t="shared" si="0"/>
        <v>78000000</v>
      </c>
      <c r="H41" s="344"/>
      <c r="I41" s="344">
        <f t="shared" si="1"/>
        <v>523532000</v>
      </c>
      <c r="J41" s="344"/>
    </row>
    <row r="42" spans="1:10" ht="21" customHeight="1">
      <c r="A42" s="253">
        <v>42859</v>
      </c>
      <c r="B42" s="254" t="s">
        <v>1366</v>
      </c>
      <c r="C42" s="254"/>
      <c r="D42" s="344">
        <v>1000</v>
      </c>
      <c r="E42" s="344">
        <v>18000</v>
      </c>
      <c r="F42" s="377"/>
      <c r="G42" s="344">
        <f t="shared" si="0"/>
        <v>18000000</v>
      </c>
      <c r="H42" s="344"/>
      <c r="I42" s="344">
        <f t="shared" si="1"/>
        <v>541532000</v>
      </c>
      <c r="J42" s="344"/>
    </row>
    <row r="43" spans="1:10" ht="21" customHeight="1">
      <c r="A43" s="253">
        <v>42868</v>
      </c>
      <c r="B43" s="254" t="s">
        <v>1365</v>
      </c>
      <c r="C43" s="254"/>
      <c r="D43" s="344">
        <v>300</v>
      </c>
      <c r="E43" s="344">
        <v>78000</v>
      </c>
      <c r="F43" s="377"/>
      <c r="G43" s="344">
        <f t="shared" si="0"/>
        <v>23400000</v>
      </c>
      <c r="H43" s="344"/>
      <c r="I43" s="344">
        <f t="shared" si="1"/>
        <v>564932000</v>
      </c>
      <c r="J43" s="344"/>
    </row>
    <row r="44" spans="1:10" ht="21" customHeight="1">
      <c r="A44" s="253"/>
      <c r="B44" s="254" t="s">
        <v>1366</v>
      </c>
      <c r="C44" s="254"/>
      <c r="D44" s="344">
        <v>500</v>
      </c>
      <c r="E44" s="344">
        <v>18000</v>
      </c>
      <c r="F44" s="377"/>
      <c r="G44" s="344">
        <f t="shared" si="0"/>
        <v>9000000</v>
      </c>
      <c r="H44" s="344"/>
      <c r="I44" s="344">
        <f t="shared" si="1"/>
        <v>573932000</v>
      </c>
      <c r="J44" s="344"/>
    </row>
    <row r="45" spans="1:10" ht="21" customHeight="1">
      <c r="A45" s="253"/>
      <c r="B45" s="254" t="s">
        <v>1367</v>
      </c>
      <c r="C45" s="254"/>
      <c r="D45" s="344">
        <v>5</v>
      </c>
      <c r="E45" s="344">
        <v>1050000</v>
      </c>
      <c r="F45" s="377"/>
      <c r="G45" s="344">
        <f t="shared" si="0"/>
        <v>5250000</v>
      </c>
      <c r="H45" s="344"/>
      <c r="I45" s="344">
        <f t="shared" si="1"/>
        <v>579182000</v>
      </c>
      <c r="J45" s="344"/>
    </row>
    <row r="46" spans="1:10" ht="21" customHeight="1">
      <c r="A46" s="253">
        <v>42870</v>
      </c>
      <c r="B46" s="254" t="s">
        <v>1366</v>
      </c>
      <c r="C46" s="254"/>
      <c r="D46" s="344">
        <v>2000</v>
      </c>
      <c r="E46" s="344">
        <v>16800</v>
      </c>
      <c r="F46" s="377"/>
      <c r="G46" s="344">
        <f t="shared" si="0"/>
        <v>33600000</v>
      </c>
      <c r="H46" s="344"/>
      <c r="I46" s="344">
        <f t="shared" si="1"/>
        <v>612782000</v>
      </c>
      <c r="J46" s="344"/>
    </row>
    <row r="47" spans="1:10" ht="21" customHeight="1">
      <c r="A47" s="253"/>
      <c r="B47" s="254" t="s">
        <v>2254</v>
      </c>
      <c r="C47" s="254"/>
      <c r="D47" s="344">
        <v>1</v>
      </c>
      <c r="E47" s="344">
        <v>400000</v>
      </c>
      <c r="F47" s="377"/>
      <c r="G47" s="344">
        <f t="shared" si="0"/>
        <v>400000</v>
      </c>
      <c r="H47" s="344"/>
      <c r="I47" s="344">
        <f t="shared" si="1"/>
        <v>613182000</v>
      </c>
      <c r="J47" s="344"/>
    </row>
    <row r="48" spans="1:10" ht="21" customHeight="1">
      <c r="A48" s="253">
        <v>42873</v>
      </c>
      <c r="B48" s="254" t="s">
        <v>1365</v>
      </c>
      <c r="C48" s="254"/>
      <c r="D48" s="344">
        <v>800</v>
      </c>
      <c r="E48" s="344">
        <v>78000</v>
      </c>
      <c r="F48" s="377"/>
      <c r="G48" s="344">
        <f t="shared" si="0"/>
        <v>62400000</v>
      </c>
      <c r="H48" s="344"/>
      <c r="I48" s="344">
        <f t="shared" si="1"/>
        <v>675582000</v>
      </c>
      <c r="J48" s="344"/>
    </row>
    <row r="49" spans="1:10" ht="21" customHeight="1">
      <c r="A49" s="253">
        <v>42883</v>
      </c>
      <c r="B49" s="254" t="s">
        <v>1366</v>
      </c>
      <c r="C49" s="254"/>
      <c r="D49" s="344">
        <v>2000</v>
      </c>
      <c r="E49" s="344">
        <v>16800</v>
      </c>
      <c r="F49" s="377"/>
      <c r="G49" s="344">
        <f t="shared" si="0"/>
        <v>33600000</v>
      </c>
      <c r="H49" s="344"/>
      <c r="I49" s="344">
        <f t="shared" si="1"/>
        <v>709182000</v>
      </c>
      <c r="J49" s="344"/>
    </row>
    <row r="50" spans="1:10" ht="21" customHeight="1">
      <c r="A50" s="253"/>
      <c r="B50" s="254" t="s">
        <v>1367</v>
      </c>
      <c r="C50" s="254"/>
      <c r="D50" s="344">
        <v>10</v>
      </c>
      <c r="E50" s="344">
        <v>1050000</v>
      </c>
      <c r="F50" s="377"/>
      <c r="G50" s="344">
        <f t="shared" si="0"/>
        <v>10500000</v>
      </c>
      <c r="H50" s="344"/>
      <c r="I50" s="344">
        <f t="shared" si="1"/>
        <v>719682000</v>
      </c>
      <c r="J50" s="344"/>
    </row>
    <row r="51" spans="1:10" ht="21" customHeight="1">
      <c r="A51" s="253"/>
      <c r="B51" s="254" t="s">
        <v>2255</v>
      </c>
      <c r="C51" s="254"/>
      <c r="D51" s="344">
        <v>2</v>
      </c>
      <c r="E51" s="344">
        <v>610000</v>
      </c>
      <c r="F51" s="377"/>
      <c r="G51" s="344">
        <f t="shared" si="0"/>
        <v>1220000</v>
      </c>
      <c r="H51" s="344"/>
      <c r="I51" s="344">
        <f t="shared" si="1"/>
        <v>720902000</v>
      </c>
      <c r="J51" s="344"/>
    </row>
    <row r="52" spans="1:10" ht="21" customHeight="1">
      <c r="A52" s="253"/>
      <c r="B52" s="254" t="s">
        <v>2254</v>
      </c>
      <c r="C52" s="254"/>
      <c r="D52" s="344">
        <v>1</v>
      </c>
      <c r="E52" s="344">
        <v>400000</v>
      </c>
      <c r="F52" s="377"/>
      <c r="G52" s="344">
        <f t="shared" si="0"/>
        <v>400000</v>
      </c>
      <c r="H52" s="344"/>
      <c r="I52" s="344">
        <f t="shared" si="1"/>
        <v>721302000</v>
      </c>
      <c r="J52" s="344"/>
    </row>
    <row r="53" spans="1:10" ht="21" customHeight="1">
      <c r="A53" s="718">
        <v>42899</v>
      </c>
      <c r="B53" s="254" t="s">
        <v>1366</v>
      </c>
      <c r="C53" s="254"/>
      <c r="D53" s="344">
        <v>750</v>
      </c>
      <c r="E53" s="344">
        <v>18000</v>
      </c>
      <c r="F53" s="377"/>
      <c r="G53" s="344">
        <f t="shared" si="0"/>
        <v>13500000</v>
      </c>
      <c r="H53" s="344"/>
      <c r="I53" s="344">
        <f t="shared" si="1"/>
        <v>734802000</v>
      </c>
      <c r="J53" s="344"/>
    </row>
    <row r="54" spans="1:10" ht="21" customHeight="1">
      <c r="A54" s="718">
        <v>42899</v>
      </c>
      <c r="B54" s="254" t="s">
        <v>1367</v>
      </c>
      <c r="C54" s="254"/>
      <c r="D54" s="344">
        <v>10</v>
      </c>
      <c r="E54" s="344">
        <v>1050000</v>
      </c>
      <c r="F54" s="377"/>
      <c r="G54" s="344">
        <f t="shared" si="0"/>
        <v>10500000</v>
      </c>
      <c r="H54" s="344"/>
      <c r="I54" s="344">
        <f t="shared" si="1"/>
        <v>745302000</v>
      </c>
      <c r="J54" s="344"/>
    </row>
    <row r="55" spans="1:10" ht="21" customHeight="1">
      <c r="A55" s="718"/>
      <c r="B55" s="254" t="s">
        <v>1366</v>
      </c>
      <c r="C55" s="254"/>
      <c r="D55" s="344">
        <v>2000</v>
      </c>
      <c r="E55" s="344">
        <v>16800</v>
      </c>
      <c r="F55" s="377"/>
      <c r="G55" s="344">
        <f t="shared" si="0"/>
        <v>33600000</v>
      </c>
      <c r="H55" s="344"/>
      <c r="I55" s="344">
        <f t="shared" si="1"/>
        <v>778902000</v>
      </c>
      <c r="J55" s="344"/>
    </row>
    <row r="56" spans="1:10" ht="21" customHeight="1">
      <c r="A56" s="718"/>
      <c r="B56" s="254" t="s">
        <v>2254</v>
      </c>
      <c r="C56" s="254"/>
      <c r="D56" s="344">
        <v>1</v>
      </c>
      <c r="E56" s="344">
        <v>400000</v>
      </c>
      <c r="F56" s="377"/>
      <c r="G56" s="344">
        <f t="shared" si="0"/>
        <v>400000</v>
      </c>
      <c r="H56" s="344"/>
      <c r="I56" s="344">
        <f t="shared" si="1"/>
        <v>779302000</v>
      </c>
      <c r="J56" s="344"/>
    </row>
    <row r="57" spans="1:10" ht="21" customHeight="1">
      <c r="A57" s="718">
        <v>42907</v>
      </c>
      <c r="B57" s="254" t="s">
        <v>1365</v>
      </c>
      <c r="C57" s="254"/>
      <c r="D57" s="344">
        <v>300</v>
      </c>
      <c r="E57" s="344">
        <v>78000</v>
      </c>
      <c r="F57" s="377"/>
      <c r="G57" s="344">
        <f t="shared" si="0"/>
        <v>23400000</v>
      </c>
      <c r="H57" s="344"/>
      <c r="I57" s="344">
        <f t="shared" si="1"/>
        <v>802702000</v>
      </c>
      <c r="J57" s="344"/>
    </row>
    <row r="58" spans="1:10" ht="21" customHeight="1">
      <c r="A58" s="718"/>
      <c r="B58" s="254" t="s">
        <v>1367</v>
      </c>
      <c r="C58" s="254"/>
      <c r="D58" s="344">
        <v>5</v>
      </c>
      <c r="E58" s="344">
        <v>1050000</v>
      </c>
      <c r="F58" s="377"/>
      <c r="G58" s="344">
        <f t="shared" si="0"/>
        <v>5250000</v>
      </c>
      <c r="H58" s="344"/>
      <c r="I58" s="344">
        <f t="shared" si="1"/>
        <v>807952000</v>
      </c>
      <c r="J58" s="344"/>
    </row>
    <row r="59" spans="1:10" ht="21" customHeight="1">
      <c r="A59" s="718"/>
      <c r="B59" s="254" t="s">
        <v>17</v>
      </c>
      <c r="C59" s="254"/>
      <c r="D59" s="344"/>
      <c r="E59" s="344"/>
      <c r="F59" s="377"/>
      <c r="G59" s="344">
        <f t="shared" si="0"/>
        <v>0</v>
      </c>
      <c r="H59" s="344">
        <v>200000000</v>
      </c>
      <c r="I59" s="344">
        <f t="shared" si="1"/>
        <v>607952000</v>
      </c>
      <c r="J59" s="344"/>
    </row>
    <row r="60" spans="1:10" ht="21" customHeight="1">
      <c r="A60" s="253">
        <v>42913</v>
      </c>
      <c r="B60" s="254" t="s">
        <v>1367</v>
      </c>
      <c r="C60" s="254"/>
      <c r="D60" s="344">
        <v>10</v>
      </c>
      <c r="E60" s="344">
        <v>1050000</v>
      </c>
      <c r="F60" s="377"/>
      <c r="G60" s="344">
        <f t="shared" si="0"/>
        <v>10500000</v>
      </c>
      <c r="H60" s="344"/>
      <c r="I60" s="344">
        <f t="shared" si="1"/>
        <v>618452000</v>
      </c>
      <c r="J60" s="344"/>
    </row>
    <row r="61" spans="1:10" ht="21" customHeight="1">
      <c r="A61" s="253"/>
      <c r="B61" s="254" t="s">
        <v>1366</v>
      </c>
      <c r="C61" s="254"/>
      <c r="D61" s="344">
        <v>2000</v>
      </c>
      <c r="E61" s="344">
        <v>16800</v>
      </c>
      <c r="F61" s="377"/>
      <c r="G61" s="344">
        <f t="shared" si="0"/>
        <v>33600000</v>
      </c>
      <c r="H61" s="344"/>
      <c r="I61" s="344">
        <f t="shared" si="1"/>
        <v>652052000</v>
      </c>
      <c r="J61" s="344"/>
    </row>
    <row r="62" spans="1:10" ht="21" customHeight="1">
      <c r="A62" s="253"/>
      <c r="B62" s="254" t="s">
        <v>2254</v>
      </c>
      <c r="C62" s="254"/>
      <c r="D62" s="344">
        <v>1</v>
      </c>
      <c r="E62" s="344">
        <v>400000</v>
      </c>
      <c r="F62" s="377"/>
      <c r="G62" s="344">
        <f t="shared" si="0"/>
        <v>400000</v>
      </c>
      <c r="H62" s="344"/>
      <c r="I62" s="344">
        <f t="shared" si="1"/>
        <v>652452000</v>
      </c>
      <c r="J62" s="344"/>
    </row>
    <row r="63" spans="1:10" ht="21" customHeight="1">
      <c r="A63" s="253">
        <v>42925</v>
      </c>
      <c r="B63" s="254" t="s">
        <v>1367</v>
      </c>
      <c r="C63" s="254"/>
      <c r="D63" s="344">
        <v>10</v>
      </c>
      <c r="E63" s="344">
        <v>1050000</v>
      </c>
      <c r="F63" s="377"/>
      <c r="G63" s="344">
        <f t="shared" si="0"/>
        <v>10500000</v>
      </c>
      <c r="H63" s="344"/>
      <c r="I63" s="344">
        <f>IF(B63&lt;&gt;"",I62+G63-H63,0)</f>
        <v>662952000</v>
      </c>
      <c r="J63" s="344"/>
    </row>
    <row r="64" spans="1:10" ht="21" customHeight="1">
      <c r="A64" s="253"/>
      <c r="B64" s="254" t="s">
        <v>1366</v>
      </c>
      <c r="C64" s="254"/>
      <c r="D64" s="344">
        <v>2000</v>
      </c>
      <c r="E64" s="344">
        <v>16800</v>
      </c>
      <c r="F64" s="377"/>
      <c r="G64" s="344">
        <f t="shared" si="0"/>
        <v>33600000</v>
      </c>
      <c r="H64" s="344"/>
      <c r="I64" s="344">
        <f t="shared" si="1"/>
        <v>696552000</v>
      </c>
      <c r="J64" s="344"/>
    </row>
    <row r="65" spans="1:10" ht="21" customHeight="1">
      <c r="A65" s="253"/>
      <c r="B65" s="254" t="s">
        <v>2254</v>
      </c>
      <c r="C65" s="254"/>
      <c r="D65" s="344">
        <v>1</v>
      </c>
      <c r="E65" s="344">
        <v>400000</v>
      </c>
      <c r="F65" s="377"/>
      <c r="G65" s="344">
        <f t="shared" si="0"/>
        <v>400000</v>
      </c>
      <c r="H65" s="344"/>
      <c r="I65" s="344">
        <f t="shared" si="1"/>
        <v>696952000</v>
      </c>
      <c r="J65" s="344"/>
    </row>
    <row r="66" spans="1:10" ht="21" customHeight="1">
      <c r="A66" s="253">
        <v>42934</v>
      </c>
      <c r="B66" s="254" t="s">
        <v>1367</v>
      </c>
      <c r="C66" s="254"/>
      <c r="D66" s="344">
        <v>5</v>
      </c>
      <c r="E66" s="344">
        <v>1050000</v>
      </c>
      <c r="F66" s="377"/>
      <c r="G66" s="344">
        <f t="shared" si="0"/>
        <v>5250000</v>
      </c>
      <c r="H66" s="344"/>
      <c r="I66" s="344">
        <f t="shared" si="1"/>
        <v>702202000</v>
      </c>
      <c r="J66" s="344"/>
    </row>
    <row r="67" spans="1:10" ht="21" customHeight="1">
      <c r="A67" s="253"/>
      <c r="B67" s="254" t="s">
        <v>1366</v>
      </c>
      <c r="C67" s="254"/>
      <c r="D67" s="344">
        <v>2000</v>
      </c>
      <c r="E67" s="344">
        <v>16800</v>
      </c>
      <c r="F67" s="377"/>
      <c r="G67" s="344">
        <f t="shared" si="0"/>
        <v>33600000</v>
      </c>
      <c r="H67" s="344"/>
      <c r="I67" s="344">
        <f t="shared" si="1"/>
        <v>735802000</v>
      </c>
      <c r="J67" s="344"/>
    </row>
    <row r="68" spans="1:10" ht="21" customHeight="1">
      <c r="A68" s="253"/>
      <c r="B68" s="254" t="s">
        <v>2254</v>
      </c>
      <c r="C68" s="254"/>
      <c r="D68" s="344">
        <v>1</v>
      </c>
      <c r="E68" s="344">
        <v>400000</v>
      </c>
      <c r="F68" s="377"/>
      <c r="G68" s="344">
        <f t="shared" si="0"/>
        <v>400000</v>
      </c>
      <c r="H68" s="344"/>
      <c r="I68" s="344">
        <f t="shared" si="1"/>
        <v>736202000</v>
      </c>
      <c r="J68" s="344"/>
    </row>
    <row r="69" spans="1:10" ht="21" customHeight="1">
      <c r="A69" s="253">
        <v>42946</v>
      </c>
      <c r="B69" s="254" t="s">
        <v>1367</v>
      </c>
      <c r="C69" s="254"/>
      <c r="D69" s="344">
        <v>5</v>
      </c>
      <c r="E69" s="344">
        <v>1050000</v>
      </c>
      <c r="F69" s="377"/>
      <c r="G69" s="344">
        <f t="shared" si="0"/>
        <v>5250000</v>
      </c>
      <c r="H69" s="344"/>
      <c r="I69" s="344">
        <f t="shared" si="1"/>
        <v>741452000</v>
      </c>
      <c r="J69" s="344"/>
    </row>
    <row r="70" spans="1:10" ht="21" customHeight="1">
      <c r="A70" s="253"/>
      <c r="B70" s="254" t="s">
        <v>1366</v>
      </c>
      <c r="C70" s="254"/>
      <c r="D70" s="344">
        <v>2000</v>
      </c>
      <c r="E70" s="344">
        <v>16800</v>
      </c>
      <c r="F70" s="377"/>
      <c r="G70" s="344">
        <f t="shared" si="0"/>
        <v>33600000</v>
      </c>
      <c r="H70" s="344"/>
      <c r="I70" s="344">
        <f t="shared" si="1"/>
        <v>775052000</v>
      </c>
      <c r="J70" s="344"/>
    </row>
    <row r="71" spans="1:10" ht="21" customHeight="1">
      <c r="A71" s="253"/>
      <c r="B71" s="254" t="s">
        <v>2254</v>
      </c>
      <c r="C71" s="254"/>
      <c r="D71" s="344">
        <v>1</v>
      </c>
      <c r="E71" s="344">
        <v>400000</v>
      </c>
      <c r="F71" s="377"/>
      <c r="G71" s="344">
        <f t="shared" si="0"/>
        <v>400000</v>
      </c>
      <c r="H71" s="344"/>
      <c r="I71" s="344">
        <f t="shared" si="1"/>
        <v>775452000</v>
      </c>
      <c r="J71" s="344"/>
    </row>
    <row r="72" spans="1:10" ht="21" customHeight="1">
      <c r="A72" s="253">
        <v>42914</v>
      </c>
      <c r="B72" s="254" t="s">
        <v>17</v>
      </c>
      <c r="C72" s="254"/>
      <c r="D72" s="344"/>
      <c r="E72" s="344"/>
      <c r="F72" s="377"/>
      <c r="G72" s="344">
        <f t="shared" ref="G72" si="4">IF(B72&lt;&gt;"",D72*(E72+F72),0)</f>
        <v>0</v>
      </c>
      <c r="H72" s="344">
        <v>150000000</v>
      </c>
      <c r="I72" s="344">
        <f t="shared" si="1"/>
        <v>625452000</v>
      </c>
      <c r="J72" s="344"/>
    </row>
    <row r="73" spans="1:10" ht="21" customHeight="1">
      <c r="A73" s="253">
        <v>42948</v>
      </c>
      <c r="B73" s="254" t="s">
        <v>17</v>
      </c>
      <c r="C73" s="254"/>
      <c r="D73" s="344"/>
      <c r="E73" s="344"/>
      <c r="F73" s="377"/>
      <c r="G73" s="344">
        <f t="shared" ref="G73" si="5">IF(B73&lt;&gt;"",D73*(E73+F73),0)</f>
        <v>0</v>
      </c>
      <c r="H73" s="344">
        <v>200000000</v>
      </c>
      <c r="I73" s="344">
        <f t="shared" si="1"/>
        <v>425452000</v>
      </c>
      <c r="J73" s="344"/>
    </row>
    <row r="74" spans="1:10" ht="21" customHeight="1">
      <c r="A74" s="253">
        <v>42954</v>
      </c>
      <c r="B74" s="254" t="s">
        <v>1367</v>
      </c>
      <c r="C74" s="254"/>
      <c r="D74" s="344">
        <v>10</v>
      </c>
      <c r="E74" s="344">
        <v>1050000</v>
      </c>
      <c r="F74" s="377"/>
      <c r="G74" s="344">
        <f t="shared" si="0"/>
        <v>10500000</v>
      </c>
      <c r="H74" s="344"/>
      <c r="I74" s="344">
        <f t="shared" si="1"/>
        <v>435952000</v>
      </c>
      <c r="J74" s="344"/>
    </row>
    <row r="75" spans="1:10" ht="21" customHeight="1">
      <c r="A75" s="253"/>
      <c r="B75" s="254" t="s">
        <v>1366</v>
      </c>
      <c r="C75" s="254"/>
      <c r="D75" s="344">
        <v>2000</v>
      </c>
      <c r="E75" s="344">
        <v>16800</v>
      </c>
      <c r="F75" s="377"/>
      <c r="G75" s="344">
        <f t="shared" si="0"/>
        <v>33600000</v>
      </c>
      <c r="H75" s="344"/>
      <c r="I75" s="344">
        <f t="shared" si="1"/>
        <v>469552000</v>
      </c>
      <c r="J75" s="344"/>
    </row>
    <row r="76" spans="1:10" ht="21" customHeight="1">
      <c r="A76" s="253"/>
      <c r="B76" s="254" t="s">
        <v>2254</v>
      </c>
      <c r="C76" s="254"/>
      <c r="D76" s="344">
        <v>1</v>
      </c>
      <c r="E76" s="344">
        <v>400000</v>
      </c>
      <c r="F76" s="377"/>
      <c r="G76" s="344">
        <f t="shared" si="0"/>
        <v>400000</v>
      </c>
      <c r="H76" s="344"/>
      <c r="I76" s="344">
        <f t="shared" si="1"/>
        <v>469952000</v>
      </c>
      <c r="J76" s="344"/>
    </row>
    <row r="77" spans="1:10" ht="21" customHeight="1">
      <c r="A77" s="253">
        <v>42962</v>
      </c>
      <c r="B77" s="254" t="s">
        <v>1365</v>
      </c>
      <c r="C77" s="254"/>
      <c r="D77" s="344">
        <v>50</v>
      </c>
      <c r="E77" s="344">
        <v>78000</v>
      </c>
      <c r="F77" s="377"/>
      <c r="G77" s="344">
        <f t="shared" si="0"/>
        <v>3900000</v>
      </c>
      <c r="H77" s="344"/>
      <c r="I77" s="344">
        <f t="shared" si="1"/>
        <v>473852000</v>
      </c>
      <c r="J77" s="344"/>
    </row>
    <row r="78" spans="1:10" ht="21" customHeight="1">
      <c r="A78" s="253"/>
      <c r="B78" s="254" t="s">
        <v>2257</v>
      </c>
      <c r="C78" s="254"/>
      <c r="D78" s="344">
        <v>40</v>
      </c>
      <c r="E78" s="344">
        <v>12000</v>
      </c>
      <c r="F78" s="377"/>
      <c r="G78" s="344">
        <f t="shared" si="0"/>
        <v>480000</v>
      </c>
      <c r="H78" s="344"/>
      <c r="I78" s="344">
        <f t="shared" si="1"/>
        <v>474332000</v>
      </c>
      <c r="J78" s="344"/>
    </row>
    <row r="79" spans="1:10" ht="21" customHeight="1">
      <c r="A79" s="253"/>
      <c r="B79" s="254" t="s">
        <v>1368</v>
      </c>
      <c r="C79" s="254"/>
      <c r="D79" s="344">
        <v>2</v>
      </c>
      <c r="E79" s="344">
        <v>50000</v>
      </c>
      <c r="F79" s="377"/>
      <c r="G79" s="344">
        <f t="shared" ref="G79:G142" si="6">IF(B79&lt;&gt;"",D79*(E79+F79),0)</f>
        <v>100000</v>
      </c>
      <c r="H79" s="344"/>
      <c r="I79" s="344">
        <f t="shared" si="1"/>
        <v>474432000</v>
      </c>
      <c r="J79" s="344"/>
    </row>
    <row r="80" spans="1:10" ht="21" customHeight="1">
      <c r="A80" s="253"/>
      <c r="B80" s="254" t="s">
        <v>2258</v>
      </c>
      <c r="C80" s="254"/>
      <c r="D80" s="344">
        <v>180</v>
      </c>
      <c r="E80" s="344">
        <v>78000</v>
      </c>
      <c r="F80" s="377"/>
      <c r="G80" s="344"/>
      <c r="H80" s="344">
        <f>E80*D80</f>
        <v>14040000</v>
      </c>
      <c r="I80" s="344">
        <f t="shared" si="1"/>
        <v>460392000</v>
      </c>
      <c r="J80" s="344"/>
    </row>
    <row r="81" spans="1:10" ht="21" customHeight="1">
      <c r="A81" s="253">
        <v>42962</v>
      </c>
      <c r="B81" s="254" t="s">
        <v>1367</v>
      </c>
      <c r="C81" s="254"/>
      <c r="D81" s="344">
        <v>10</v>
      </c>
      <c r="E81" s="344">
        <v>1050000</v>
      </c>
      <c r="F81" s="377"/>
      <c r="G81" s="344">
        <f t="shared" si="6"/>
        <v>10500000</v>
      </c>
      <c r="H81" s="344"/>
      <c r="I81" s="344">
        <f t="shared" ref="I81:I127" si="7">IF(B81&lt;&gt;"",I80+G81-H81,0)</f>
        <v>470892000</v>
      </c>
      <c r="J81" s="344"/>
    </row>
    <row r="82" spans="1:10" ht="21" customHeight="1">
      <c r="A82" s="253"/>
      <c r="B82" s="254" t="s">
        <v>1366</v>
      </c>
      <c r="C82" s="254"/>
      <c r="D82" s="344">
        <v>2000</v>
      </c>
      <c r="E82" s="344">
        <v>16800</v>
      </c>
      <c r="F82" s="377"/>
      <c r="G82" s="344">
        <f t="shared" si="6"/>
        <v>33600000</v>
      </c>
      <c r="H82" s="344"/>
      <c r="I82" s="344">
        <f t="shared" si="7"/>
        <v>504492000</v>
      </c>
      <c r="J82" s="344"/>
    </row>
    <row r="83" spans="1:10" ht="21" customHeight="1">
      <c r="A83" s="253"/>
      <c r="B83" s="254" t="s">
        <v>2254</v>
      </c>
      <c r="C83" s="254"/>
      <c r="D83" s="344">
        <v>1</v>
      </c>
      <c r="E83" s="344">
        <v>400000</v>
      </c>
      <c r="F83" s="377"/>
      <c r="G83" s="344">
        <f t="shared" si="6"/>
        <v>400000</v>
      </c>
      <c r="H83" s="344"/>
      <c r="I83" s="344">
        <f t="shared" si="7"/>
        <v>504892000</v>
      </c>
      <c r="J83" s="344"/>
    </row>
    <row r="84" spans="1:10" ht="21" customHeight="1">
      <c r="A84" s="253">
        <v>42971</v>
      </c>
      <c r="B84" s="254" t="s">
        <v>1367</v>
      </c>
      <c r="C84" s="254"/>
      <c r="D84" s="344">
        <v>10</v>
      </c>
      <c r="E84" s="344">
        <v>1050000</v>
      </c>
      <c r="F84" s="377"/>
      <c r="G84" s="344">
        <f t="shared" si="6"/>
        <v>10500000</v>
      </c>
      <c r="H84" s="344"/>
      <c r="I84" s="344">
        <f t="shared" si="7"/>
        <v>515392000</v>
      </c>
      <c r="J84" s="344"/>
    </row>
    <row r="85" spans="1:10" ht="21" customHeight="1">
      <c r="A85" s="253"/>
      <c r="B85" s="254" t="s">
        <v>1366</v>
      </c>
      <c r="C85" s="254"/>
      <c r="D85" s="344">
        <v>2000</v>
      </c>
      <c r="E85" s="344">
        <v>16800</v>
      </c>
      <c r="F85" s="377"/>
      <c r="G85" s="344">
        <f t="shared" si="6"/>
        <v>33600000</v>
      </c>
      <c r="H85" s="344"/>
      <c r="I85" s="344">
        <f t="shared" si="7"/>
        <v>548992000</v>
      </c>
      <c r="J85" s="344"/>
    </row>
    <row r="86" spans="1:10" ht="21" customHeight="1">
      <c r="A86" s="253"/>
      <c r="B86" s="254" t="s">
        <v>2254</v>
      </c>
      <c r="C86" s="254"/>
      <c r="D86" s="344">
        <v>1</v>
      </c>
      <c r="E86" s="344">
        <v>400000</v>
      </c>
      <c r="F86" s="377"/>
      <c r="G86" s="344">
        <f t="shared" si="6"/>
        <v>400000</v>
      </c>
      <c r="H86" s="344"/>
      <c r="I86" s="344">
        <f t="shared" si="7"/>
        <v>549392000</v>
      </c>
      <c r="J86" s="344"/>
    </row>
    <row r="87" spans="1:10" ht="21" customHeight="1">
      <c r="A87" s="253">
        <v>42981</v>
      </c>
      <c r="B87" s="254" t="s">
        <v>1367</v>
      </c>
      <c r="C87" s="254"/>
      <c r="D87" s="344">
        <v>10</v>
      </c>
      <c r="E87" s="344">
        <v>1050000</v>
      </c>
      <c r="F87" s="377"/>
      <c r="G87" s="344">
        <f t="shared" si="6"/>
        <v>10500000</v>
      </c>
      <c r="H87" s="344"/>
      <c r="I87" s="344">
        <f t="shared" si="7"/>
        <v>559892000</v>
      </c>
      <c r="J87" s="344"/>
    </row>
    <row r="88" spans="1:10" ht="21" customHeight="1">
      <c r="A88" s="253"/>
      <c r="B88" s="254" t="s">
        <v>1366</v>
      </c>
      <c r="C88" s="254"/>
      <c r="D88" s="344">
        <v>2000</v>
      </c>
      <c r="E88" s="344">
        <v>16800</v>
      </c>
      <c r="F88" s="377"/>
      <c r="G88" s="344">
        <f t="shared" si="6"/>
        <v>33600000</v>
      </c>
      <c r="H88" s="344"/>
      <c r="I88" s="344">
        <f t="shared" si="7"/>
        <v>593492000</v>
      </c>
      <c r="J88" s="344"/>
    </row>
    <row r="89" spans="1:10" ht="21" customHeight="1">
      <c r="A89" s="253"/>
      <c r="B89" s="254" t="s">
        <v>2254</v>
      </c>
      <c r="C89" s="254"/>
      <c r="D89" s="344">
        <v>1</v>
      </c>
      <c r="E89" s="344">
        <v>400000</v>
      </c>
      <c r="F89" s="377"/>
      <c r="G89" s="344">
        <f t="shared" si="6"/>
        <v>400000</v>
      </c>
      <c r="H89" s="344"/>
      <c r="I89" s="344">
        <f t="shared" si="7"/>
        <v>593892000</v>
      </c>
      <c r="J89" s="344"/>
    </row>
    <row r="90" spans="1:10" ht="21" customHeight="1">
      <c r="A90" s="253">
        <v>42990</v>
      </c>
      <c r="B90" s="254" t="s">
        <v>2255</v>
      </c>
      <c r="C90" s="254"/>
      <c r="D90" s="344">
        <v>3</v>
      </c>
      <c r="E90" s="344">
        <v>580000</v>
      </c>
      <c r="F90" s="377"/>
      <c r="G90" s="344">
        <f t="shared" si="6"/>
        <v>1740000</v>
      </c>
      <c r="H90" s="344"/>
      <c r="I90" s="344">
        <f t="shared" si="7"/>
        <v>595632000</v>
      </c>
      <c r="J90" s="344"/>
    </row>
    <row r="91" spans="1:10" ht="21" customHeight="1">
      <c r="A91" s="718">
        <v>42991</v>
      </c>
      <c r="B91" s="254" t="s">
        <v>1367</v>
      </c>
      <c r="C91" s="254"/>
      <c r="D91" s="344">
        <v>10</v>
      </c>
      <c r="E91" s="344">
        <v>1050000</v>
      </c>
      <c r="F91" s="377"/>
      <c r="G91" s="344">
        <f t="shared" si="6"/>
        <v>10500000</v>
      </c>
      <c r="H91" s="344"/>
      <c r="I91" s="344">
        <f t="shared" si="7"/>
        <v>606132000</v>
      </c>
      <c r="J91" s="344"/>
    </row>
    <row r="92" spans="1:10" ht="21" customHeight="1">
      <c r="A92" s="253"/>
      <c r="B92" s="254" t="s">
        <v>1366</v>
      </c>
      <c r="C92" s="254"/>
      <c r="D92" s="344">
        <v>2000</v>
      </c>
      <c r="E92" s="344">
        <v>16800</v>
      </c>
      <c r="F92" s="377"/>
      <c r="G92" s="344">
        <f t="shared" si="6"/>
        <v>33600000</v>
      </c>
      <c r="H92" s="344"/>
      <c r="I92" s="344">
        <f t="shared" si="7"/>
        <v>639732000</v>
      </c>
      <c r="J92" s="344"/>
    </row>
    <row r="93" spans="1:10" ht="21" customHeight="1">
      <c r="A93" s="253"/>
      <c r="B93" s="254" t="s">
        <v>2254</v>
      </c>
      <c r="C93" s="254"/>
      <c r="D93" s="344">
        <v>1</v>
      </c>
      <c r="E93" s="344">
        <v>400000</v>
      </c>
      <c r="F93" s="377"/>
      <c r="G93" s="344">
        <f t="shared" si="6"/>
        <v>400000</v>
      </c>
      <c r="H93" s="344"/>
      <c r="I93" s="344">
        <f t="shared" si="7"/>
        <v>640132000</v>
      </c>
      <c r="J93" s="344"/>
    </row>
    <row r="94" spans="1:10" ht="21" customHeight="1">
      <c r="A94" s="253">
        <v>43000</v>
      </c>
      <c r="B94" s="254" t="s">
        <v>1365</v>
      </c>
      <c r="C94" s="254"/>
      <c r="D94" s="344">
        <v>100</v>
      </c>
      <c r="E94" s="344">
        <v>78000</v>
      </c>
      <c r="F94" s="377"/>
      <c r="G94" s="344">
        <f t="shared" si="6"/>
        <v>7800000</v>
      </c>
      <c r="H94" s="344"/>
      <c r="I94" s="344">
        <f t="shared" si="7"/>
        <v>647932000</v>
      </c>
      <c r="J94" s="344"/>
    </row>
    <row r="95" spans="1:10" ht="21" customHeight="1">
      <c r="A95" s="718">
        <v>42983</v>
      </c>
      <c r="B95" s="254" t="s">
        <v>17</v>
      </c>
      <c r="C95" s="254"/>
      <c r="D95" s="344"/>
      <c r="E95" s="344"/>
      <c r="F95" s="377"/>
      <c r="G95" s="344">
        <f t="shared" si="6"/>
        <v>0</v>
      </c>
      <c r="H95" s="344">
        <v>100000000</v>
      </c>
      <c r="I95" s="344">
        <f t="shared" si="7"/>
        <v>547932000</v>
      </c>
      <c r="J95" s="344"/>
    </row>
    <row r="96" spans="1:10" ht="21" customHeight="1">
      <c r="A96" s="253"/>
      <c r="B96" s="254"/>
      <c r="C96" s="254"/>
      <c r="D96" s="344"/>
      <c r="E96" s="344"/>
      <c r="F96" s="377"/>
      <c r="G96" s="344">
        <f t="shared" si="6"/>
        <v>0</v>
      </c>
      <c r="H96" s="344"/>
      <c r="I96" s="344">
        <f t="shared" si="7"/>
        <v>0</v>
      </c>
      <c r="J96" s="344"/>
    </row>
    <row r="97" spans="1:10" ht="21" customHeight="1">
      <c r="A97" s="253"/>
      <c r="B97" s="254"/>
      <c r="C97" s="254"/>
      <c r="D97" s="344"/>
      <c r="E97" s="344"/>
      <c r="F97" s="377"/>
      <c r="G97" s="344">
        <f t="shared" si="6"/>
        <v>0</v>
      </c>
      <c r="H97" s="344"/>
      <c r="I97" s="344">
        <f t="shared" si="7"/>
        <v>0</v>
      </c>
      <c r="J97" s="344"/>
    </row>
    <row r="98" spans="1:10" ht="21" customHeight="1">
      <c r="A98" s="253"/>
      <c r="B98" s="254"/>
      <c r="C98" s="254"/>
      <c r="D98" s="344"/>
      <c r="E98" s="344"/>
      <c r="F98" s="377"/>
      <c r="G98" s="344">
        <f t="shared" si="6"/>
        <v>0</v>
      </c>
      <c r="H98" s="344"/>
      <c r="I98" s="344">
        <f t="shared" si="7"/>
        <v>0</v>
      </c>
      <c r="J98" s="344"/>
    </row>
    <row r="99" spans="1:10" ht="21" customHeight="1">
      <c r="A99" s="253"/>
      <c r="B99" s="254"/>
      <c r="C99" s="254"/>
      <c r="D99" s="344"/>
      <c r="E99" s="344"/>
      <c r="F99" s="377"/>
      <c r="G99" s="344">
        <f t="shared" si="6"/>
        <v>0</v>
      </c>
      <c r="H99" s="344"/>
      <c r="I99" s="344">
        <f t="shared" si="7"/>
        <v>0</v>
      </c>
      <c r="J99" s="344"/>
    </row>
    <row r="100" spans="1:10" ht="21" customHeight="1">
      <c r="A100" s="253"/>
      <c r="B100" s="254"/>
      <c r="C100" s="254"/>
      <c r="D100" s="344"/>
      <c r="E100" s="344"/>
      <c r="F100" s="377"/>
      <c r="G100" s="344">
        <f t="shared" si="6"/>
        <v>0</v>
      </c>
      <c r="H100" s="344"/>
      <c r="I100" s="344">
        <f t="shared" si="7"/>
        <v>0</v>
      </c>
      <c r="J100" s="344"/>
    </row>
    <row r="101" spans="1:10" ht="21" customHeight="1">
      <c r="A101" s="253"/>
      <c r="B101" s="254"/>
      <c r="C101" s="254"/>
      <c r="D101" s="344"/>
      <c r="E101" s="344"/>
      <c r="F101" s="377"/>
      <c r="G101" s="344">
        <f t="shared" si="6"/>
        <v>0</v>
      </c>
      <c r="H101" s="344"/>
      <c r="I101" s="344">
        <f t="shared" si="7"/>
        <v>0</v>
      </c>
      <c r="J101" s="344"/>
    </row>
    <row r="102" spans="1:10" ht="21" customHeight="1">
      <c r="A102" s="253"/>
      <c r="B102" s="254"/>
      <c r="C102" s="254"/>
      <c r="D102" s="344"/>
      <c r="E102" s="344"/>
      <c r="F102" s="377"/>
      <c r="G102" s="344">
        <f t="shared" si="6"/>
        <v>0</v>
      </c>
      <c r="H102" s="344"/>
      <c r="I102" s="344">
        <f t="shared" si="7"/>
        <v>0</v>
      </c>
      <c r="J102" s="344"/>
    </row>
    <row r="103" spans="1:10" ht="21" customHeight="1">
      <c r="A103" s="253"/>
      <c r="B103" s="254"/>
      <c r="C103" s="254"/>
      <c r="D103" s="344"/>
      <c r="E103" s="344"/>
      <c r="F103" s="377"/>
      <c r="G103" s="344">
        <f t="shared" si="6"/>
        <v>0</v>
      </c>
      <c r="H103" s="344"/>
      <c r="I103" s="344">
        <f t="shared" si="7"/>
        <v>0</v>
      </c>
      <c r="J103" s="344"/>
    </row>
    <row r="104" spans="1:10" ht="21" customHeight="1">
      <c r="A104" s="253"/>
      <c r="B104" s="254"/>
      <c r="C104" s="254"/>
      <c r="D104" s="344"/>
      <c r="E104" s="344"/>
      <c r="F104" s="377"/>
      <c r="G104" s="344">
        <f t="shared" si="6"/>
        <v>0</v>
      </c>
      <c r="H104" s="344"/>
      <c r="I104" s="344">
        <f t="shared" si="7"/>
        <v>0</v>
      </c>
      <c r="J104" s="344"/>
    </row>
    <row r="105" spans="1:10" ht="21" customHeight="1">
      <c r="A105" s="253"/>
      <c r="B105" s="254"/>
      <c r="C105" s="254"/>
      <c r="D105" s="344"/>
      <c r="E105" s="344"/>
      <c r="F105" s="377"/>
      <c r="G105" s="344">
        <f t="shared" si="6"/>
        <v>0</v>
      </c>
      <c r="H105" s="344"/>
      <c r="I105" s="344">
        <f t="shared" si="7"/>
        <v>0</v>
      </c>
      <c r="J105" s="344"/>
    </row>
    <row r="106" spans="1:10" ht="21" customHeight="1">
      <c r="A106" s="253"/>
      <c r="B106" s="254"/>
      <c r="C106" s="254"/>
      <c r="D106" s="344"/>
      <c r="E106" s="344"/>
      <c r="F106" s="377"/>
      <c r="G106" s="344">
        <f t="shared" si="6"/>
        <v>0</v>
      </c>
      <c r="H106" s="344"/>
      <c r="I106" s="344">
        <f t="shared" si="7"/>
        <v>0</v>
      </c>
      <c r="J106" s="344"/>
    </row>
    <row r="107" spans="1:10" ht="21" customHeight="1">
      <c r="A107" s="253"/>
      <c r="B107" s="254"/>
      <c r="C107" s="254"/>
      <c r="D107" s="344"/>
      <c r="E107" s="344"/>
      <c r="F107" s="377"/>
      <c r="G107" s="344">
        <f t="shared" si="6"/>
        <v>0</v>
      </c>
      <c r="H107" s="344"/>
      <c r="I107" s="344">
        <f t="shared" si="7"/>
        <v>0</v>
      </c>
      <c r="J107" s="344"/>
    </row>
    <row r="108" spans="1:10" ht="21" customHeight="1">
      <c r="A108" s="253"/>
      <c r="B108" s="254"/>
      <c r="C108" s="254"/>
      <c r="D108" s="344"/>
      <c r="E108" s="344"/>
      <c r="F108" s="377"/>
      <c r="G108" s="344">
        <f t="shared" si="6"/>
        <v>0</v>
      </c>
      <c r="H108" s="344"/>
      <c r="I108" s="344">
        <f t="shared" si="7"/>
        <v>0</v>
      </c>
      <c r="J108" s="344"/>
    </row>
    <row r="109" spans="1:10" ht="21" customHeight="1">
      <c r="A109" s="253"/>
      <c r="B109" s="254"/>
      <c r="C109" s="254"/>
      <c r="D109" s="344"/>
      <c r="E109" s="344"/>
      <c r="F109" s="377"/>
      <c r="G109" s="344">
        <f t="shared" si="6"/>
        <v>0</v>
      </c>
      <c r="H109" s="344"/>
      <c r="I109" s="344">
        <f t="shared" si="7"/>
        <v>0</v>
      </c>
      <c r="J109" s="344"/>
    </row>
    <row r="110" spans="1:10" ht="21" customHeight="1">
      <c r="A110" s="253"/>
      <c r="B110" s="254"/>
      <c r="C110" s="254"/>
      <c r="D110" s="344"/>
      <c r="E110" s="344"/>
      <c r="F110" s="377"/>
      <c r="G110" s="344">
        <f t="shared" si="6"/>
        <v>0</v>
      </c>
      <c r="H110" s="344"/>
      <c r="I110" s="344">
        <f t="shared" si="7"/>
        <v>0</v>
      </c>
      <c r="J110" s="344"/>
    </row>
    <row r="111" spans="1:10" ht="21" customHeight="1">
      <c r="A111" s="253"/>
      <c r="B111" s="254"/>
      <c r="C111" s="254"/>
      <c r="D111" s="344"/>
      <c r="E111" s="344"/>
      <c r="F111" s="377"/>
      <c r="G111" s="344">
        <f t="shared" si="6"/>
        <v>0</v>
      </c>
      <c r="H111" s="344"/>
      <c r="I111" s="344">
        <f t="shared" si="7"/>
        <v>0</v>
      </c>
      <c r="J111" s="344"/>
    </row>
    <row r="112" spans="1:10" ht="21" customHeight="1">
      <c r="A112" s="253"/>
      <c r="B112" s="254"/>
      <c r="C112" s="254"/>
      <c r="D112" s="344"/>
      <c r="E112" s="344"/>
      <c r="F112" s="377"/>
      <c r="G112" s="344">
        <f t="shared" si="6"/>
        <v>0</v>
      </c>
      <c r="H112" s="344"/>
      <c r="I112" s="344">
        <f t="shared" si="7"/>
        <v>0</v>
      </c>
      <c r="J112" s="344"/>
    </row>
    <row r="113" spans="1:10" ht="21" customHeight="1">
      <c r="A113" s="253"/>
      <c r="B113" s="254"/>
      <c r="C113" s="254"/>
      <c r="D113" s="344"/>
      <c r="E113" s="344"/>
      <c r="F113" s="377"/>
      <c r="G113" s="344">
        <f t="shared" si="6"/>
        <v>0</v>
      </c>
      <c r="H113" s="344"/>
      <c r="I113" s="344">
        <f t="shared" si="7"/>
        <v>0</v>
      </c>
      <c r="J113" s="344"/>
    </row>
    <row r="114" spans="1:10" ht="21" customHeight="1">
      <c r="A114" s="253"/>
      <c r="B114" s="254"/>
      <c r="C114" s="254"/>
      <c r="D114" s="344"/>
      <c r="E114" s="344"/>
      <c r="F114" s="377"/>
      <c r="G114" s="344">
        <f t="shared" si="6"/>
        <v>0</v>
      </c>
      <c r="H114" s="344"/>
      <c r="I114" s="344">
        <f t="shared" si="7"/>
        <v>0</v>
      </c>
      <c r="J114" s="344"/>
    </row>
    <row r="115" spans="1:10" ht="21" customHeight="1">
      <c r="A115" s="253"/>
      <c r="B115" s="254"/>
      <c r="C115" s="254"/>
      <c r="D115" s="344"/>
      <c r="E115" s="344"/>
      <c r="F115" s="377"/>
      <c r="G115" s="344">
        <f t="shared" si="6"/>
        <v>0</v>
      </c>
      <c r="H115" s="344"/>
      <c r="I115" s="344">
        <f t="shared" si="7"/>
        <v>0</v>
      </c>
      <c r="J115" s="344"/>
    </row>
    <row r="116" spans="1:10" ht="21" customHeight="1">
      <c r="A116" s="253"/>
      <c r="B116" s="254"/>
      <c r="C116" s="254"/>
      <c r="D116" s="344"/>
      <c r="E116" s="344"/>
      <c r="F116" s="377"/>
      <c r="G116" s="344">
        <f t="shared" si="6"/>
        <v>0</v>
      </c>
      <c r="H116" s="344"/>
      <c r="I116" s="344">
        <f>IF(B116&lt;&gt;"",I115+G116-H116,0)</f>
        <v>0</v>
      </c>
      <c r="J116" s="344"/>
    </row>
    <row r="117" spans="1:10" ht="21" customHeight="1">
      <c r="A117" s="253"/>
      <c r="B117" s="254"/>
      <c r="C117" s="254"/>
      <c r="D117" s="344"/>
      <c r="E117" s="344"/>
      <c r="F117" s="377"/>
      <c r="G117" s="344">
        <f t="shared" si="6"/>
        <v>0</v>
      </c>
      <c r="H117" s="344"/>
      <c r="I117" s="344">
        <f t="shared" si="7"/>
        <v>0</v>
      </c>
      <c r="J117" s="344"/>
    </row>
    <row r="118" spans="1:10" ht="21" customHeight="1">
      <c r="A118" s="253"/>
      <c r="B118" s="254"/>
      <c r="C118" s="254"/>
      <c r="D118" s="344"/>
      <c r="E118" s="344"/>
      <c r="F118" s="377"/>
      <c r="G118" s="344">
        <f t="shared" si="6"/>
        <v>0</v>
      </c>
      <c r="H118" s="344"/>
      <c r="I118" s="344">
        <f t="shared" si="7"/>
        <v>0</v>
      </c>
      <c r="J118" s="344"/>
    </row>
    <row r="119" spans="1:10" ht="21" customHeight="1">
      <c r="A119" s="253"/>
      <c r="B119" s="254"/>
      <c r="C119" s="254"/>
      <c r="D119" s="344"/>
      <c r="E119" s="344"/>
      <c r="F119" s="377"/>
      <c r="G119" s="344">
        <f t="shared" si="6"/>
        <v>0</v>
      </c>
      <c r="H119" s="344"/>
      <c r="I119" s="344">
        <f t="shared" si="7"/>
        <v>0</v>
      </c>
      <c r="J119" s="344"/>
    </row>
    <row r="120" spans="1:10" ht="21" customHeight="1">
      <c r="A120" s="253"/>
      <c r="B120" s="254"/>
      <c r="C120" s="254"/>
      <c r="D120" s="344"/>
      <c r="E120" s="344"/>
      <c r="F120" s="377"/>
      <c r="G120" s="344">
        <f t="shared" si="6"/>
        <v>0</v>
      </c>
      <c r="H120" s="344"/>
      <c r="I120" s="344">
        <f t="shared" si="7"/>
        <v>0</v>
      </c>
      <c r="J120" s="344"/>
    </row>
    <row r="121" spans="1:10" ht="21" customHeight="1">
      <c r="A121" s="253"/>
      <c r="B121" s="254"/>
      <c r="C121" s="254"/>
      <c r="D121" s="344"/>
      <c r="E121" s="344"/>
      <c r="F121" s="377"/>
      <c r="G121" s="344">
        <f t="shared" si="6"/>
        <v>0</v>
      </c>
      <c r="H121" s="344"/>
      <c r="I121" s="344">
        <f t="shared" si="7"/>
        <v>0</v>
      </c>
      <c r="J121" s="344"/>
    </row>
    <row r="122" spans="1:10" ht="21" customHeight="1">
      <c r="A122" s="253"/>
      <c r="B122" s="254"/>
      <c r="C122" s="254"/>
      <c r="D122" s="344"/>
      <c r="E122" s="344"/>
      <c r="F122" s="377"/>
      <c r="G122" s="344">
        <f t="shared" si="6"/>
        <v>0</v>
      </c>
      <c r="H122" s="344"/>
      <c r="I122" s="344">
        <f t="shared" si="7"/>
        <v>0</v>
      </c>
      <c r="J122" s="344"/>
    </row>
    <row r="123" spans="1:10" ht="21" customHeight="1">
      <c r="A123" s="253"/>
      <c r="B123" s="254"/>
      <c r="C123" s="254"/>
      <c r="D123" s="344"/>
      <c r="E123" s="344"/>
      <c r="F123" s="377"/>
      <c r="G123" s="344">
        <f t="shared" si="6"/>
        <v>0</v>
      </c>
      <c r="H123" s="344"/>
      <c r="I123" s="344">
        <f t="shared" si="7"/>
        <v>0</v>
      </c>
      <c r="J123" s="344"/>
    </row>
    <row r="124" spans="1:10" ht="21" customHeight="1">
      <c r="A124" s="253"/>
      <c r="B124" s="254"/>
      <c r="C124" s="254"/>
      <c r="D124" s="344"/>
      <c r="E124" s="344"/>
      <c r="F124" s="377"/>
      <c r="G124" s="344">
        <f t="shared" si="6"/>
        <v>0</v>
      </c>
      <c r="H124" s="344"/>
      <c r="I124" s="344">
        <f t="shared" si="7"/>
        <v>0</v>
      </c>
      <c r="J124" s="344"/>
    </row>
    <row r="125" spans="1:10" ht="21" customHeight="1">
      <c r="A125" s="253"/>
      <c r="B125" s="254"/>
      <c r="C125" s="254"/>
      <c r="D125" s="344"/>
      <c r="E125" s="344"/>
      <c r="F125" s="377"/>
      <c r="G125" s="344">
        <f t="shared" si="6"/>
        <v>0</v>
      </c>
      <c r="H125" s="344"/>
      <c r="I125" s="344">
        <f t="shared" si="7"/>
        <v>0</v>
      </c>
      <c r="J125" s="344"/>
    </row>
    <row r="126" spans="1:10" ht="21" customHeight="1">
      <c r="A126" s="253"/>
      <c r="B126" s="254"/>
      <c r="C126" s="254"/>
      <c r="D126" s="344"/>
      <c r="E126" s="344"/>
      <c r="F126" s="377"/>
      <c r="G126" s="344">
        <f t="shared" si="6"/>
        <v>0</v>
      </c>
      <c r="H126" s="344"/>
      <c r="I126" s="344">
        <f t="shared" si="7"/>
        <v>0</v>
      </c>
      <c r="J126" s="344"/>
    </row>
    <row r="127" spans="1:10" ht="21" customHeight="1">
      <c r="A127" s="253"/>
      <c r="B127" s="254"/>
      <c r="C127" s="254"/>
      <c r="D127" s="344"/>
      <c r="E127" s="344"/>
      <c r="F127" s="377"/>
      <c r="G127" s="344">
        <f t="shared" si="6"/>
        <v>0</v>
      </c>
      <c r="H127" s="344"/>
      <c r="I127" s="344">
        <f t="shared" si="7"/>
        <v>0</v>
      </c>
      <c r="J127" s="344"/>
    </row>
    <row r="128" spans="1:10" ht="21" customHeight="1">
      <c r="A128" s="253"/>
      <c r="B128" s="254"/>
      <c r="C128" s="254"/>
      <c r="D128" s="344"/>
      <c r="E128" s="344"/>
      <c r="F128" s="377"/>
      <c r="G128" s="344">
        <f t="shared" si="6"/>
        <v>0</v>
      </c>
      <c r="H128" s="344"/>
      <c r="I128" s="344">
        <f>IF(B128&lt;&gt;"",I127+G128-H128,0)</f>
        <v>0</v>
      </c>
      <c r="J128" s="344"/>
    </row>
    <row r="129" spans="1:10" ht="21" customHeight="1">
      <c r="A129" s="253"/>
      <c r="B129" s="254"/>
      <c r="C129" s="254"/>
      <c r="D129" s="344"/>
      <c r="E129" s="344"/>
      <c r="F129" s="377"/>
      <c r="G129" s="344">
        <f t="shared" si="6"/>
        <v>0</v>
      </c>
      <c r="H129" s="344"/>
      <c r="I129" s="344">
        <f>IF(B129&lt;&gt;"",I128+G129-H129,0)</f>
        <v>0</v>
      </c>
      <c r="J129" s="344"/>
    </row>
    <row r="130" spans="1:10" ht="21" customHeight="1">
      <c r="A130" s="253"/>
      <c r="B130" s="254"/>
      <c r="C130" s="254"/>
      <c r="D130" s="344"/>
      <c r="E130" s="344"/>
      <c r="F130" s="377"/>
      <c r="G130" s="344">
        <f t="shared" si="6"/>
        <v>0</v>
      </c>
      <c r="H130" s="344"/>
      <c r="I130" s="344">
        <f t="shared" ref="I130:I173" si="8">IF(B130&lt;&gt;"",I129+G130-H130,0)</f>
        <v>0</v>
      </c>
      <c r="J130" s="344"/>
    </row>
    <row r="131" spans="1:10" ht="21" customHeight="1">
      <c r="A131" s="253"/>
      <c r="B131" s="254"/>
      <c r="C131" s="254"/>
      <c r="D131" s="344"/>
      <c r="E131" s="344"/>
      <c r="F131" s="377"/>
      <c r="G131" s="344">
        <f t="shared" si="6"/>
        <v>0</v>
      </c>
      <c r="H131" s="344"/>
      <c r="I131" s="344">
        <f t="shared" si="8"/>
        <v>0</v>
      </c>
      <c r="J131" s="344">
        <f>E131/25</f>
        <v>0</v>
      </c>
    </row>
    <row r="132" spans="1:10" ht="21" customHeight="1">
      <c r="A132" s="253"/>
      <c r="B132" s="254"/>
      <c r="C132" s="254"/>
      <c r="D132" s="344"/>
      <c r="E132" s="344"/>
      <c r="F132" s="377"/>
      <c r="G132" s="344">
        <f t="shared" si="6"/>
        <v>0</v>
      </c>
      <c r="H132" s="344"/>
      <c r="I132" s="344">
        <f t="shared" si="8"/>
        <v>0</v>
      </c>
      <c r="J132" s="344"/>
    </row>
    <row r="133" spans="1:10" ht="21" customHeight="1">
      <c r="A133" s="253"/>
      <c r="B133" s="254"/>
      <c r="C133" s="254"/>
      <c r="D133" s="344"/>
      <c r="E133" s="344"/>
      <c r="F133" s="377"/>
      <c r="G133" s="344">
        <f t="shared" si="6"/>
        <v>0</v>
      </c>
      <c r="H133" s="344"/>
      <c r="I133" s="344">
        <f t="shared" si="8"/>
        <v>0</v>
      </c>
      <c r="J133" s="344"/>
    </row>
    <row r="134" spans="1:10" ht="21" customHeight="1">
      <c r="A134" s="253"/>
      <c r="B134" s="254"/>
      <c r="C134" s="254"/>
      <c r="D134" s="344"/>
      <c r="E134" s="344"/>
      <c r="F134" s="377"/>
      <c r="G134" s="344">
        <f t="shared" si="6"/>
        <v>0</v>
      </c>
      <c r="H134" s="344"/>
      <c r="I134" s="344">
        <f t="shared" si="8"/>
        <v>0</v>
      </c>
      <c r="J134" s="344"/>
    </row>
    <row r="135" spans="1:10" ht="21" customHeight="1">
      <c r="A135" s="253"/>
      <c r="B135" s="254"/>
      <c r="C135" s="254"/>
      <c r="D135" s="344"/>
      <c r="E135" s="344"/>
      <c r="F135" s="377"/>
      <c r="G135" s="344">
        <f t="shared" si="6"/>
        <v>0</v>
      </c>
      <c r="H135" s="344"/>
      <c r="I135" s="344">
        <f t="shared" si="8"/>
        <v>0</v>
      </c>
      <c r="J135" s="344"/>
    </row>
    <row r="136" spans="1:10" ht="21" customHeight="1">
      <c r="A136" s="253"/>
      <c r="B136" s="254"/>
      <c r="C136" s="254"/>
      <c r="D136" s="344"/>
      <c r="E136" s="344"/>
      <c r="F136" s="377"/>
      <c r="G136" s="344">
        <f t="shared" si="6"/>
        <v>0</v>
      </c>
      <c r="H136" s="344"/>
      <c r="I136" s="344">
        <f t="shared" si="8"/>
        <v>0</v>
      </c>
      <c r="J136" s="344"/>
    </row>
    <row r="137" spans="1:10" ht="21" customHeight="1">
      <c r="A137" s="253"/>
      <c r="B137" s="254"/>
      <c r="C137" s="254"/>
      <c r="D137" s="344"/>
      <c r="E137" s="344"/>
      <c r="F137" s="377"/>
      <c r="G137" s="344">
        <f t="shared" si="6"/>
        <v>0</v>
      </c>
      <c r="H137" s="344"/>
      <c r="I137" s="344">
        <f t="shared" si="8"/>
        <v>0</v>
      </c>
      <c r="J137" s="344"/>
    </row>
    <row r="138" spans="1:10" ht="21" customHeight="1">
      <c r="A138" s="253"/>
      <c r="B138" s="254"/>
      <c r="C138" s="254"/>
      <c r="D138" s="344"/>
      <c r="E138" s="344"/>
      <c r="F138" s="377"/>
      <c r="G138" s="344">
        <f t="shared" si="6"/>
        <v>0</v>
      </c>
      <c r="H138" s="344"/>
      <c r="I138" s="344">
        <f t="shared" si="8"/>
        <v>0</v>
      </c>
      <c r="J138" s="344"/>
    </row>
    <row r="139" spans="1:10" ht="21" customHeight="1">
      <c r="A139" s="253"/>
      <c r="B139" s="254"/>
      <c r="C139" s="254"/>
      <c r="D139" s="344"/>
      <c r="E139" s="344"/>
      <c r="F139" s="377"/>
      <c r="G139" s="344">
        <f t="shared" si="6"/>
        <v>0</v>
      </c>
      <c r="H139" s="344"/>
      <c r="I139" s="344">
        <f>IF(B139&lt;&gt;"",I138+G139-H139,0)</f>
        <v>0</v>
      </c>
      <c r="J139" s="344"/>
    </row>
    <row r="140" spans="1:10" ht="21" customHeight="1">
      <c r="A140" s="253"/>
      <c r="B140" s="254"/>
      <c r="C140" s="254"/>
      <c r="D140" s="344"/>
      <c r="E140" s="344"/>
      <c r="F140" s="377"/>
      <c r="G140" s="344">
        <f t="shared" si="6"/>
        <v>0</v>
      </c>
      <c r="H140" s="344"/>
      <c r="I140" s="344">
        <f t="shared" si="8"/>
        <v>0</v>
      </c>
      <c r="J140" s="344"/>
    </row>
    <row r="141" spans="1:10" ht="21" customHeight="1">
      <c r="A141" s="253"/>
      <c r="B141" s="254"/>
      <c r="C141" s="254"/>
      <c r="D141" s="344"/>
      <c r="E141" s="344"/>
      <c r="F141" s="377"/>
      <c r="G141" s="344">
        <f t="shared" si="6"/>
        <v>0</v>
      </c>
      <c r="H141" s="344"/>
      <c r="I141" s="344">
        <f t="shared" si="8"/>
        <v>0</v>
      </c>
      <c r="J141" s="344"/>
    </row>
    <row r="142" spans="1:10" ht="21" customHeight="1">
      <c r="A142" s="253"/>
      <c r="B142" s="254"/>
      <c r="C142" s="254"/>
      <c r="D142" s="344"/>
      <c r="E142" s="344"/>
      <c r="F142" s="377"/>
      <c r="G142" s="344">
        <f t="shared" si="6"/>
        <v>0</v>
      </c>
      <c r="H142" s="344"/>
      <c r="I142" s="344">
        <f t="shared" si="8"/>
        <v>0</v>
      </c>
      <c r="J142" s="344"/>
    </row>
    <row r="143" spans="1:10" ht="21" customHeight="1">
      <c r="A143" s="253"/>
      <c r="B143" s="254"/>
      <c r="C143" s="254"/>
      <c r="D143" s="344"/>
      <c r="E143" s="344"/>
      <c r="F143" s="377"/>
      <c r="G143" s="344">
        <f t="shared" ref="G143:G206" si="9">IF(B143&lt;&gt;"",D143*(E143+F143),0)</f>
        <v>0</v>
      </c>
      <c r="H143" s="344"/>
      <c r="I143" s="344">
        <f t="shared" si="8"/>
        <v>0</v>
      </c>
      <c r="J143" s="344"/>
    </row>
    <row r="144" spans="1:10" ht="21" customHeight="1">
      <c r="A144" s="253"/>
      <c r="B144" s="254"/>
      <c r="C144" s="254"/>
      <c r="D144" s="344"/>
      <c r="E144" s="344"/>
      <c r="F144" s="377"/>
      <c r="G144" s="344">
        <f t="shared" si="9"/>
        <v>0</v>
      </c>
      <c r="H144" s="344"/>
      <c r="I144" s="344">
        <f t="shared" si="8"/>
        <v>0</v>
      </c>
      <c r="J144" s="344"/>
    </row>
    <row r="145" spans="1:10" ht="21" customHeight="1">
      <c r="A145" s="253"/>
      <c r="B145" s="254"/>
      <c r="C145" s="254"/>
      <c r="D145" s="344"/>
      <c r="E145" s="344"/>
      <c r="F145" s="377"/>
      <c r="G145" s="344">
        <f t="shared" si="9"/>
        <v>0</v>
      </c>
      <c r="H145" s="344"/>
      <c r="I145" s="344">
        <f t="shared" si="8"/>
        <v>0</v>
      </c>
      <c r="J145" s="344"/>
    </row>
    <row r="146" spans="1:10" ht="21" customHeight="1">
      <c r="A146" s="253"/>
      <c r="B146" s="254"/>
      <c r="C146" s="254"/>
      <c r="D146" s="344"/>
      <c r="E146" s="344"/>
      <c r="F146" s="377"/>
      <c r="G146" s="344">
        <f t="shared" si="9"/>
        <v>0</v>
      </c>
      <c r="H146" s="344"/>
      <c r="I146" s="344">
        <f t="shared" si="8"/>
        <v>0</v>
      </c>
      <c r="J146" s="344"/>
    </row>
    <row r="147" spans="1:10" ht="21" customHeight="1">
      <c r="A147" s="253"/>
      <c r="B147" s="254"/>
      <c r="C147" s="254"/>
      <c r="D147" s="344"/>
      <c r="E147" s="344"/>
      <c r="F147" s="377"/>
      <c r="G147" s="344">
        <f t="shared" si="9"/>
        <v>0</v>
      </c>
      <c r="H147" s="344"/>
      <c r="I147" s="344">
        <f t="shared" si="8"/>
        <v>0</v>
      </c>
      <c r="J147" s="344"/>
    </row>
    <row r="148" spans="1:10" ht="21" customHeight="1">
      <c r="A148" s="253"/>
      <c r="B148" s="254"/>
      <c r="C148" s="254"/>
      <c r="D148" s="344"/>
      <c r="E148" s="344"/>
      <c r="F148" s="377"/>
      <c r="G148" s="344">
        <f t="shared" si="9"/>
        <v>0</v>
      </c>
      <c r="H148" s="344"/>
      <c r="I148" s="344">
        <f t="shared" si="8"/>
        <v>0</v>
      </c>
      <c r="J148" s="344"/>
    </row>
    <row r="149" spans="1:10" ht="21" customHeight="1">
      <c r="A149" s="253"/>
      <c r="B149" s="254"/>
      <c r="C149" s="254"/>
      <c r="D149" s="344"/>
      <c r="E149" s="344"/>
      <c r="F149" s="377"/>
      <c r="G149" s="344">
        <f t="shared" si="9"/>
        <v>0</v>
      </c>
      <c r="H149" s="344"/>
      <c r="I149" s="344">
        <f t="shared" si="8"/>
        <v>0</v>
      </c>
      <c r="J149" s="344"/>
    </row>
    <row r="150" spans="1:10" ht="21" customHeight="1">
      <c r="A150" s="253"/>
      <c r="B150" s="254"/>
      <c r="C150" s="254"/>
      <c r="D150" s="344"/>
      <c r="E150" s="344"/>
      <c r="F150" s="377"/>
      <c r="G150" s="344">
        <f t="shared" si="9"/>
        <v>0</v>
      </c>
      <c r="H150" s="344"/>
      <c r="I150" s="344">
        <f t="shared" si="8"/>
        <v>0</v>
      </c>
      <c r="J150" s="344"/>
    </row>
    <row r="151" spans="1:10" ht="21" customHeight="1">
      <c r="A151" s="253"/>
      <c r="B151" s="254"/>
      <c r="C151" s="254"/>
      <c r="D151" s="344"/>
      <c r="E151" s="344"/>
      <c r="F151" s="377"/>
      <c r="G151" s="344">
        <f t="shared" si="9"/>
        <v>0</v>
      </c>
      <c r="H151" s="344"/>
      <c r="I151" s="344">
        <f t="shared" si="8"/>
        <v>0</v>
      </c>
      <c r="J151" s="344"/>
    </row>
    <row r="152" spans="1:10" ht="21" customHeight="1">
      <c r="A152" s="253"/>
      <c r="B152" s="254"/>
      <c r="C152" s="254"/>
      <c r="D152" s="344"/>
      <c r="E152" s="344"/>
      <c r="F152" s="377"/>
      <c r="G152" s="344">
        <f t="shared" si="9"/>
        <v>0</v>
      </c>
      <c r="H152" s="344"/>
      <c r="I152" s="344">
        <f t="shared" si="8"/>
        <v>0</v>
      </c>
      <c r="J152" s="344"/>
    </row>
    <row r="153" spans="1:10" ht="21" customHeight="1">
      <c r="A153" s="253"/>
      <c r="B153" s="254"/>
      <c r="C153" s="254"/>
      <c r="D153" s="344"/>
      <c r="E153" s="344"/>
      <c r="F153" s="377"/>
      <c r="G153" s="344">
        <f t="shared" si="9"/>
        <v>0</v>
      </c>
      <c r="H153" s="344"/>
      <c r="I153" s="344">
        <f t="shared" si="8"/>
        <v>0</v>
      </c>
      <c r="J153" s="344"/>
    </row>
    <row r="154" spans="1:10" ht="21" customHeight="1">
      <c r="A154" s="253"/>
      <c r="B154" s="254"/>
      <c r="C154" s="254"/>
      <c r="D154" s="344"/>
      <c r="E154" s="344"/>
      <c r="F154" s="377"/>
      <c r="G154" s="344">
        <f t="shared" si="9"/>
        <v>0</v>
      </c>
      <c r="H154" s="344"/>
      <c r="I154" s="344">
        <f t="shared" si="8"/>
        <v>0</v>
      </c>
      <c r="J154" s="344"/>
    </row>
    <row r="155" spans="1:10" ht="21" customHeight="1">
      <c r="A155" s="253"/>
      <c r="B155" s="254"/>
      <c r="C155" s="254"/>
      <c r="D155" s="344"/>
      <c r="E155" s="344"/>
      <c r="F155" s="377"/>
      <c r="G155" s="344">
        <f t="shared" si="9"/>
        <v>0</v>
      </c>
      <c r="H155" s="344"/>
      <c r="I155" s="344">
        <f t="shared" si="8"/>
        <v>0</v>
      </c>
      <c r="J155" s="344"/>
    </row>
    <row r="156" spans="1:10" ht="21" customHeight="1">
      <c r="A156" s="253"/>
      <c r="B156" s="254"/>
      <c r="C156" s="254"/>
      <c r="D156" s="344"/>
      <c r="E156" s="344"/>
      <c r="F156" s="377"/>
      <c r="G156" s="344">
        <f t="shared" si="9"/>
        <v>0</v>
      </c>
      <c r="H156" s="344"/>
      <c r="I156" s="344">
        <f t="shared" si="8"/>
        <v>0</v>
      </c>
      <c r="J156" s="344"/>
    </row>
    <row r="157" spans="1:10" ht="21" customHeight="1">
      <c r="A157" s="253"/>
      <c r="B157" s="254"/>
      <c r="C157" s="254"/>
      <c r="D157" s="344"/>
      <c r="E157" s="344"/>
      <c r="F157" s="377"/>
      <c r="G157" s="344">
        <f t="shared" si="9"/>
        <v>0</v>
      </c>
      <c r="H157" s="344"/>
      <c r="I157" s="344">
        <f t="shared" si="8"/>
        <v>0</v>
      </c>
      <c r="J157" s="344"/>
    </row>
    <row r="158" spans="1:10" ht="21" customHeight="1">
      <c r="A158" s="253"/>
      <c r="B158" s="254"/>
      <c r="C158" s="254"/>
      <c r="D158" s="344"/>
      <c r="E158" s="344"/>
      <c r="F158" s="377"/>
      <c r="G158" s="344">
        <f t="shared" si="9"/>
        <v>0</v>
      </c>
      <c r="H158" s="344"/>
      <c r="I158" s="344">
        <f t="shared" si="8"/>
        <v>0</v>
      </c>
      <c r="J158" s="344"/>
    </row>
    <row r="159" spans="1:10" ht="21" customHeight="1">
      <c r="A159" s="253"/>
      <c r="B159" s="254"/>
      <c r="C159" s="254"/>
      <c r="D159" s="344"/>
      <c r="E159" s="344"/>
      <c r="F159" s="377"/>
      <c r="G159" s="344">
        <f t="shared" si="9"/>
        <v>0</v>
      </c>
      <c r="H159" s="344"/>
      <c r="I159" s="344">
        <f t="shared" si="8"/>
        <v>0</v>
      </c>
      <c r="J159" s="344"/>
    </row>
    <row r="160" spans="1:10" ht="21" customHeight="1">
      <c r="A160" s="253"/>
      <c r="B160" s="254"/>
      <c r="C160" s="254"/>
      <c r="D160" s="344"/>
      <c r="E160" s="344"/>
      <c r="F160" s="377"/>
      <c r="G160" s="344">
        <f t="shared" si="9"/>
        <v>0</v>
      </c>
      <c r="H160" s="344"/>
      <c r="I160" s="344">
        <f t="shared" si="8"/>
        <v>0</v>
      </c>
      <c r="J160" s="344"/>
    </row>
    <row r="161" spans="1:10" ht="21" customHeight="1">
      <c r="A161" s="253"/>
      <c r="B161" s="254"/>
      <c r="C161" s="254"/>
      <c r="D161" s="344"/>
      <c r="E161" s="344"/>
      <c r="F161" s="377"/>
      <c r="G161" s="344">
        <f t="shared" si="9"/>
        <v>0</v>
      </c>
      <c r="H161" s="344"/>
      <c r="I161" s="344">
        <f t="shared" si="8"/>
        <v>0</v>
      </c>
      <c r="J161" s="344"/>
    </row>
    <row r="162" spans="1:10" ht="21" customHeight="1">
      <c r="A162" s="253"/>
      <c r="B162" s="254"/>
      <c r="C162" s="254"/>
      <c r="D162" s="344"/>
      <c r="E162" s="344"/>
      <c r="F162" s="377"/>
      <c r="G162" s="344">
        <f t="shared" si="9"/>
        <v>0</v>
      </c>
      <c r="H162" s="344"/>
      <c r="I162" s="344">
        <f t="shared" si="8"/>
        <v>0</v>
      </c>
      <c r="J162" s="344"/>
    </row>
    <row r="163" spans="1:10" ht="21" customHeight="1">
      <c r="A163" s="253"/>
      <c r="B163" s="254"/>
      <c r="C163" s="254"/>
      <c r="D163" s="344"/>
      <c r="E163" s="344"/>
      <c r="F163" s="377"/>
      <c r="G163" s="344">
        <f t="shared" si="9"/>
        <v>0</v>
      </c>
      <c r="H163" s="344"/>
      <c r="I163" s="344">
        <f t="shared" si="8"/>
        <v>0</v>
      </c>
      <c r="J163" s="344"/>
    </row>
    <row r="164" spans="1:10" ht="21" customHeight="1">
      <c r="A164" s="253"/>
      <c r="B164" s="254"/>
      <c r="C164" s="254"/>
      <c r="D164" s="344"/>
      <c r="E164" s="344"/>
      <c r="F164" s="377"/>
      <c r="G164" s="344">
        <f t="shared" si="9"/>
        <v>0</v>
      </c>
      <c r="H164" s="344"/>
      <c r="I164" s="344">
        <f t="shared" si="8"/>
        <v>0</v>
      </c>
      <c r="J164" s="344"/>
    </row>
    <row r="165" spans="1:10" ht="21" customHeight="1">
      <c r="A165" s="253"/>
      <c r="B165" s="254"/>
      <c r="C165" s="254"/>
      <c r="D165" s="344"/>
      <c r="E165" s="344"/>
      <c r="F165" s="377"/>
      <c r="G165" s="344">
        <f t="shared" si="9"/>
        <v>0</v>
      </c>
      <c r="H165" s="344"/>
      <c r="I165" s="344">
        <f t="shared" si="8"/>
        <v>0</v>
      </c>
      <c r="J165" s="344"/>
    </row>
    <row r="166" spans="1:10" ht="21" customHeight="1">
      <c r="A166" s="253"/>
      <c r="B166" s="254"/>
      <c r="C166" s="254"/>
      <c r="D166" s="344"/>
      <c r="E166" s="344"/>
      <c r="F166" s="377"/>
      <c r="G166" s="344">
        <f t="shared" si="9"/>
        <v>0</v>
      </c>
      <c r="H166" s="344"/>
      <c r="I166" s="344">
        <f>IF(B166&lt;&gt;"",I165+G166-H166,0)</f>
        <v>0</v>
      </c>
      <c r="J166" s="344"/>
    </row>
    <row r="167" spans="1:10" ht="21" customHeight="1">
      <c r="A167" s="253"/>
      <c r="B167" s="254"/>
      <c r="C167" s="254"/>
      <c r="D167" s="344"/>
      <c r="E167" s="344"/>
      <c r="F167" s="377"/>
      <c r="G167" s="344">
        <f t="shared" si="9"/>
        <v>0</v>
      </c>
      <c r="H167" s="344"/>
      <c r="I167" s="344">
        <f t="shared" si="8"/>
        <v>0</v>
      </c>
      <c r="J167" s="344"/>
    </row>
    <row r="168" spans="1:10" ht="21" customHeight="1">
      <c r="A168" s="253"/>
      <c r="B168" s="254"/>
      <c r="C168" s="254"/>
      <c r="D168" s="344"/>
      <c r="E168" s="344"/>
      <c r="F168" s="377"/>
      <c r="G168" s="344">
        <f t="shared" si="9"/>
        <v>0</v>
      </c>
      <c r="H168" s="344"/>
      <c r="I168" s="344">
        <f t="shared" si="8"/>
        <v>0</v>
      </c>
      <c r="J168" s="344"/>
    </row>
    <row r="169" spans="1:10" ht="21" customHeight="1">
      <c r="A169" s="253"/>
      <c r="B169" s="254"/>
      <c r="C169" s="254"/>
      <c r="D169" s="344"/>
      <c r="E169" s="344"/>
      <c r="F169" s="377"/>
      <c r="G169" s="344">
        <f t="shared" si="9"/>
        <v>0</v>
      </c>
      <c r="H169" s="344"/>
      <c r="I169" s="344">
        <f t="shared" si="8"/>
        <v>0</v>
      </c>
      <c r="J169" s="344"/>
    </row>
    <row r="170" spans="1:10" ht="21" customHeight="1">
      <c r="A170" s="253"/>
      <c r="B170" s="254"/>
      <c r="C170" s="254"/>
      <c r="D170" s="344"/>
      <c r="E170" s="344"/>
      <c r="F170" s="377"/>
      <c r="G170" s="344">
        <f t="shared" si="9"/>
        <v>0</v>
      </c>
      <c r="H170" s="344"/>
      <c r="I170" s="344">
        <f t="shared" si="8"/>
        <v>0</v>
      </c>
      <c r="J170" s="344"/>
    </row>
    <row r="171" spans="1:10" ht="21" customHeight="1">
      <c r="A171" s="253"/>
      <c r="B171" s="254"/>
      <c r="C171" s="254"/>
      <c r="D171" s="344"/>
      <c r="E171" s="344"/>
      <c r="F171" s="377"/>
      <c r="G171" s="344">
        <f t="shared" si="9"/>
        <v>0</v>
      </c>
      <c r="H171" s="344"/>
      <c r="I171" s="344">
        <f t="shared" si="8"/>
        <v>0</v>
      </c>
      <c r="J171" s="344"/>
    </row>
    <row r="172" spans="1:10" ht="21" customHeight="1">
      <c r="A172" s="253"/>
      <c r="B172" s="254"/>
      <c r="C172" s="254"/>
      <c r="D172" s="344"/>
      <c r="E172" s="344"/>
      <c r="F172" s="377"/>
      <c r="G172" s="344">
        <f t="shared" si="9"/>
        <v>0</v>
      </c>
      <c r="H172" s="344"/>
      <c r="I172" s="344">
        <f t="shared" si="8"/>
        <v>0</v>
      </c>
      <c r="J172" s="344"/>
    </row>
    <row r="173" spans="1:10" ht="21" customHeight="1">
      <c r="A173" s="253"/>
      <c r="B173" s="254"/>
      <c r="C173" s="254"/>
      <c r="D173" s="344"/>
      <c r="E173" s="344"/>
      <c r="F173" s="377"/>
      <c r="G173" s="344">
        <f t="shared" si="9"/>
        <v>0</v>
      </c>
      <c r="H173" s="344"/>
      <c r="I173" s="344">
        <f t="shared" si="8"/>
        <v>0</v>
      </c>
      <c r="J173" s="344"/>
    </row>
    <row r="174" spans="1:10" ht="21" customHeight="1">
      <c r="A174" s="253"/>
      <c r="B174" s="254"/>
      <c r="C174" s="254"/>
      <c r="D174" s="344"/>
      <c r="E174" s="344"/>
      <c r="F174" s="377"/>
      <c r="G174" s="344">
        <f t="shared" si="9"/>
        <v>0</v>
      </c>
      <c r="H174" s="344"/>
      <c r="I174" s="344">
        <f>IF(B174&lt;&gt;"",I173+G174-H174,0)</f>
        <v>0</v>
      </c>
      <c r="J174" s="344"/>
    </row>
    <row r="175" spans="1:10" ht="21" customHeight="1">
      <c r="A175" s="253"/>
      <c r="B175" s="254"/>
      <c r="C175" s="254"/>
      <c r="D175" s="344"/>
      <c r="E175" s="344"/>
      <c r="F175" s="377"/>
      <c r="G175" s="344">
        <f t="shared" si="9"/>
        <v>0</v>
      </c>
      <c r="H175" s="344"/>
      <c r="I175" s="344">
        <f t="shared" ref="I175:I238" si="10">IF(B175&lt;&gt;"",I174+G175-H175,0)</f>
        <v>0</v>
      </c>
      <c r="J175" s="344"/>
    </row>
    <row r="176" spans="1:10" ht="21" customHeight="1">
      <c r="A176" s="253"/>
      <c r="B176" s="254"/>
      <c r="C176" s="254"/>
      <c r="D176" s="344"/>
      <c r="E176" s="344"/>
      <c r="F176" s="377"/>
      <c r="G176" s="344">
        <f t="shared" si="9"/>
        <v>0</v>
      </c>
      <c r="H176" s="344"/>
      <c r="I176" s="344">
        <f t="shared" si="10"/>
        <v>0</v>
      </c>
      <c r="J176" s="344"/>
    </row>
    <row r="177" spans="1:10" ht="21" customHeight="1">
      <c r="A177" s="253"/>
      <c r="B177" s="254"/>
      <c r="C177" s="254"/>
      <c r="D177" s="344"/>
      <c r="E177" s="344"/>
      <c r="F177" s="377"/>
      <c r="G177" s="344">
        <f t="shared" si="9"/>
        <v>0</v>
      </c>
      <c r="H177" s="344"/>
      <c r="I177" s="344">
        <f t="shared" si="10"/>
        <v>0</v>
      </c>
      <c r="J177" s="344"/>
    </row>
    <row r="178" spans="1:10" ht="21" customHeight="1">
      <c r="A178" s="253"/>
      <c r="B178" s="254"/>
      <c r="C178" s="254"/>
      <c r="D178" s="344"/>
      <c r="E178" s="344"/>
      <c r="F178" s="377"/>
      <c r="G178" s="344">
        <f t="shared" si="9"/>
        <v>0</v>
      </c>
      <c r="H178" s="344"/>
      <c r="I178" s="344">
        <f t="shared" si="10"/>
        <v>0</v>
      </c>
      <c r="J178" s="344"/>
    </row>
    <row r="179" spans="1:10" ht="21" customHeight="1">
      <c r="A179" s="253"/>
      <c r="B179" s="254"/>
      <c r="C179" s="254"/>
      <c r="D179" s="344"/>
      <c r="E179" s="344"/>
      <c r="F179" s="377"/>
      <c r="G179" s="344">
        <f t="shared" si="9"/>
        <v>0</v>
      </c>
      <c r="H179" s="344"/>
      <c r="I179" s="344">
        <f t="shared" si="10"/>
        <v>0</v>
      </c>
      <c r="J179" s="344"/>
    </row>
    <row r="180" spans="1:10" ht="21" customHeight="1">
      <c r="A180" s="253"/>
      <c r="B180" s="254"/>
      <c r="C180" s="254"/>
      <c r="D180" s="344"/>
      <c r="E180" s="344"/>
      <c r="F180" s="377"/>
      <c r="G180" s="344">
        <f t="shared" si="9"/>
        <v>0</v>
      </c>
      <c r="H180" s="344"/>
      <c r="I180" s="344">
        <f t="shared" si="10"/>
        <v>0</v>
      </c>
      <c r="J180" s="344"/>
    </row>
    <row r="181" spans="1:10" ht="21" customHeight="1">
      <c r="A181" s="253"/>
      <c r="B181" s="254"/>
      <c r="C181" s="254"/>
      <c r="D181" s="344"/>
      <c r="E181" s="344"/>
      <c r="F181" s="377"/>
      <c r="G181" s="344">
        <f t="shared" si="9"/>
        <v>0</v>
      </c>
      <c r="H181" s="344"/>
      <c r="I181" s="344">
        <f>IF(B181&lt;&gt;"",I180+G181-H181,0)</f>
        <v>0</v>
      </c>
      <c r="J181" s="344"/>
    </row>
    <row r="182" spans="1:10" ht="21" customHeight="1">
      <c r="A182" s="253"/>
      <c r="B182" s="254"/>
      <c r="C182" s="254"/>
      <c r="D182" s="344"/>
      <c r="E182" s="344"/>
      <c r="F182" s="377"/>
      <c r="G182" s="344">
        <f t="shared" si="9"/>
        <v>0</v>
      </c>
      <c r="H182" s="344"/>
      <c r="I182" s="344">
        <f t="shared" si="10"/>
        <v>0</v>
      </c>
      <c r="J182" s="344"/>
    </row>
    <row r="183" spans="1:10" ht="21" customHeight="1">
      <c r="A183" s="253"/>
      <c r="B183" s="254"/>
      <c r="C183" s="254"/>
      <c r="D183" s="344"/>
      <c r="E183" s="344"/>
      <c r="F183" s="377"/>
      <c r="G183" s="344">
        <f t="shared" si="9"/>
        <v>0</v>
      </c>
      <c r="H183" s="344"/>
      <c r="I183" s="344">
        <f t="shared" si="10"/>
        <v>0</v>
      </c>
      <c r="J183" s="344"/>
    </row>
    <row r="184" spans="1:10" ht="21" customHeight="1">
      <c r="A184" s="253"/>
      <c r="B184" s="254"/>
      <c r="C184" s="254"/>
      <c r="D184" s="344"/>
      <c r="E184" s="344"/>
      <c r="F184" s="377"/>
      <c r="G184" s="344">
        <f t="shared" si="9"/>
        <v>0</v>
      </c>
      <c r="H184" s="344"/>
      <c r="I184" s="344">
        <f t="shared" si="10"/>
        <v>0</v>
      </c>
      <c r="J184" s="344"/>
    </row>
    <row r="185" spans="1:10" ht="21" customHeight="1">
      <c r="A185" s="253"/>
      <c r="B185" s="254"/>
      <c r="C185" s="254"/>
      <c r="D185" s="344"/>
      <c r="E185" s="344"/>
      <c r="F185" s="377"/>
      <c r="G185" s="344">
        <f t="shared" si="9"/>
        <v>0</v>
      </c>
      <c r="H185" s="344"/>
      <c r="I185" s="344">
        <f t="shared" si="10"/>
        <v>0</v>
      </c>
      <c r="J185" s="344"/>
    </row>
    <row r="186" spans="1:10" ht="21" customHeight="1">
      <c r="A186" s="253"/>
      <c r="B186" s="254"/>
      <c r="C186" s="254"/>
      <c r="D186" s="344"/>
      <c r="E186" s="344"/>
      <c r="F186" s="377"/>
      <c r="G186" s="344">
        <f t="shared" si="9"/>
        <v>0</v>
      </c>
      <c r="H186" s="344"/>
      <c r="I186" s="344">
        <f>IF(B186&lt;&gt;"",I185+G186-H186,0)</f>
        <v>0</v>
      </c>
      <c r="J186" s="344"/>
    </row>
    <row r="187" spans="1:10" ht="21" customHeight="1">
      <c r="A187" s="253"/>
      <c r="B187" s="254"/>
      <c r="C187" s="254"/>
      <c r="D187" s="344"/>
      <c r="E187" s="344"/>
      <c r="F187" s="377"/>
      <c r="G187" s="344">
        <f t="shared" si="9"/>
        <v>0</v>
      </c>
      <c r="H187" s="344"/>
      <c r="I187" s="344">
        <f t="shared" si="10"/>
        <v>0</v>
      </c>
      <c r="J187" s="344"/>
    </row>
    <row r="188" spans="1:10" ht="21" customHeight="1">
      <c r="A188" s="253"/>
      <c r="B188" s="254"/>
      <c r="C188" s="254"/>
      <c r="D188" s="344"/>
      <c r="E188" s="344"/>
      <c r="F188" s="377"/>
      <c r="G188" s="344">
        <f t="shared" si="9"/>
        <v>0</v>
      </c>
      <c r="H188" s="344"/>
      <c r="I188" s="344">
        <f t="shared" si="10"/>
        <v>0</v>
      </c>
      <c r="J188" s="344"/>
    </row>
    <row r="189" spans="1:10" ht="21" customHeight="1">
      <c r="A189" s="253"/>
      <c r="B189" s="254"/>
      <c r="C189" s="254"/>
      <c r="D189" s="344"/>
      <c r="E189" s="344"/>
      <c r="F189" s="377"/>
      <c r="G189" s="344">
        <f t="shared" si="9"/>
        <v>0</v>
      </c>
      <c r="H189" s="344"/>
      <c r="I189" s="344">
        <f t="shared" si="10"/>
        <v>0</v>
      </c>
      <c r="J189" s="344"/>
    </row>
    <row r="190" spans="1:10" ht="21" customHeight="1">
      <c r="A190" s="253"/>
      <c r="B190" s="254"/>
      <c r="C190" s="254"/>
      <c r="D190" s="344"/>
      <c r="E190" s="344"/>
      <c r="F190" s="377"/>
      <c r="G190" s="344">
        <f t="shared" si="9"/>
        <v>0</v>
      </c>
      <c r="H190" s="344"/>
      <c r="I190" s="344">
        <f t="shared" si="10"/>
        <v>0</v>
      </c>
      <c r="J190" s="344"/>
    </row>
    <row r="191" spans="1:10" ht="21" customHeight="1">
      <c r="A191" s="253"/>
      <c r="B191" s="254"/>
      <c r="C191" s="254"/>
      <c r="D191" s="344"/>
      <c r="E191" s="344"/>
      <c r="F191" s="377"/>
      <c r="G191" s="344">
        <f t="shared" si="9"/>
        <v>0</v>
      </c>
      <c r="H191" s="344"/>
      <c r="I191" s="344">
        <f t="shared" si="10"/>
        <v>0</v>
      </c>
      <c r="J191" s="344"/>
    </row>
    <row r="192" spans="1:10" ht="21" customHeight="1">
      <c r="A192" s="253"/>
      <c r="B192" s="254"/>
      <c r="C192" s="254"/>
      <c r="D192" s="344"/>
      <c r="E192" s="344"/>
      <c r="F192" s="377"/>
      <c r="G192" s="344">
        <f t="shared" si="9"/>
        <v>0</v>
      </c>
      <c r="H192" s="344"/>
      <c r="I192" s="344">
        <f t="shared" si="10"/>
        <v>0</v>
      </c>
      <c r="J192" s="344"/>
    </row>
    <row r="193" spans="1:10" ht="21" customHeight="1">
      <c r="A193" s="253"/>
      <c r="B193" s="254"/>
      <c r="C193" s="254"/>
      <c r="D193" s="344"/>
      <c r="E193" s="344"/>
      <c r="F193" s="377"/>
      <c r="G193" s="344">
        <f t="shared" si="9"/>
        <v>0</v>
      </c>
      <c r="H193" s="344"/>
      <c r="I193" s="344">
        <f t="shared" si="10"/>
        <v>0</v>
      </c>
      <c r="J193" s="344"/>
    </row>
    <row r="194" spans="1:10" ht="21" customHeight="1">
      <c r="A194" s="253"/>
      <c r="B194" s="254"/>
      <c r="C194" s="254"/>
      <c r="D194" s="344"/>
      <c r="E194" s="344"/>
      <c r="F194" s="377"/>
      <c r="G194" s="344">
        <f t="shared" si="9"/>
        <v>0</v>
      </c>
      <c r="H194" s="344"/>
      <c r="I194" s="344">
        <f t="shared" si="10"/>
        <v>0</v>
      </c>
      <c r="J194" s="344"/>
    </row>
    <row r="195" spans="1:10" ht="21" customHeight="1">
      <c r="A195" s="253"/>
      <c r="B195" s="254"/>
      <c r="C195" s="254"/>
      <c r="D195" s="344"/>
      <c r="E195" s="344"/>
      <c r="F195" s="377"/>
      <c r="G195" s="344">
        <f t="shared" si="9"/>
        <v>0</v>
      </c>
      <c r="H195" s="344"/>
      <c r="I195" s="344">
        <f t="shared" si="10"/>
        <v>0</v>
      </c>
      <c r="J195" s="344"/>
    </row>
    <row r="196" spans="1:10" ht="21" customHeight="1">
      <c r="A196" s="253"/>
      <c r="B196" s="254"/>
      <c r="C196" s="254"/>
      <c r="D196" s="344"/>
      <c r="E196" s="344"/>
      <c r="F196" s="377"/>
      <c r="G196" s="344">
        <f t="shared" si="9"/>
        <v>0</v>
      </c>
      <c r="H196" s="344"/>
      <c r="I196" s="344">
        <f t="shared" si="10"/>
        <v>0</v>
      </c>
      <c r="J196" s="344"/>
    </row>
    <row r="197" spans="1:10" ht="21" customHeight="1">
      <c r="A197" s="253"/>
      <c r="B197" s="254"/>
      <c r="C197" s="254"/>
      <c r="D197" s="344"/>
      <c r="E197" s="344"/>
      <c r="F197" s="377"/>
      <c r="G197" s="344">
        <f t="shared" si="9"/>
        <v>0</v>
      </c>
      <c r="H197" s="344"/>
      <c r="I197" s="344">
        <f t="shared" si="10"/>
        <v>0</v>
      </c>
      <c r="J197" s="344"/>
    </row>
    <row r="198" spans="1:10" ht="21" customHeight="1">
      <c r="A198" s="253"/>
      <c r="B198" s="254"/>
      <c r="C198" s="254"/>
      <c r="D198" s="344"/>
      <c r="E198" s="344"/>
      <c r="F198" s="377"/>
      <c r="G198" s="344">
        <f t="shared" si="9"/>
        <v>0</v>
      </c>
      <c r="H198" s="344"/>
      <c r="I198" s="344">
        <f t="shared" si="10"/>
        <v>0</v>
      </c>
      <c r="J198" s="344" t="s">
        <v>1369</v>
      </c>
    </row>
    <row r="199" spans="1:10" ht="21" customHeight="1">
      <c r="A199" s="253"/>
      <c r="B199" s="254"/>
      <c r="C199" s="254"/>
      <c r="D199" s="344"/>
      <c r="E199" s="344"/>
      <c r="F199" s="377"/>
      <c r="G199" s="344">
        <f t="shared" si="9"/>
        <v>0</v>
      </c>
      <c r="H199" s="344"/>
      <c r="I199" s="344">
        <f t="shared" si="10"/>
        <v>0</v>
      </c>
      <c r="J199" s="344" t="s">
        <v>1369</v>
      </c>
    </row>
    <row r="200" spans="1:10" ht="21" customHeight="1">
      <c r="A200" s="253"/>
      <c r="B200" s="254"/>
      <c r="C200" s="254"/>
      <c r="D200" s="344"/>
      <c r="E200" s="344"/>
      <c r="F200" s="377"/>
      <c r="G200" s="344">
        <f t="shared" si="9"/>
        <v>0</v>
      </c>
      <c r="H200" s="344"/>
      <c r="I200" s="344">
        <f t="shared" si="10"/>
        <v>0</v>
      </c>
      <c r="J200" s="344" t="s">
        <v>1369</v>
      </c>
    </row>
    <row r="201" spans="1:10" ht="21" customHeight="1">
      <c r="A201" s="253"/>
      <c r="B201" s="254"/>
      <c r="C201" s="254"/>
      <c r="D201" s="344"/>
      <c r="E201" s="344"/>
      <c r="F201" s="377"/>
      <c r="G201" s="344">
        <f t="shared" si="9"/>
        <v>0</v>
      </c>
      <c r="H201" s="344"/>
      <c r="I201" s="344">
        <f t="shared" si="10"/>
        <v>0</v>
      </c>
      <c r="J201" s="344"/>
    </row>
    <row r="202" spans="1:10" ht="21" customHeight="1">
      <c r="A202" s="253"/>
      <c r="B202" s="254"/>
      <c r="C202" s="254"/>
      <c r="D202" s="344"/>
      <c r="E202" s="344"/>
      <c r="F202" s="377"/>
      <c r="G202" s="344">
        <f t="shared" si="9"/>
        <v>0</v>
      </c>
      <c r="H202" s="344"/>
      <c r="I202" s="344">
        <f t="shared" si="10"/>
        <v>0</v>
      </c>
      <c r="J202" s="344"/>
    </row>
    <row r="203" spans="1:10" ht="21" customHeight="1">
      <c r="A203" s="253"/>
      <c r="B203" s="254"/>
      <c r="C203" s="254"/>
      <c r="D203" s="344"/>
      <c r="E203" s="344"/>
      <c r="F203" s="377"/>
      <c r="G203" s="344">
        <f t="shared" si="9"/>
        <v>0</v>
      </c>
      <c r="H203" s="344"/>
      <c r="I203" s="344">
        <f t="shared" si="10"/>
        <v>0</v>
      </c>
      <c r="J203" s="344"/>
    </row>
    <row r="204" spans="1:10" ht="21" customHeight="1">
      <c r="A204" s="253"/>
      <c r="B204" s="254"/>
      <c r="C204" s="254"/>
      <c r="D204" s="344"/>
      <c r="E204" s="344"/>
      <c r="F204" s="377"/>
      <c r="G204" s="344">
        <f t="shared" si="9"/>
        <v>0</v>
      </c>
      <c r="H204" s="344"/>
      <c r="I204" s="344">
        <f t="shared" si="10"/>
        <v>0</v>
      </c>
      <c r="J204" s="344"/>
    </row>
    <row r="205" spans="1:10" ht="21" customHeight="1">
      <c r="A205" s="253"/>
      <c r="B205" s="254"/>
      <c r="C205" s="254"/>
      <c r="D205" s="344"/>
      <c r="E205" s="344"/>
      <c r="F205" s="377"/>
      <c r="G205" s="344">
        <f t="shared" si="9"/>
        <v>0</v>
      </c>
      <c r="H205" s="344"/>
      <c r="I205" s="344">
        <f t="shared" si="10"/>
        <v>0</v>
      </c>
      <c r="J205" s="344"/>
    </row>
    <row r="206" spans="1:10" ht="21" customHeight="1">
      <c r="A206" s="253"/>
      <c r="B206" s="254"/>
      <c r="C206" s="254"/>
      <c r="D206" s="344"/>
      <c r="E206" s="344"/>
      <c r="F206" s="377"/>
      <c r="G206" s="344">
        <f t="shared" si="9"/>
        <v>0</v>
      </c>
      <c r="H206" s="344"/>
      <c r="I206" s="344">
        <f t="shared" si="10"/>
        <v>0</v>
      </c>
      <c r="J206" s="344"/>
    </row>
    <row r="207" spans="1:10" ht="21" customHeight="1">
      <c r="A207" s="253"/>
      <c r="B207" s="254"/>
      <c r="C207" s="254"/>
      <c r="D207" s="344"/>
      <c r="E207" s="344"/>
      <c r="F207" s="377"/>
      <c r="G207" s="344">
        <f t="shared" ref="G207:G270" si="11">IF(B207&lt;&gt;"",D207*(E207+F207),0)</f>
        <v>0</v>
      </c>
      <c r="H207" s="344"/>
      <c r="I207" s="344">
        <f t="shared" si="10"/>
        <v>0</v>
      </c>
      <c r="J207" s="344"/>
    </row>
    <row r="208" spans="1:10" ht="21" customHeight="1">
      <c r="A208" s="253"/>
      <c r="B208" s="254"/>
      <c r="C208" s="254"/>
      <c r="D208" s="344"/>
      <c r="E208" s="344"/>
      <c r="F208" s="377"/>
      <c r="G208" s="344">
        <f t="shared" si="11"/>
        <v>0</v>
      </c>
      <c r="H208" s="344"/>
      <c r="I208" s="344">
        <f t="shared" si="10"/>
        <v>0</v>
      </c>
      <c r="J208" s="344"/>
    </row>
    <row r="209" spans="1:10" ht="21" customHeight="1">
      <c r="A209" s="253"/>
      <c r="B209" s="254"/>
      <c r="C209" s="254"/>
      <c r="D209" s="344"/>
      <c r="E209" s="344"/>
      <c r="F209" s="377"/>
      <c r="G209" s="344">
        <f t="shared" si="11"/>
        <v>0</v>
      </c>
      <c r="H209" s="344"/>
      <c r="I209" s="344">
        <f t="shared" si="10"/>
        <v>0</v>
      </c>
      <c r="J209" s="344"/>
    </row>
    <row r="210" spans="1:10" ht="21" customHeight="1">
      <c r="A210" s="253"/>
      <c r="B210" s="254"/>
      <c r="C210" s="254"/>
      <c r="D210" s="344"/>
      <c r="E210" s="344"/>
      <c r="F210" s="377"/>
      <c r="G210" s="344">
        <f t="shared" si="11"/>
        <v>0</v>
      </c>
      <c r="H210" s="344"/>
      <c r="I210" s="344">
        <f t="shared" si="10"/>
        <v>0</v>
      </c>
      <c r="J210" s="344"/>
    </row>
    <row r="211" spans="1:10" ht="21" customHeight="1">
      <c r="A211" s="253"/>
      <c r="B211" s="254"/>
      <c r="C211" s="254"/>
      <c r="D211" s="344"/>
      <c r="E211" s="344"/>
      <c r="F211" s="377"/>
      <c r="G211" s="344">
        <f t="shared" si="11"/>
        <v>0</v>
      </c>
      <c r="H211" s="344"/>
      <c r="I211" s="344">
        <f t="shared" si="10"/>
        <v>0</v>
      </c>
      <c r="J211" s="344"/>
    </row>
    <row r="212" spans="1:10" ht="21" customHeight="1">
      <c r="A212" s="253"/>
      <c r="B212" s="254"/>
      <c r="C212" s="254"/>
      <c r="D212" s="344"/>
      <c r="E212" s="344"/>
      <c r="F212" s="377"/>
      <c r="G212" s="344">
        <f t="shared" si="11"/>
        <v>0</v>
      </c>
      <c r="H212" s="344"/>
      <c r="I212" s="344">
        <f t="shared" si="10"/>
        <v>0</v>
      </c>
      <c r="J212" s="344"/>
    </row>
    <row r="213" spans="1:10" ht="21" customHeight="1">
      <c r="A213" s="253"/>
      <c r="B213" s="254"/>
      <c r="C213" s="254"/>
      <c r="D213" s="344"/>
      <c r="E213" s="344"/>
      <c r="F213" s="377"/>
      <c r="G213" s="344">
        <f t="shared" si="11"/>
        <v>0</v>
      </c>
      <c r="H213" s="344"/>
      <c r="I213" s="344">
        <f t="shared" si="10"/>
        <v>0</v>
      </c>
      <c r="J213" s="344"/>
    </row>
    <row r="214" spans="1:10" ht="21" customHeight="1">
      <c r="A214" s="253"/>
      <c r="B214" s="254"/>
      <c r="C214" s="254"/>
      <c r="D214" s="344"/>
      <c r="E214" s="344"/>
      <c r="F214" s="377"/>
      <c r="G214" s="344">
        <f t="shared" si="11"/>
        <v>0</v>
      </c>
      <c r="H214" s="344"/>
      <c r="I214" s="344">
        <f t="shared" si="10"/>
        <v>0</v>
      </c>
      <c r="J214" s="344"/>
    </row>
    <row r="215" spans="1:10" ht="21" customHeight="1">
      <c r="A215" s="253"/>
      <c r="B215" s="254"/>
      <c r="C215" s="254"/>
      <c r="D215" s="344"/>
      <c r="E215" s="344"/>
      <c r="F215" s="377"/>
      <c r="G215" s="344">
        <f t="shared" si="11"/>
        <v>0</v>
      </c>
      <c r="H215" s="344"/>
      <c r="I215" s="344">
        <f t="shared" si="10"/>
        <v>0</v>
      </c>
      <c r="J215" s="344"/>
    </row>
    <row r="216" spans="1:10" ht="21" customHeight="1">
      <c r="A216" s="253"/>
      <c r="B216" s="254"/>
      <c r="C216" s="254"/>
      <c r="D216" s="344"/>
      <c r="E216" s="344"/>
      <c r="F216" s="377"/>
      <c r="G216" s="344">
        <f t="shared" si="11"/>
        <v>0</v>
      </c>
      <c r="H216" s="344"/>
      <c r="I216" s="344">
        <f t="shared" si="10"/>
        <v>0</v>
      </c>
      <c r="J216" s="344"/>
    </row>
    <row r="217" spans="1:10" ht="21" customHeight="1">
      <c r="A217" s="253"/>
      <c r="B217" s="254"/>
      <c r="C217" s="254"/>
      <c r="D217" s="344"/>
      <c r="E217" s="344"/>
      <c r="F217" s="377"/>
      <c r="G217" s="344">
        <f t="shared" si="11"/>
        <v>0</v>
      </c>
      <c r="H217" s="344"/>
      <c r="I217" s="344">
        <f t="shared" si="10"/>
        <v>0</v>
      </c>
      <c r="J217" s="344"/>
    </row>
    <row r="218" spans="1:10" ht="21" customHeight="1">
      <c r="A218" s="253"/>
      <c r="B218" s="254"/>
      <c r="C218" s="254"/>
      <c r="D218" s="344"/>
      <c r="E218" s="344"/>
      <c r="F218" s="377"/>
      <c r="G218" s="344">
        <f t="shared" si="11"/>
        <v>0</v>
      </c>
      <c r="H218" s="344"/>
      <c r="I218" s="344">
        <f t="shared" si="10"/>
        <v>0</v>
      </c>
      <c r="J218" s="344"/>
    </row>
    <row r="219" spans="1:10" ht="21" customHeight="1">
      <c r="A219" s="253"/>
      <c r="B219" s="254"/>
      <c r="C219" s="254"/>
      <c r="D219" s="344"/>
      <c r="E219" s="344"/>
      <c r="F219" s="377"/>
      <c r="G219" s="344">
        <f t="shared" si="11"/>
        <v>0</v>
      </c>
      <c r="H219" s="344"/>
      <c r="I219" s="344">
        <f t="shared" si="10"/>
        <v>0</v>
      </c>
      <c r="J219" s="344"/>
    </row>
    <row r="220" spans="1:10" ht="21" customHeight="1">
      <c r="A220" s="253"/>
      <c r="B220" s="254"/>
      <c r="C220" s="254"/>
      <c r="D220" s="344"/>
      <c r="E220" s="344"/>
      <c r="F220" s="377"/>
      <c r="G220" s="344">
        <f t="shared" si="11"/>
        <v>0</v>
      </c>
      <c r="H220" s="344"/>
      <c r="I220" s="344">
        <f t="shared" si="10"/>
        <v>0</v>
      </c>
      <c r="J220" s="344"/>
    </row>
    <row r="221" spans="1:10" ht="21" customHeight="1">
      <c r="A221" s="253"/>
      <c r="B221" s="254"/>
      <c r="C221" s="254"/>
      <c r="D221" s="344"/>
      <c r="E221" s="344"/>
      <c r="F221" s="377"/>
      <c r="G221" s="344">
        <f t="shared" si="11"/>
        <v>0</v>
      </c>
      <c r="H221" s="344"/>
      <c r="I221" s="344">
        <f t="shared" si="10"/>
        <v>0</v>
      </c>
      <c r="J221" s="344"/>
    </row>
    <row r="222" spans="1:10" ht="21" customHeight="1">
      <c r="A222" s="253"/>
      <c r="B222" s="254"/>
      <c r="C222" s="254"/>
      <c r="D222" s="344"/>
      <c r="E222" s="344"/>
      <c r="F222" s="377"/>
      <c r="G222" s="344">
        <f t="shared" si="11"/>
        <v>0</v>
      </c>
      <c r="H222" s="344"/>
      <c r="I222" s="344">
        <f t="shared" si="10"/>
        <v>0</v>
      </c>
      <c r="J222" s="344"/>
    </row>
    <row r="223" spans="1:10" ht="21" customHeight="1">
      <c r="A223" s="253"/>
      <c r="B223" s="254"/>
      <c r="C223" s="254"/>
      <c r="D223" s="344"/>
      <c r="E223" s="344"/>
      <c r="F223" s="377"/>
      <c r="G223" s="344">
        <f t="shared" si="11"/>
        <v>0</v>
      </c>
      <c r="H223" s="344"/>
      <c r="I223" s="344">
        <f t="shared" si="10"/>
        <v>0</v>
      </c>
      <c r="J223" s="344"/>
    </row>
    <row r="224" spans="1:10" ht="21" customHeight="1">
      <c r="A224" s="253"/>
      <c r="B224" s="254"/>
      <c r="C224" s="254"/>
      <c r="D224" s="344"/>
      <c r="E224" s="344"/>
      <c r="F224" s="377"/>
      <c r="G224" s="344">
        <f t="shared" si="11"/>
        <v>0</v>
      </c>
      <c r="H224" s="344"/>
      <c r="I224" s="344">
        <f t="shared" si="10"/>
        <v>0</v>
      </c>
      <c r="J224" s="344"/>
    </row>
    <row r="225" spans="1:10" ht="21" customHeight="1">
      <c r="A225" s="253"/>
      <c r="B225" s="254"/>
      <c r="C225" s="254"/>
      <c r="D225" s="344"/>
      <c r="E225" s="344"/>
      <c r="F225" s="377"/>
      <c r="G225" s="344">
        <f t="shared" si="11"/>
        <v>0</v>
      </c>
      <c r="H225" s="344"/>
      <c r="I225" s="344">
        <f t="shared" si="10"/>
        <v>0</v>
      </c>
      <c r="J225" s="344"/>
    </row>
    <row r="226" spans="1:10" ht="21" customHeight="1">
      <c r="A226" s="253"/>
      <c r="B226" s="254"/>
      <c r="C226" s="254"/>
      <c r="D226" s="344"/>
      <c r="E226" s="344"/>
      <c r="F226" s="377"/>
      <c r="G226" s="344">
        <f t="shared" si="11"/>
        <v>0</v>
      </c>
      <c r="H226" s="344"/>
      <c r="I226" s="344">
        <f t="shared" si="10"/>
        <v>0</v>
      </c>
      <c r="J226" s="344"/>
    </row>
    <row r="227" spans="1:10" ht="21" customHeight="1">
      <c r="A227" s="253"/>
      <c r="B227" s="254"/>
      <c r="C227" s="254"/>
      <c r="D227" s="344"/>
      <c r="E227" s="344"/>
      <c r="F227" s="377"/>
      <c r="G227" s="344">
        <f t="shared" si="11"/>
        <v>0</v>
      </c>
      <c r="H227" s="344"/>
      <c r="I227" s="344">
        <f t="shared" si="10"/>
        <v>0</v>
      </c>
      <c r="J227" s="344"/>
    </row>
    <row r="228" spans="1:10" ht="21" customHeight="1">
      <c r="A228" s="253"/>
      <c r="B228" s="254"/>
      <c r="C228" s="254"/>
      <c r="D228" s="344"/>
      <c r="E228" s="344"/>
      <c r="F228" s="377"/>
      <c r="G228" s="344">
        <f t="shared" si="11"/>
        <v>0</v>
      </c>
      <c r="H228" s="344"/>
      <c r="I228" s="344">
        <f t="shared" si="10"/>
        <v>0</v>
      </c>
      <c r="J228" s="344"/>
    </row>
    <row r="229" spans="1:10" ht="21" customHeight="1">
      <c r="A229" s="253"/>
      <c r="B229" s="254"/>
      <c r="C229" s="254"/>
      <c r="D229" s="344"/>
      <c r="E229" s="344"/>
      <c r="F229" s="377"/>
      <c r="G229" s="344">
        <f t="shared" si="11"/>
        <v>0</v>
      </c>
      <c r="H229" s="344"/>
      <c r="I229" s="344">
        <f t="shared" si="10"/>
        <v>0</v>
      </c>
      <c r="J229" s="344"/>
    </row>
    <row r="230" spans="1:10" ht="21" customHeight="1">
      <c r="A230" s="253"/>
      <c r="B230" s="254"/>
      <c r="C230" s="254"/>
      <c r="D230" s="344"/>
      <c r="E230" s="344"/>
      <c r="F230" s="377"/>
      <c r="G230" s="344">
        <f t="shared" si="11"/>
        <v>0</v>
      </c>
      <c r="H230" s="344"/>
      <c r="I230" s="344">
        <f>IF(B230&lt;&gt;"",I229+G230-H230,0)</f>
        <v>0</v>
      </c>
      <c r="J230" s="344"/>
    </row>
    <row r="231" spans="1:10" ht="21" customHeight="1">
      <c r="A231" s="253"/>
      <c r="B231" s="254"/>
      <c r="C231" s="254"/>
      <c r="D231" s="344"/>
      <c r="E231" s="344"/>
      <c r="F231" s="377"/>
      <c r="G231" s="344">
        <f t="shared" si="11"/>
        <v>0</v>
      </c>
      <c r="H231" s="344"/>
      <c r="I231" s="344">
        <f t="shared" si="10"/>
        <v>0</v>
      </c>
      <c r="J231" s="344"/>
    </row>
    <row r="232" spans="1:10" ht="21" customHeight="1">
      <c r="A232" s="253"/>
      <c r="B232" s="254"/>
      <c r="C232" s="254"/>
      <c r="D232" s="344"/>
      <c r="E232" s="344"/>
      <c r="F232" s="377"/>
      <c r="G232" s="344">
        <f t="shared" si="11"/>
        <v>0</v>
      </c>
      <c r="H232" s="344"/>
      <c r="I232" s="344">
        <f t="shared" si="10"/>
        <v>0</v>
      </c>
      <c r="J232" s="344"/>
    </row>
    <row r="233" spans="1:10" ht="21" customHeight="1">
      <c r="A233" s="253"/>
      <c r="B233" s="254"/>
      <c r="C233" s="254"/>
      <c r="D233" s="344"/>
      <c r="E233" s="344"/>
      <c r="F233" s="377"/>
      <c r="G233" s="344">
        <f t="shared" si="11"/>
        <v>0</v>
      </c>
      <c r="H233" s="344"/>
      <c r="I233" s="344">
        <f t="shared" si="10"/>
        <v>0</v>
      </c>
      <c r="J233" s="344"/>
    </row>
    <row r="234" spans="1:10" ht="21" customHeight="1">
      <c r="A234" s="253"/>
      <c r="B234" s="254"/>
      <c r="C234" s="254"/>
      <c r="D234" s="344"/>
      <c r="E234" s="344"/>
      <c r="F234" s="377"/>
      <c r="G234" s="344">
        <f t="shared" si="11"/>
        <v>0</v>
      </c>
      <c r="H234" s="344"/>
      <c r="I234" s="344">
        <f t="shared" si="10"/>
        <v>0</v>
      </c>
      <c r="J234" s="344"/>
    </row>
    <row r="235" spans="1:10" ht="21" customHeight="1">
      <c r="A235" s="253"/>
      <c r="B235" s="254"/>
      <c r="C235" s="254"/>
      <c r="D235" s="344"/>
      <c r="E235" s="344"/>
      <c r="F235" s="377"/>
      <c r="G235" s="344">
        <f t="shared" si="11"/>
        <v>0</v>
      </c>
      <c r="H235" s="344"/>
      <c r="I235" s="344">
        <f t="shared" si="10"/>
        <v>0</v>
      </c>
      <c r="J235" s="344"/>
    </row>
    <row r="236" spans="1:10" ht="21" customHeight="1">
      <c r="A236" s="253"/>
      <c r="B236" s="254"/>
      <c r="C236" s="254"/>
      <c r="D236" s="344"/>
      <c r="E236" s="344"/>
      <c r="F236" s="377"/>
      <c r="G236" s="344">
        <f t="shared" si="11"/>
        <v>0</v>
      </c>
      <c r="H236" s="344"/>
      <c r="I236" s="344">
        <f t="shared" si="10"/>
        <v>0</v>
      </c>
      <c r="J236" s="344"/>
    </row>
    <row r="237" spans="1:10" ht="21" customHeight="1">
      <c r="A237" s="253"/>
      <c r="B237" s="254"/>
      <c r="C237" s="254"/>
      <c r="D237" s="344"/>
      <c r="E237" s="344"/>
      <c r="F237" s="377"/>
      <c r="G237" s="344">
        <f t="shared" si="11"/>
        <v>0</v>
      </c>
      <c r="H237" s="344"/>
      <c r="I237" s="344">
        <f t="shared" si="10"/>
        <v>0</v>
      </c>
      <c r="J237" s="344"/>
    </row>
    <row r="238" spans="1:10" ht="21" customHeight="1">
      <c r="A238" s="253"/>
      <c r="B238" s="254"/>
      <c r="C238" s="254"/>
      <c r="D238" s="344"/>
      <c r="E238" s="344"/>
      <c r="F238" s="377"/>
      <c r="G238" s="344">
        <f t="shared" si="11"/>
        <v>0</v>
      </c>
      <c r="H238" s="344"/>
      <c r="I238" s="344">
        <f t="shared" si="10"/>
        <v>0</v>
      </c>
      <c r="J238" s="344"/>
    </row>
    <row r="239" spans="1:10" ht="21" customHeight="1">
      <c r="A239" s="253"/>
      <c r="B239" s="254"/>
      <c r="C239" s="254"/>
      <c r="D239" s="344"/>
      <c r="E239" s="344"/>
      <c r="F239" s="377"/>
      <c r="G239" s="344">
        <f t="shared" si="11"/>
        <v>0</v>
      </c>
      <c r="H239" s="344"/>
      <c r="I239" s="344">
        <f t="shared" ref="I239:I336" si="12">IF(B239&lt;&gt;"",I238+G239-H239,0)</f>
        <v>0</v>
      </c>
      <c r="J239" s="344"/>
    </row>
    <row r="240" spans="1:10" ht="21" customHeight="1">
      <c r="A240" s="253"/>
      <c r="B240" s="254"/>
      <c r="C240" s="254"/>
      <c r="D240" s="344"/>
      <c r="E240" s="344"/>
      <c r="F240" s="377"/>
      <c r="G240" s="344">
        <f t="shared" si="11"/>
        <v>0</v>
      </c>
      <c r="H240" s="344"/>
      <c r="I240" s="344">
        <f t="shared" si="12"/>
        <v>0</v>
      </c>
      <c r="J240" s="344"/>
    </row>
    <row r="241" spans="1:10" ht="21" customHeight="1">
      <c r="A241" s="253"/>
      <c r="B241" s="254"/>
      <c r="C241" s="254"/>
      <c r="D241" s="344"/>
      <c r="E241" s="344"/>
      <c r="F241" s="377"/>
      <c r="G241" s="344">
        <f t="shared" si="11"/>
        <v>0</v>
      </c>
      <c r="H241" s="344"/>
      <c r="I241" s="344">
        <f t="shared" si="12"/>
        <v>0</v>
      </c>
      <c r="J241" s="344"/>
    </row>
    <row r="242" spans="1:10" ht="21" customHeight="1">
      <c r="A242" s="253"/>
      <c r="B242" s="254"/>
      <c r="C242" s="254"/>
      <c r="D242" s="344"/>
      <c r="E242" s="344"/>
      <c r="F242" s="377"/>
      <c r="G242" s="344">
        <f t="shared" si="11"/>
        <v>0</v>
      </c>
      <c r="H242" s="344"/>
      <c r="I242" s="344">
        <f t="shared" si="12"/>
        <v>0</v>
      </c>
      <c r="J242" s="344"/>
    </row>
    <row r="243" spans="1:10" ht="21" customHeight="1">
      <c r="A243" s="253"/>
      <c r="B243" s="254"/>
      <c r="C243" s="254"/>
      <c r="D243" s="344"/>
      <c r="E243" s="344"/>
      <c r="F243" s="377"/>
      <c r="G243" s="344">
        <f t="shared" si="11"/>
        <v>0</v>
      </c>
      <c r="H243" s="344"/>
      <c r="I243" s="344">
        <f t="shared" si="12"/>
        <v>0</v>
      </c>
      <c r="J243" s="344"/>
    </row>
    <row r="244" spans="1:10" ht="21" customHeight="1">
      <c r="A244" s="253"/>
      <c r="B244" s="254"/>
      <c r="C244" s="254"/>
      <c r="D244" s="344"/>
      <c r="E244" s="344"/>
      <c r="F244" s="377"/>
      <c r="G244" s="344">
        <f t="shared" si="11"/>
        <v>0</v>
      </c>
      <c r="H244" s="344"/>
      <c r="I244" s="344">
        <f t="shared" si="12"/>
        <v>0</v>
      </c>
      <c r="J244" s="344"/>
    </row>
    <row r="245" spans="1:10" ht="21" customHeight="1">
      <c r="A245" s="253"/>
      <c r="B245" s="254"/>
      <c r="C245" s="254"/>
      <c r="D245" s="344"/>
      <c r="E245" s="344"/>
      <c r="F245" s="377"/>
      <c r="G245" s="344">
        <f t="shared" si="11"/>
        <v>0</v>
      </c>
      <c r="H245" s="344"/>
      <c r="I245" s="344">
        <f t="shared" si="12"/>
        <v>0</v>
      </c>
      <c r="J245" s="344"/>
    </row>
    <row r="246" spans="1:10" ht="21" customHeight="1">
      <c r="A246" s="253"/>
      <c r="B246" s="254"/>
      <c r="C246" s="254"/>
      <c r="D246" s="344"/>
      <c r="E246" s="344"/>
      <c r="F246" s="377"/>
      <c r="G246" s="344">
        <f t="shared" si="11"/>
        <v>0</v>
      </c>
      <c r="H246" s="344"/>
      <c r="I246" s="344">
        <f t="shared" si="12"/>
        <v>0</v>
      </c>
      <c r="J246" s="344"/>
    </row>
    <row r="247" spans="1:10" ht="21" customHeight="1">
      <c r="A247" s="253"/>
      <c r="B247" s="254"/>
      <c r="C247" s="254"/>
      <c r="D247" s="344"/>
      <c r="E247" s="344"/>
      <c r="F247" s="377"/>
      <c r="G247" s="344">
        <f t="shared" si="11"/>
        <v>0</v>
      </c>
      <c r="H247" s="344"/>
      <c r="I247" s="344">
        <f t="shared" si="12"/>
        <v>0</v>
      </c>
      <c r="J247" s="344"/>
    </row>
    <row r="248" spans="1:10" ht="21" customHeight="1">
      <c r="A248" s="253"/>
      <c r="B248" s="254"/>
      <c r="C248" s="254"/>
      <c r="D248" s="344"/>
      <c r="E248" s="344"/>
      <c r="F248" s="377"/>
      <c r="G248" s="344">
        <f t="shared" si="11"/>
        <v>0</v>
      </c>
      <c r="H248" s="344"/>
      <c r="I248" s="344">
        <f t="shared" si="12"/>
        <v>0</v>
      </c>
      <c r="J248" s="344"/>
    </row>
    <row r="249" spans="1:10" ht="21" customHeight="1">
      <c r="A249" s="253"/>
      <c r="B249" s="254"/>
      <c r="C249" s="254"/>
      <c r="D249" s="344"/>
      <c r="E249" s="344"/>
      <c r="F249" s="377"/>
      <c r="G249" s="344">
        <f t="shared" si="11"/>
        <v>0</v>
      </c>
      <c r="H249" s="344"/>
      <c r="I249" s="344">
        <f t="shared" si="12"/>
        <v>0</v>
      </c>
      <c r="J249" s="344"/>
    </row>
    <row r="250" spans="1:10" ht="21" customHeight="1">
      <c r="A250" s="253"/>
      <c r="B250" s="254"/>
      <c r="C250" s="254"/>
      <c r="D250" s="344"/>
      <c r="E250" s="344"/>
      <c r="F250" s="377"/>
      <c r="G250" s="344">
        <f t="shared" si="11"/>
        <v>0</v>
      </c>
      <c r="H250" s="344"/>
      <c r="I250" s="344">
        <f t="shared" si="12"/>
        <v>0</v>
      </c>
      <c r="J250" s="344"/>
    </row>
    <row r="251" spans="1:10" ht="21" customHeight="1">
      <c r="A251" s="253"/>
      <c r="B251" s="254"/>
      <c r="C251" s="254"/>
      <c r="D251" s="344"/>
      <c r="E251" s="344"/>
      <c r="F251" s="377"/>
      <c r="G251" s="344">
        <f t="shared" si="11"/>
        <v>0</v>
      </c>
      <c r="H251" s="344"/>
      <c r="I251" s="344">
        <f t="shared" si="12"/>
        <v>0</v>
      </c>
      <c r="J251" s="344"/>
    </row>
    <row r="252" spans="1:10" ht="21" customHeight="1">
      <c r="A252" s="253"/>
      <c r="B252" s="254"/>
      <c r="C252" s="254"/>
      <c r="D252" s="344"/>
      <c r="E252" s="344"/>
      <c r="F252" s="377"/>
      <c r="G252" s="344">
        <f t="shared" si="11"/>
        <v>0</v>
      </c>
      <c r="H252" s="344"/>
      <c r="I252" s="344">
        <f t="shared" si="12"/>
        <v>0</v>
      </c>
      <c r="J252" s="344"/>
    </row>
    <row r="253" spans="1:10" ht="21" customHeight="1">
      <c r="A253" s="253"/>
      <c r="B253" s="254"/>
      <c r="C253" s="254"/>
      <c r="D253" s="344"/>
      <c r="E253" s="344"/>
      <c r="F253" s="377"/>
      <c r="G253" s="344">
        <f t="shared" si="11"/>
        <v>0</v>
      </c>
      <c r="H253" s="344"/>
      <c r="I253" s="344">
        <f t="shared" si="12"/>
        <v>0</v>
      </c>
      <c r="J253" s="344"/>
    </row>
    <row r="254" spans="1:10" ht="21" customHeight="1">
      <c r="A254" s="253"/>
      <c r="B254" s="254"/>
      <c r="C254" s="254"/>
      <c r="D254" s="344"/>
      <c r="E254" s="344"/>
      <c r="F254" s="377"/>
      <c r="G254" s="344">
        <f t="shared" si="11"/>
        <v>0</v>
      </c>
      <c r="H254" s="344"/>
      <c r="I254" s="344">
        <f t="shared" si="12"/>
        <v>0</v>
      </c>
      <c r="J254" s="344"/>
    </row>
    <row r="255" spans="1:10" ht="21" customHeight="1">
      <c r="A255" s="253"/>
      <c r="B255" s="254"/>
      <c r="C255" s="254"/>
      <c r="D255" s="344"/>
      <c r="E255" s="344"/>
      <c r="F255" s="377"/>
      <c r="G255" s="344">
        <f t="shared" si="11"/>
        <v>0</v>
      </c>
      <c r="H255" s="344"/>
      <c r="I255" s="344">
        <f t="shared" si="12"/>
        <v>0</v>
      </c>
      <c r="J255" s="344"/>
    </row>
    <row r="256" spans="1:10" ht="21" customHeight="1">
      <c r="A256" s="253"/>
      <c r="B256" s="254"/>
      <c r="C256" s="254"/>
      <c r="D256" s="344"/>
      <c r="E256" s="344"/>
      <c r="F256" s="377"/>
      <c r="G256" s="344">
        <f t="shared" si="11"/>
        <v>0</v>
      </c>
      <c r="H256" s="344"/>
      <c r="I256" s="344">
        <f t="shared" si="12"/>
        <v>0</v>
      </c>
      <c r="J256" s="344"/>
    </row>
    <row r="257" spans="1:10" ht="21" customHeight="1">
      <c r="A257" s="253"/>
      <c r="B257" s="254"/>
      <c r="C257" s="254"/>
      <c r="D257" s="344"/>
      <c r="E257" s="344"/>
      <c r="F257" s="377"/>
      <c r="G257" s="344">
        <f t="shared" si="11"/>
        <v>0</v>
      </c>
      <c r="H257" s="344"/>
      <c r="I257" s="344">
        <f t="shared" si="12"/>
        <v>0</v>
      </c>
      <c r="J257" s="344"/>
    </row>
    <row r="258" spans="1:10" ht="21" customHeight="1">
      <c r="A258" s="253"/>
      <c r="B258" s="254"/>
      <c r="C258" s="254"/>
      <c r="D258" s="344"/>
      <c r="E258" s="344"/>
      <c r="F258" s="377"/>
      <c r="G258" s="344">
        <f t="shared" si="11"/>
        <v>0</v>
      </c>
      <c r="H258" s="344"/>
      <c r="I258" s="344">
        <f t="shared" si="12"/>
        <v>0</v>
      </c>
      <c r="J258" s="344"/>
    </row>
    <row r="259" spans="1:10" ht="21" customHeight="1">
      <c r="A259" s="253"/>
      <c r="B259" s="254"/>
      <c r="C259" s="254"/>
      <c r="D259" s="344"/>
      <c r="E259" s="344"/>
      <c r="F259" s="377"/>
      <c r="G259" s="344">
        <f t="shared" si="11"/>
        <v>0</v>
      </c>
      <c r="H259" s="344"/>
      <c r="I259" s="344">
        <f t="shared" si="12"/>
        <v>0</v>
      </c>
      <c r="J259" s="344"/>
    </row>
    <row r="260" spans="1:10" ht="21" customHeight="1">
      <c r="A260" s="253"/>
      <c r="B260" s="254"/>
      <c r="C260" s="254"/>
      <c r="D260" s="344"/>
      <c r="E260" s="344"/>
      <c r="F260" s="377"/>
      <c r="G260" s="344">
        <f t="shared" si="11"/>
        <v>0</v>
      </c>
      <c r="H260" s="344"/>
      <c r="I260" s="344">
        <f t="shared" si="12"/>
        <v>0</v>
      </c>
      <c r="J260" s="344"/>
    </row>
    <row r="261" spans="1:10" ht="21" customHeight="1">
      <c r="A261" s="253"/>
      <c r="B261" s="254"/>
      <c r="C261" s="254"/>
      <c r="D261" s="344"/>
      <c r="E261" s="344"/>
      <c r="F261" s="377"/>
      <c r="G261" s="344">
        <f t="shared" si="11"/>
        <v>0</v>
      </c>
      <c r="H261" s="344"/>
      <c r="I261" s="344">
        <f t="shared" si="12"/>
        <v>0</v>
      </c>
      <c r="J261" s="344"/>
    </row>
    <row r="262" spans="1:10" ht="21" customHeight="1">
      <c r="A262" s="253"/>
      <c r="B262" s="254"/>
      <c r="C262" s="254"/>
      <c r="D262" s="344"/>
      <c r="E262" s="344"/>
      <c r="F262" s="377"/>
      <c r="G262" s="344">
        <f t="shared" si="11"/>
        <v>0</v>
      </c>
      <c r="H262" s="344"/>
      <c r="I262" s="344">
        <f t="shared" si="12"/>
        <v>0</v>
      </c>
      <c r="J262" s="344"/>
    </row>
    <row r="263" spans="1:10" ht="21" customHeight="1">
      <c r="A263" s="253"/>
      <c r="B263" s="254"/>
      <c r="C263" s="254"/>
      <c r="D263" s="344"/>
      <c r="E263" s="344"/>
      <c r="F263" s="377"/>
      <c r="G263" s="344">
        <f t="shared" si="11"/>
        <v>0</v>
      </c>
      <c r="H263" s="344"/>
      <c r="I263" s="344">
        <f t="shared" si="12"/>
        <v>0</v>
      </c>
      <c r="J263" s="344"/>
    </row>
    <row r="264" spans="1:10" ht="21" customHeight="1">
      <c r="A264" s="253"/>
      <c r="B264" s="254"/>
      <c r="C264" s="254"/>
      <c r="D264" s="344"/>
      <c r="E264" s="344"/>
      <c r="F264" s="377"/>
      <c r="G264" s="344">
        <f t="shared" si="11"/>
        <v>0</v>
      </c>
      <c r="H264" s="344"/>
      <c r="I264" s="344">
        <f t="shared" si="12"/>
        <v>0</v>
      </c>
      <c r="J264" s="344"/>
    </row>
    <row r="265" spans="1:10" ht="21" customHeight="1">
      <c r="A265" s="253"/>
      <c r="B265" s="254"/>
      <c r="C265" s="254"/>
      <c r="D265" s="344"/>
      <c r="E265" s="344"/>
      <c r="F265" s="377"/>
      <c r="G265" s="344">
        <f t="shared" si="11"/>
        <v>0</v>
      </c>
      <c r="H265" s="344"/>
      <c r="I265" s="344">
        <f t="shared" si="12"/>
        <v>0</v>
      </c>
      <c r="J265" s="344"/>
    </row>
    <row r="266" spans="1:10" ht="21" customHeight="1">
      <c r="A266" s="412"/>
      <c r="B266" s="254"/>
      <c r="C266" s="254"/>
      <c r="D266" s="344"/>
      <c r="E266" s="344"/>
      <c r="F266" s="377"/>
      <c r="G266" s="344">
        <f t="shared" si="11"/>
        <v>0</v>
      </c>
      <c r="H266" s="344"/>
      <c r="I266" s="344">
        <f t="shared" si="12"/>
        <v>0</v>
      </c>
      <c r="J266" s="344"/>
    </row>
    <row r="267" spans="1:10" ht="21" customHeight="1">
      <c r="A267" s="412"/>
      <c r="B267" s="254"/>
      <c r="C267" s="254"/>
      <c r="D267" s="344"/>
      <c r="E267" s="344"/>
      <c r="F267" s="377"/>
      <c r="G267" s="344">
        <f t="shared" si="11"/>
        <v>0</v>
      </c>
      <c r="H267" s="344"/>
      <c r="I267" s="344">
        <f t="shared" si="12"/>
        <v>0</v>
      </c>
      <c r="J267" s="344"/>
    </row>
    <row r="268" spans="1:10" ht="21" customHeight="1">
      <c r="A268" s="412"/>
      <c r="B268" s="254"/>
      <c r="C268" s="254"/>
      <c r="D268" s="344"/>
      <c r="E268" s="344"/>
      <c r="F268" s="377"/>
      <c r="G268" s="344">
        <f t="shared" si="11"/>
        <v>0</v>
      </c>
      <c r="H268" s="344"/>
      <c r="I268" s="344">
        <f t="shared" si="12"/>
        <v>0</v>
      </c>
      <c r="J268" s="344"/>
    </row>
    <row r="269" spans="1:10" ht="21" customHeight="1">
      <c r="A269" s="412"/>
      <c r="B269" s="254"/>
      <c r="C269" s="254"/>
      <c r="D269" s="344"/>
      <c r="E269" s="344"/>
      <c r="F269" s="377"/>
      <c r="G269" s="344">
        <f t="shared" si="11"/>
        <v>0</v>
      </c>
      <c r="H269" s="344"/>
      <c r="I269" s="344">
        <f t="shared" ref="I269:I276" si="13">IF(B269&lt;&gt;"",I268+G269-H269,0)</f>
        <v>0</v>
      </c>
      <c r="J269" s="344"/>
    </row>
    <row r="270" spans="1:10" ht="21" customHeight="1">
      <c r="A270" s="412"/>
      <c r="B270" s="254"/>
      <c r="C270" s="254"/>
      <c r="D270" s="344"/>
      <c r="E270" s="344"/>
      <c r="F270" s="377"/>
      <c r="G270" s="344">
        <f t="shared" si="11"/>
        <v>0</v>
      </c>
      <c r="H270" s="344"/>
      <c r="I270" s="344">
        <f t="shared" si="13"/>
        <v>0</v>
      </c>
      <c r="J270" s="344"/>
    </row>
    <row r="271" spans="1:10" ht="21" customHeight="1">
      <c r="A271" s="412"/>
      <c r="B271" s="254"/>
      <c r="C271" s="254"/>
      <c r="D271" s="344"/>
      <c r="E271" s="344"/>
      <c r="F271" s="377"/>
      <c r="G271" s="344">
        <f t="shared" ref="G271:G334" si="14">IF(B271&lt;&gt;"",D271*(E271+F271),0)</f>
        <v>0</v>
      </c>
      <c r="H271" s="344"/>
      <c r="I271" s="344">
        <f t="shared" si="13"/>
        <v>0</v>
      </c>
      <c r="J271" s="344"/>
    </row>
    <row r="272" spans="1:10" ht="21" customHeight="1">
      <c r="A272" s="412"/>
      <c r="B272" s="254"/>
      <c r="C272" s="254"/>
      <c r="D272" s="344"/>
      <c r="E272" s="344"/>
      <c r="F272" s="377"/>
      <c r="G272" s="344">
        <f t="shared" si="14"/>
        <v>0</v>
      </c>
      <c r="H272" s="344"/>
      <c r="I272" s="344">
        <f t="shared" si="13"/>
        <v>0</v>
      </c>
      <c r="J272" s="344"/>
    </row>
    <row r="273" spans="1:10" ht="21" customHeight="1">
      <c r="A273" s="412"/>
      <c r="B273" s="254"/>
      <c r="C273" s="254"/>
      <c r="D273" s="344"/>
      <c r="E273" s="344"/>
      <c r="F273" s="377"/>
      <c r="G273" s="344">
        <f t="shared" si="14"/>
        <v>0</v>
      </c>
      <c r="H273" s="344"/>
      <c r="I273" s="344">
        <f t="shared" si="13"/>
        <v>0</v>
      </c>
      <c r="J273" s="344"/>
    </row>
    <row r="274" spans="1:10" ht="21" customHeight="1">
      <c r="A274" s="412"/>
      <c r="B274" s="254"/>
      <c r="C274" s="254"/>
      <c r="D274" s="344"/>
      <c r="E274" s="344"/>
      <c r="F274" s="377"/>
      <c r="G274" s="344">
        <f t="shared" si="14"/>
        <v>0</v>
      </c>
      <c r="H274" s="344"/>
      <c r="I274" s="344">
        <f t="shared" si="13"/>
        <v>0</v>
      </c>
      <c r="J274" s="344"/>
    </row>
    <row r="275" spans="1:10" ht="21" customHeight="1">
      <c r="A275" s="412"/>
      <c r="B275" s="254"/>
      <c r="C275" s="254"/>
      <c r="D275" s="344"/>
      <c r="E275" s="344"/>
      <c r="F275" s="377"/>
      <c r="G275" s="344">
        <f t="shared" si="14"/>
        <v>0</v>
      </c>
      <c r="H275" s="344"/>
      <c r="I275" s="344">
        <f t="shared" si="13"/>
        <v>0</v>
      </c>
      <c r="J275" s="344"/>
    </row>
    <row r="276" spans="1:10" ht="21" customHeight="1">
      <c r="A276" s="412"/>
      <c r="B276" s="254"/>
      <c r="C276" s="254"/>
      <c r="D276" s="344"/>
      <c r="E276" s="344"/>
      <c r="F276" s="377"/>
      <c r="G276" s="344">
        <f t="shared" si="14"/>
        <v>0</v>
      </c>
      <c r="H276" s="344"/>
      <c r="I276" s="344">
        <f t="shared" si="13"/>
        <v>0</v>
      </c>
      <c r="J276" s="344"/>
    </row>
    <row r="277" spans="1:10" ht="21" customHeight="1">
      <c r="A277" s="414"/>
      <c r="B277" s="254"/>
      <c r="C277" s="254"/>
      <c r="D277" s="344"/>
      <c r="E277" s="344"/>
      <c r="F277" s="377"/>
      <c r="G277" s="344">
        <f t="shared" si="14"/>
        <v>0</v>
      </c>
      <c r="H277" s="344"/>
      <c r="I277" s="344">
        <f t="shared" ref="I277:I288" si="15">IF(B277&lt;&gt;"",I276+G277-H277,0)</f>
        <v>0</v>
      </c>
      <c r="J277" s="344"/>
    </row>
    <row r="278" spans="1:10" ht="21" customHeight="1">
      <c r="A278" s="414"/>
      <c r="B278" s="254"/>
      <c r="C278" s="254"/>
      <c r="D278" s="344"/>
      <c r="E278" s="344"/>
      <c r="F278" s="377"/>
      <c r="G278" s="344">
        <f t="shared" si="14"/>
        <v>0</v>
      </c>
      <c r="H278" s="344"/>
      <c r="I278" s="344">
        <f t="shared" si="15"/>
        <v>0</v>
      </c>
      <c r="J278" s="344"/>
    </row>
    <row r="279" spans="1:10" ht="21" customHeight="1">
      <c r="A279" s="414"/>
      <c r="B279" s="254"/>
      <c r="C279" s="254"/>
      <c r="D279" s="344"/>
      <c r="E279" s="344"/>
      <c r="F279" s="377"/>
      <c r="G279" s="344">
        <f t="shared" si="14"/>
        <v>0</v>
      </c>
      <c r="H279" s="344"/>
      <c r="I279" s="344">
        <f t="shared" si="15"/>
        <v>0</v>
      </c>
      <c r="J279" s="344"/>
    </row>
    <row r="280" spans="1:10" ht="21" customHeight="1">
      <c r="A280" s="414"/>
      <c r="B280" s="254"/>
      <c r="C280" s="254"/>
      <c r="D280" s="344"/>
      <c r="E280" s="344"/>
      <c r="F280" s="377"/>
      <c r="G280" s="344">
        <f t="shared" si="14"/>
        <v>0</v>
      </c>
      <c r="H280" s="344"/>
      <c r="I280" s="344">
        <f t="shared" si="15"/>
        <v>0</v>
      </c>
      <c r="J280" s="344"/>
    </row>
    <row r="281" spans="1:10" ht="21" customHeight="1">
      <c r="A281" s="414"/>
      <c r="B281" s="254"/>
      <c r="C281" s="254"/>
      <c r="D281" s="344"/>
      <c r="E281" s="344"/>
      <c r="F281" s="377"/>
      <c r="G281" s="344">
        <f t="shared" si="14"/>
        <v>0</v>
      </c>
      <c r="H281" s="344"/>
      <c r="I281" s="344">
        <f t="shared" si="15"/>
        <v>0</v>
      </c>
      <c r="J281" s="344"/>
    </row>
    <row r="282" spans="1:10" ht="21" customHeight="1">
      <c r="A282" s="414"/>
      <c r="B282" s="254"/>
      <c r="C282" s="254"/>
      <c r="D282" s="344"/>
      <c r="E282" s="344"/>
      <c r="F282" s="377"/>
      <c r="G282" s="344">
        <f t="shared" si="14"/>
        <v>0</v>
      </c>
      <c r="H282" s="344"/>
      <c r="I282" s="344">
        <f t="shared" si="15"/>
        <v>0</v>
      </c>
      <c r="J282" s="344"/>
    </row>
    <row r="283" spans="1:10" ht="21" customHeight="1">
      <c r="A283" s="414"/>
      <c r="B283" s="254"/>
      <c r="C283" s="254"/>
      <c r="D283" s="344"/>
      <c r="E283" s="344"/>
      <c r="F283" s="377"/>
      <c r="G283" s="344">
        <f t="shared" si="14"/>
        <v>0</v>
      </c>
      <c r="H283" s="344"/>
      <c r="I283" s="344">
        <f t="shared" si="15"/>
        <v>0</v>
      </c>
      <c r="J283" s="344"/>
    </row>
    <row r="284" spans="1:10" ht="21" customHeight="1">
      <c r="A284" s="414"/>
      <c r="B284" s="254"/>
      <c r="C284" s="254"/>
      <c r="D284" s="344"/>
      <c r="E284" s="344"/>
      <c r="F284" s="377"/>
      <c r="G284" s="344">
        <f t="shared" si="14"/>
        <v>0</v>
      </c>
      <c r="H284" s="344"/>
      <c r="I284" s="344">
        <f t="shared" si="15"/>
        <v>0</v>
      </c>
      <c r="J284" s="344"/>
    </row>
    <row r="285" spans="1:10" ht="21" customHeight="1">
      <c r="A285" s="414"/>
      <c r="B285" s="254"/>
      <c r="C285" s="254"/>
      <c r="D285" s="344"/>
      <c r="E285" s="344"/>
      <c r="F285" s="377"/>
      <c r="G285" s="344">
        <f t="shared" si="14"/>
        <v>0</v>
      </c>
      <c r="H285" s="344"/>
      <c r="I285" s="344">
        <f t="shared" si="15"/>
        <v>0</v>
      </c>
      <c r="J285" s="344"/>
    </row>
    <row r="286" spans="1:10" ht="21" customHeight="1">
      <c r="A286" s="414"/>
      <c r="B286" s="254"/>
      <c r="C286" s="254"/>
      <c r="D286" s="344"/>
      <c r="E286" s="344"/>
      <c r="F286" s="377"/>
      <c r="G286" s="344">
        <f t="shared" si="14"/>
        <v>0</v>
      </c>
      <c r="H286" s="344"/>
      <c r="I286" s="344">
        <f t="shared" si="15"/>
        <v>0</v>
      </c>
      <c r="J286" s="344"/>
    </row>
    <row r="287" spans="1:10" ht="21" customHeight="1">
      <c r="A287" s="414"/>
      <c r="B287" s="254"/>
      <c r="C287" s="254"/>
      <c r="D287" s="344"/>
      <c r="E287" s="344"/>
      <c r="F287" s="377"/>
      <c r="G287" s="344">
        <f t="shared" si="14"/>
        <v>0</v>
      </c>
      <c r="H287" s="344"/>
      <c r="I287" s="344">
        <f t="shared" si="15"/>
        <v>0</v>
      </c>
      <c r="J287" s="344"/>
    </row>
    <row r="288" spans="1:10" ht="21" customHeight="1">
      <c r="A288" s="414"/>
      <c r="B288" s="254"/>
      <c r="C288" s="254"/>
      <c r="D288" s="344"/>
      <c r="E288" s="344"/>
      <c r="F288" s="377"/>
      <c r="G288" s="344">
        <f t="shared" si="14"/>
        <v>0</v>
      </c>
      <c r="H288" s="344"/>
      <c r="I288" s="344">
        <f t="shared" si="15"/>
        <v>0</v>
      </c>
      <c r="J288" s="344"/>
    </row>
    <row r="289" spans="1:10" ht="21" customHeight="1">
      <c r="A289" s="464"/>
      <c r="B289" s="254"/>
      <c r="C289" s="254"/>
      <c r="D289" s="344"/>
      <c r="E289" s="344"/>
      <c r="F289" s="377"/>
      <c r="G289" s="344">
        <f t="shared" si="14"/>
        <v>0</v>
      </c>
      <c r="H289" s="344"/>
      <c r="I289" s="344">
        <f t="shared" ref="I289" si="16">IF(B289&lt;&gt;"",I288+G289-H289,0)</f>
        <v>0</v>
      </c>
      <c r="J289" s="344"/>
    </row>
    <row r="290" spans="1:10" ht="21" customHeight="1">
      <c r="A290" s="419"/>
      <c r="B290" s="254"/>
      <c r="C290" s="254"/>
      <c r="D290" s="344"/>
      <c r="E290" s="344"/>
      <c r="F290" s="377"/>
      <c r="G290" s="344">
        <f t="shared" si="14"/>
        <v>0</v>
      </c>
      <c r="H290" s="344"/>
      <c r="I290" s="344">
        <f t="shared" ref="I290:I294" si="17">IF(B290&lt;&gt;"",I289+G290-H290,0)</f>
        <v>0</v>
      </c>
      <c r="J290" s="344"/>
    </row>
    <row r="291" spans="1:10" ht="21" customHeight="1">
      <c r="A291" s="419"/>
      <c r="B291" s="254"/>
      <c r="C291" s="254"/>
      <c r="D291" s="344"/>
      <c r="E291" s="344"/>
      <c r="F291" s="377"/>
      <c r="G291" s="344">
        <f t="shared" si="14"/>
        <v>0</v>
      </c>
      <c r="H291" s="344"/>
      <c r="I291" s="344">
        <f t="shared" si="17"/>
        <v>0</v>
      </c>
      <c r="J291" s="344"/>
    </row>
    <row r="292" spans="1:10" ht="21" customHeight="1">
      <c r="A292" s="419"/>
      <c r="B292" s="254"/>
      <c r="C292" s="254"/>
      <c r="D292" s="344"/>
      <c r="E292" s="344"/>
      <c r="F292" s="377"/>
      <c r="G292" s="344">
        <f t="shared" si="14"/>
        <v>0</v>
      </c>
      <c r="H292" s="344"/>
      <c r="I292" s="344">
        <f t="shared" si="17"/>
        <v>0</v>
      </c>
      <c r="J292" s="344"/>
    </row>
    <row r="293" spans="1:10" ht="21" customHeight="1">
      <c r="A293" s="419"/>
      <c r="B293" s="254"/>
      <c r="C293" s="254"/>
      <c r="D293" s="344"/>
      <c r="E293" s="344"/>
      <c r="F293" s="377"/>
      <c r="G293" s="344">
        <f t="shared" si="14"/>
        <v>0</v>
      </c>
      <c r="H293" s="344"/>
      <c r="I293" s="344">
        <f t="shared" si="17"/>
        <v>0</v>
      </c>
      <c r="J293" s="344"/>
    </row>
    <row r="294" spans="1:10" ht="21" customHeight="1">
      <c r="A294" s="419"/>
      <c r="B294" s="254"/>
      <c r="C294" s="254"/>
      <c r="D294" s="344"/>
      <c r="E294" s="344"/>
      <c r="F294" s="377"/>
      <c r="G294" s="344">
        <f t="shared" si="14"/>
        <v>0</v>
      </c>
      <c r="H294" s="344"/>
      <c r="I294" s="344">
        <f t="shared" si="17"/>
        <v>0</v>
      </c>
      <c r="J294" s="344"/>
    </row>
    <row r="295" spans="1:10" ht="21" customHeight="1">
      <c r="A295" s="465"/>
      <c r="B295" s="254"/>
      <c r="C295" s="254"/>
      <c r="D295" s="344"/>
      <c r="E295" s="344"/>
      <c r="F295" s="377"/>
      <c r="G295" s="344">
        <f t="shared" si="14"/>
        <v>0</v>
      </c>
      <c r="H295" s="344"/>
      <c r="I295" s="344">
        <f t="shared" ref="I295:I335" si="18">IF(B295&lt;&gt;"",I294+G295-H295,0)</f>
        <v>0</v>
      </c>
      <c r="J295" s="344"/>
    </row>
    <row r="296" spans="1:10" ht="21" customHeight="1">
      <c r="A296" s="465"/>
      <c r="B296" s="254"/>
      <c r="C296" s="254"/>
      <c r="D296" s="344"/>
      <c r="E296" s="344"/>
      <c r="F296" s="377"/>
      <c r="G296" s="344">
        <f t="shared" si="14"/>
        <v>0</v>
      </c>
      <c r="H296" s="344"/>
      <c r="I296" s="344">
        <f t="shared" si="18"/>
        <v>0</v>
      </c>
      <c r="J296" s="344"/>
    </row>
    <row r="297" spans="1:10" ht="21" customHeight="1">
      <c r="A297" s="465"/>
      <c r="B297" s="254"/>
      <c r="C297" s="254"/>
      <c r="D297" s="344"/>
      <c r="E297" s="344"/>
      <c r="F297" s="377"/>
      <c r="G297" s="344">
        <f t="shared" si="14"/>
        <v>0</v>
      </c>
      <c r="H297" s="344"/>
      <c r="I297" s="344">
        <f t="shared" si="18"/>
        <v>0</v>
      </c>
      <c r="J297" s="344"/>
    </row>
    <row r="298" spans="1:10" ht="21" customHeight="1">
      <c r="A298" s="465"/>
      <c r="B298" s="254"/>
      <c r="C298" s="254"/>
      <c r="D298" s="344"/>
      <c r="E298" s="344"/>
      <c r="F298" s="377"/>
      <c r="G298" s="344">
        <f t="shared" si="14"/>
        <v>0</v>
      </c>
      <c r="H298" s="344"/>
      <c r="I298" s="344">
        <f t="shared" si="18"/>
        <v>0</v>
      </c>
      <c r="J298" s="344"/>
    </row>
    <row r="299" spans="1:10" ht="21" customHeight="1">
      <c r="A299" s="465"/>
      <c r="B299" s="254"/>
      <c r="C299" s="254"/>
      <c r="D299" s="344"/>
      <c r="E299" s="344"/>
      <c r="F299" s="377"/>
      <c r="G299" s="344">
        <f t="shared" si="14"/>
        <v>0</v>
      </c>
      <c r="H299" s="344"/>
      <c r="I299" s="344">
        <f t="shared" si="18"/>
        <v>0</v>
      </c>
      <c r="J299" s="344"/>
    </row>
    <row r="300" spans="1:10" ht="21" customHeight="1">
      <c r="A300" s="465"/>
      <c r="B300" s="254"/>
      <c r="C300" s="254"/>
      <c r="D300" s="344"/>
      <c r="E300" s="344"/>
      <c r="F300" s="377"/>
      <c r="G300" s="344">
        <f t="shared" si="14"/>
        <v>0</v>
      </c>
      <c r="H300" s="344"/>
      <c r="I300" s="344">
        <f t="shared" si="18"/>
        <v>0</v>
      </c>
      <c r="J300" s="344"/>
    </row>
    <row r="301" spans="1:10" ht="21" customHeight="1">
      <c r="A301" s="465"/>
      <c r="B301" s="254"/>
      <c r="C301" s="254"/>
      <c r="D301" s="344"/>
      <c r="E301" s="344"/>
      <c r="F301" s="377"/>
      <c r="G301" s="344">
        <f t="shared" si="14"/>
        <v>0</v>
      </c>
      <c r="H301" s="344"/>
      <c r="I301" s="344">
        <f t="shared" si="18"/>
        <v>0</v>
      </c>
      <c r="J301" s="344"/>
    </row>
    <row r="302" spans="1:10" ht="21" customHeight="1">
      <c r="A302" s="465"/>
      <c r="B302" s="254"/>
      <c r="C302" s="254"/>
      <c r="D302" s="344"/>
      <c r="E302" s="344"/>
      <c r="F302" s="377"/>
      <c r="G302" s="344">
        <f t="shared" si="14"/>
        <v>0</v>
      </c>
      <c r="H302" s="344"/>
      <c r="I302" s="344">
        <f t="shared" si="18"/>
        <v>0</v>
      </c>
      <c r="J302" s="344"/>
    </row>
    <row r="303" spans="1:10" ht="21" customHeight="1">
      <c r="A303" s="465"/>
      <c r="B303" s="254"/>
      <c r="C303" s="254"/>
      <c r="D303" s="344"/>
      <c r="E303" s="344"/>
      <c r="F303" s="377"/>
      <c r="G303" s="344">
        <f t="shared" si="14"/>
        <v>0</v>
      </c>
      <c r="H303" s="344"/>
      <c r="I303" s="344">
        <f t="shared" si="18"/>
        <v>0</v>
      </c>
      <c r="J303" s="344"/>
    </row>
    <row r="304" spans="1:10" ht="21" customHeight="1">
      <c r="A304" s="465"/>
      <c r="B304" s="254"/>
      <c r="C304" s="254"/>
      <c r="D304" s="344"/>
      <c r="E304" s="344"/>
      <c r="F304" s="377"/>
      <c r="G304" s="344">
        <f t="shared" si="14"/>
        <v>0</v>
      </c>
      <c r="H304" s="344"/>
      <c r="I304" s="344">
        <f t="shared" si="18"/>
        <v>0</v>
      </c>
      <c r="J304" s="344"/>
    </row>
    <row r="305" spans="1:10" ht="21" customHeight="1">
      <c r="A305" s="465"/>
      <c r="B305" s="254"/>
      <c r="C305" s="254"/>
      <c r="D305" s="344"/>
      <c r="E305" s="344"/>
      <c r="F305" s="377"/>
      <c r="G305" s="344">
        <f t="shared" si="14"/>
        <v>0</v>
      </c>
      <c r="H305" s="344"/>
      <c r="I305" s="344">
        <f t="shared" si="18"/>
        <v>0</v>
      </c>
      <c r="J305" s="344"/>
    </row>
    <row r="306" spans="1:10" ht="21" customHeight="1">
      <c r="A306" s="474"/>
      <c r="B306" s="254"/>
      <c r="C306" s="254"/>
      <c r="D306" s="344"/>
      <c r="E306" s="344"/>
      <c r="F306" s="377"/>
      <c r="G306" s="344">
        <f t="shared" si="14"/>
        <v>0</v>
      </c>
      <c r="H306" s="344"/>
      <c r="I306" s="344">
        <f t="shared" si="18"/>
        <v>0</v>
      </c>
      <c r="J306" s="344"/>
    </row>
    <row r="307" spans="1:10" ht="21" customHeight="1">
      <c r="A307" s="474"/>
      <c r="B307" s="254"/>
      <c r="C307" s="254"/>
      <c r="D307" s="344"/>
      <c r="E307" s="344"/>
      <c r="F307" s="377"/>
      <c r="G307" s="344">
        <f t="shared" si="14"/>
        <v>0</v>
      </c>
      <c r="H307" s="344"/>
      <c r="I307" s="344">
        <f t="shared" si="18"/>
        <v>0</v>
      </c>
      <c r="J307" s="344"/>
    </row>
    <row r="308" spans="1:10" ht="21" customHeight="1">
      <c r="A308" s="474"/>
      <c r="B308" s="254"/>
      <c r="C308" s="254"/>
      <c r="D308" s="344"/>
      <c r="E308" s="344"/>
      <c r="F308" s="377"/>
      <c r="G308" s="344">
        <f t="shared" si="14"/>
        <v>0</v>
      </c>
      <c r="H308" s="344"/>
      <c r="I308" s="344">
        <f t="shared" si="18"/>
        <v>0</v>
      </c>
      <c r="J308" s="344"/>
    </row>
    <row r="309" spans="1:10" ht="21" customHeight="1">
      <c r="A309" s="474"/>
      <c r="B309" s="254"/>
      <c r="C309" s="254"/>
      <c r="D309" s="344"/>
      <c r="E309" s="344"/>
      <c r="F309" s="377"/>
      <c r="G309" s="344">
        <f t="shared" si="14"/>
        <v>0</v>
      </c>
      <c r="H309" s="344"/>
      <c r="I309" s="344">
        <f t="shared" si="18"/>
        <v>0</v>
      </c>
      <c r="J309" s="344"/>
    </row>
    <row r="310" spans="1:10" ht="21" customHeight="1">
      <c r="A310" s="474"/>
      <c r="B310" s="254"/>
      <c r="C310" s="254"/>
      <c r="D310" s="344"/>
      <c r="E310" s="344"/>
      <c r="F310" s="377"/>
      <c r="G310" s="344">
        <f t="shared" si="14"/>
        <v>0</v>
      </c>
      <c r="H310" s="344"/>
      <c r="I310" s="344">
        <f t="shared" si="18"/>
        <v>0</v>
      </c>
      <c r="J310" s="344"/>
    </row>
    <row r="311" spans="1:10" ht="21" customHeight="1">
      <c r="A311" s="474"/>
      <c r="B311" s="254"/>
      <c r="C311" s="254"/>
      <c r="D311" s="344"/>
      <c r="E311" s="344"/>
      <c r="F311" s="377"/>
      <c r="G311" s="344">
        <f t="shared" si="14"/>
        <v>0</v>
      </c>
      <c r="H311" s="344"/>
      <c r="I311" s="344">
        <f t="shared" si="18"/>
        <v>0</v>
      </c>
      <c r="J311" s="344"/>
    </row>
    <row r="312" spans="1:10" ht="21" customHeight="1">
      <c r="A312" s="474"/>
      <c r="B312" s="254"/>
      <c r="C312" s="254"/>
      <c r="D312" s="344"/>
      <c r="E312" s="344"/>
      <c r="F312" s="377"/>
      <c r="G312" s="344">
        <f t="shared" si="14"/>
        <v>0</v>
      </c>
      <c r="H312" s="344"/>
      <c r="I312" s="344">
        <f t="shared" si="18"/>
        <v>0</v>
      </c>
      <c r="J312" s="344"/>
    </row>
    <row r="313" spans="1:10" ht="21" customHeight="1">
      <c r="A313" s="474"/>
      <c r="B313" s="254"/>
      <c r="C313" s="254"/>
      <c r="D313" s="344"/>
      <c r="E313" s="344"/>
      <c r="F313" s="377"/>
      <c r="G313" s="344">
        <f t="shared" si="14"/>
        <v>0</v>
      </c>
      <c r="H313" s="344"/>
      <c r="I313" s="344">
        <f t="shared" si="18"/>
        <v>0</v>
      </c>
      <c r="J313" s="344"/>
    </row>
    <row r="314" spans="1:10" ht="21" customHeight="1">
      <c r="A314" s="474"/>
      <c r="B314" s="254"/>
      <c r="C314" s="254"/>
      <c r="D314" s="344"/>
      <c r="E314" s="344"/>
      <c r="F314" s="377"/>
      <c r="G314" s="344">
        <f t="shared" si="14"/>
        <v>0</v>
      </c>
      <c r="H314" s="344"/>
      <c r="I314" s="344">
        <f t="shared" si="18"/>
        <v>0</v>
      </c>
      <c r="J314" s="344"/>
    </row>
    <row r="315" spans="1:10" ht="21" customHeight="1">
      <c r="A315" s="474"/>
      <c r="B315" s="254"/>
      <c r="C315" s="254"/>
      <c r="D315" s="344"/>
      <c r="E315" s="344"/>
      <c r="F315" s="377"/>
      <c r="G315" s="344">
        <f t="shared" si="14"/>
        <v>0</v>
      </c>
      <c r="H315" s="344"/>
      <c r="I315" s="344">
        <f t="shared" si="18"/>
        <v>0</v>
      </c>
      <c r="J315" s="344"/>
    </row>
    <row r="316" spans="1:10" ht="21" customHeight="1">
      <c r="A316" s="465"/>
      <c r="B316" s="254"/>
      <c r="C316" s="254"/>
      <c r="D316" s="344"/>
      <c r="E316" s="344"/>
      <c r="F316" s="377"/>
      <c r="G316" s="344">
        <f t="shared" si="14"/>
        <v>0</v>
      </c>
      <c r="H316" s="344"/>
      <c r="I316" s="344">
        <f t="shared" si="18"/>
        <v>0</v>
      </c>
      <c r="J316" s="344"/>
    </row>
    <row r="317" spans="1:10" ht="21" customHeight="1">
      <c r="A317" s="465"/>
      <c r="B317" s="254"/>
      <c r="C317" s="254"/>
      <c r="D317" s="344"/>
      <c r="E317" s="344"/>
      <c r="F317" s="377"/>
      <c r="G317" s="344">
        <f t="shared" si="14"/>
        <v>0</v>
      </c>
      <c r="H317" s="344"/>
      <c r="I317" s="344">
        <f t="shared" si="18"/>
        <v>0</v>
      </c>
      <c r="J317" s="344"/>
    </row>
    <row r="318" spans="1:10" ht="21" customHeight="1">
      <c r="A318" s="474"/>
      <c r="B318" s="254"/>
      <c r="C318" s="254"/>
      <c r="D318" s="344"/>
      <c r="E318" s="344"/>
      <c r="F318" s="377"/>
      <c r="G318" s="344">
        <f t="shared" si="14"/>
        <v>0</v>
      </c>
      <c r="H318" s="344"/>
      <c r="I318" s="344">
        <f t="shared" si="18"/>
        <v>0</v>
      </c>
      <c r="J318" s="344"/>
    </row>
    <row r="319" spans="1:10" ht="21" customHeight="1">
      <c r="A319" s="474"/>
      <c r="B319" s="254"/>
      <c r="C319" s="254"/>
      <c r="D319" s="344"/>
      <c r="E319" s="344"/>
      <c r="F319" s="377"/>
      <c r="G319" s="344">
        <f t="shared" si="14"/>
        <v>0</v>
      </c>
      <c r="H319" s="344"/>
      <c r="I319" s="344">
        <f t="shared" si="18"/>
        <v>0</v>
      </c>
      <c r="J319" s="344"/>
    </row>
    <row r="320" spans="1:10" ht="21" customHeight="1">
      <c r="A320" s="474"/>
      <c r="B320" s="254"/>
      <c r="C320" s="254"/>
      <c r="D320" s="344"/>
      <c r="E320" s="344"/>
      <c r="F320" s="377"/>
      <c r="G320" s="344">
        <f t="shared" si="14"/>
        <v>0</v>
      </c>
      <c r="H320" s="344"/>
      <c r="I320" s="344">
        <f t="shared" si="18"/>
        <v>0</v>
      </c>
      <c r="J320" s="344"/>
    </row>
    <row r="321" spans="1:10" ht="21" customHeight="1">
      <c r="A321" s="474"/>
      <c r="B321" s="254"/>
      <c r="C321" s="254"/>
      <c r="D321" s="344"/>
      <c r="E321" s="344"/>
      <c r="F321" s="377"/>
      <c r="G321" s="344">
        <f t="shared" si="14"/>
        <v>0</v>
      </c>
      <c r="H321" s="344"/>
      <c r="I321" s="344">
        <f t="shared" si="18"/>
        <v>0</v>
      </c>
      <c r="J321" s="344"/>
    </row>
    <row r="322" spans="1:10" ht="21" customHeight="1">
      <c r="A322" s="474"/>
      <c r="B322" s="254"/>
      <c r="C322" s="254"/>
      <c r="D322" s="344"/>
      <c r="E322" s="344"/>
      <c r="F322" s="377"/>
      <c r="G322" s="344">
        <f t="shared" si="14"/>
        <v>0</v>
      </c>
      <c r="H322" s="344"/>
      <c r="I322" s="344">
        <f t="shared" si="18"/>
        <v>0</v>
      </c>
      <c r="J322" s="344"/>
    </row>
    <row r="323" spans="1:10" ht="21" customHeight="1">
      <c r="A323" s="474"/>
      <c r="B323" s="254"/>
      <c r="C323" s="254"/>
      <c r="D323" s="344"/>
      <c r="E323" s="344"/>
      <c r="F323" s="377"/>
      <c r="G323" s="344">
        <f t="shared" si="14"/>
        <v>0</v>
      </c>
      <c r="H323" s="344"/>
      <c r="I323" s="344">
        <f t="shared" si="18"/>
        <v>0</v>
      </c>
      <c r="J323" s="344"/>
    </row>
    <row r="324" spans="1:10" ht="21" customHeight="1">
      <c r="A324" s="474"/>
      <c r="B324" s="254"/>
      <c r="C324" s="254"/>
      <c r="D324" s="344"/>
      <c r="E324" s="344"/>
      <c r="F324" s="377"/>
      <c r="G324" s="344">
        <f t="shared" si="14"/>
        <v>0</v>
      </c>
      <c r="H324" s="344"/>
      <c r="I324" s="344">
        <f t="shared" si="18"/>
        <v>0</v>
      </c>
      <c r="J324" s="344"/>
    </row>
    <row r="325" spans="1:10" ht="21" customHeight="1">
      <c r="A325" s="474"/>
      <c r="B325" s="254"/>
      <c r="C325" s="254"/>
      <c r="D325" s="344"/>
      <c r="E325" s="344"/>
      <c r="F325" s="377"/>
      <c r="G325" s="344">
        <f t="shared" si="14"/>
        <v>0</v>
      </c>
      <c r="H325" s="344"/>
      <c r="I325" s="344">
        <f t="shared" si="18"/>
        <v>0</v>
      </c>
      <c r="J325" s="344"/>
    </row>
    <row r="326" spans="1:10" ht="21" customHeight="1">
      <c r="A326" s="474"/>
      <c r="B326" s="254"/>
      <c r="C326" s="254"/>
      <c r="D326" s="344"/>
      <c r="E326" s="344"/>
      <c r="F326" s="377"/>
      <c r="G326" s="344">
        <f t="shared" si="14"/>
        <v>0</v>
      </c>
      <c r="H326" s="344"/>
      <c r="I326" s="344">
        <f t="shared" si="18"/>
        <v>0</v>
      </c>
      <c r="J326" s="344"/>
    </row>
    <row r="327" spans="1:10" ht="21" customHeight="1">
      <c r="A327" s="474"/>
      <c r="B327" s="254"/>
      <c r="C327" s="254"/>
      <c r="D327" s="344"/>
      <c r="E327" s="344"/>
      <c r="F327" s="377"/>
      <c r="G327" s="344">
        <f t="shared" si="14"/>
        <v>0</v>
      </c>
      <c r="H327" s="344"/>
      <c r="I327" s="344">
        <f t="shared" si="18"/>
        <v>0</v>
      </c>
      <c r="J327" s="344"/>
    </row>
    <row r="328" spans="1:10" ht="21" customHeight="1">
      <c r="A328" s="474"/>
      <c r="B328" s="254"/>
      <c r="C328" s="254"/>
      <c r="D328" s="344"/>
      <c r="E328" s="344"/>
      <c r="F328" s="377"/>
      <c r="G328" s="344">
        <f t="shared" si="14"/>
        <v>0</v>
      </c>
      <c r="H328" s="344"/>
      <c r="I328" s="344">
        <f t="shared" si="18"/>
        <v>0</v>
      </c>
      <c r="J328" s="344"/>
    </row>
    <row r="329" spans="1:10" ht="21" customHeight="1">
      <c r="A329" s="474"/>
      <c r="B329" s="254"/>
      <c r="C329" s="254"/>
      <c r="D329" s="344"/>
      <c r="E329" s="344"/>
      <c r="F329" s="377"/>
      <c r="G329" s="344">
        <f t="shared" si="14"/>
        <v>0</v>
      </c>
      <c r="H329" s="344"/>
      <c r="I329" s="344">
        <f t="shared" si="18"/>
        <v>0</v>
      </c>
      <c r="J329" s="344"/>
    </row>
    <row r="330" spans="1:10" ht="21" customHeight="1">
      <c r="A330" s="474"/>
      <c r="B330" s="254"/>
      <c r="C330" s="254"/>
      <c r="D330" s="344"/>
      <c r="E330" s="344"/>
      <c r="F330" s="377"/>
      <c r="G330" s="344">
        <f t="shared" si="14"/>
        <v>0</v>
      </c>
      <c r="H330" s="344"/>
      <c r="I330" s="344">
        <f t="shared" si="18"/>
        <v>0</v>
      </c>
      <c r="J330" s="344"/>
    </row>
    <row r="331" spans="1:10" ht="21" customHeight="1">
      <c r="A331" s="474"/>
      <c r="B331" s="254"/>
      <c r="C331" s="254"/>
      <c r="D331" s="344"/>
      <c r="E331" s="344"/>
      <c r="F331" s="377"/>
      <c r="G331" s="344">
        <f t="shared" si="14"/>
        <v>0</v>
      </c>
      <c r="H331" s="344"/>
      <c r="I331" s="344">
        <f t="shared" si="18"/>
        <v>0</v>
      </c>
      <c r="J331" s="344"/>
    </row>
    <row r="332" spans="1:10" ht="21" customHeight="1">
      <c r="A332" s="474"/>
      <c r="B332" s="254"/>
      <c r="C332" s="254"/>
      <c r="D332" s="344"/>
      <c r="E332" s="344"/>
      <c r="F332" s="377"/>
      <c r="G332" s="344">
        <f t="shared" si="14"/>
        <v>0</v>
      </c>
      <c r="H332" s="344"/>
      <c r="I332" s="344">
        <f t="shared" si="18"/>
        <v>0</v>
      </c>
      <c r="J332" s="344"/>
    </row>
    <row r="333" spans="1:10" ht="21" customHeight="1">
      <c r="A333" s="465"/>
      <c r="B333" s="254"/>
      <c r="C333" s="254"/>
      <c r="D333" s="344"/>
      <c r="E333" s="344"/>
      <c r="F333" s="377"/>
      <c r="G333" s="344">
        <f t="shared" si="14"/>
        <v>0</v>
      </c>
      <c r="H333" s="344"/>
      <c r="I333" s="344">
        <f t="shared" si="18"/>
        <v>0</v>
      </c>
      <c r="J333" s="344"/>
    </row>
    <row r="334" spans="1:10" ht="21" customHeight="1">
      <c r="A334" s="419"/>
      <c r="B334" s="254"/>
      <c r="C334" s="254"/>
      <c r="D334" s="344"/>
      <c r="E334" s="344"/>
      <c r="F334" s="377"/>
      <c r="G334" s="344">
        <f t="shared" si="14"/>
        <v>0</v>
      </c>
      <c r="H334" s="344"/>
      <c r="I334" s="344">
        <f t="shared" si="18"/>
        <v>0</v>
      </c>
      <c r="J334" s="344"/>
    </row>
    <row r="335" spans="1:10" ht="21" customHeight="1">
      <c r="A335" s="419"/>
      <c r="B335" s="254"/>
      <c r="C335" s="254"/>
      <c r="D335" s="344"/>
      <c r="E335" s="344"/>
      <c r="F335" s="377"/>
      <c r="G335" s="344">
        <f t="shared" ref="G335" si="19">IF(B335&lt;&gt;"",D335*(E335+F335),0)</f>
        <v>0</v>
      </c>
      <c r="H335" s="344"/>
      <c r="I335" s="344">
        <f t="shared" si="18"/>
        <v>0</v>
      </c>
      <c r="J335" s="344"/>
    </row>
    <row r="336" spans="1:10" ht="21" customHeight="1">
      <c r="A336" s="253"/>
      <c r="B336" s="254"/>
      <c r="C336" s="254"/>
      <c r="D336" s="344"/>
      <c r="E336" s="344"/>
      <c r="F336" s="377"/>
      <c r="G336" s="344">
        <f t="shared" ref="G336" si="20">IF(B336&lt;&gt;"",D336*(E336+F336),0)</f>
        <v>0</v>
      </c>
      <c r="H336" s="344"/>
      <c r="I336" s="344">
        <f t="shared" si="12"/>
        <v>0</v>
      </c>
      <c r="J336" s="344"/>
    </row>
    <row r="337" spans="1:10" s="259" customFormat="1" ht="21" customHeight="1">
      <c r="A337" s="765" t="s">
        <v>3</v>
      </c>
      <c r="B337" s="765"/>
      <c r="C337" s="765"/>
      <c r="D337" s="765"/>
      <c r="E337" s="765"/>
      <c r="F337" s="765"/>
      <c r="G337" s="379">
        <f>SUM(G13:G336)</f>
        <v>1222220000</v>
      </c>
      <c r="H337" s="379">
        <f>SUM(H13:H336)</f>
        <v>1164040000</v>
      </c>
      <c r="I337" s="351">
        <f>I12+G337-H337</f>
        <v>547932000</v>
      </c>
      <c r="J337" s="351"/>
    </row>
    <row r="338" spans="1:10" ht="21" customHeight="1"/>
    <row r="339" spans="1:10" ht="21" customHeight="1">
      <c r="B339" s="260" t="s">
        <v>515</v>
      </c>
      <c r="E339" s="766">
        <f>I337</f>
        <v>547932000</v>
      </c>
      <c r="F339" s="766"/>
      <c r="G339" s="355" t="s">
        <v>20</v>
      </c>
    </row>
    <row r="340" spans="1:10" ht="21" customHeight="1">
      <c r="B340" s="260" t="s">
        <v>516</v>
      </c>
      <c r="C340" s="261" t="e">
        <f ca="1">[3]!VND(E339, TRUE)</f>
        <v>#NAME?</v>
      </c>
    </row>
    <row r="341" spans="1:10" ht="21" customHeight="1"/>
    <row r="342" spans="1:10" ht="14.25" customHeight="1">
      <c r="H342" s="354" t="s">
        <v>21</v>
      </c>
    </row>
    <row r="343" spans="1:10" ht="21" customHeight="1">
      <c r="A343" s="332" t="s">
        <v>22</v>
      </c>
      <c r="G343" s="332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02"/>
  <sheetViews>
    <sheetView topLeftCell="A5" zoomScale="95" workbookViewId="0">
      <pane ySplit="7" topLeftCell="A68" activePane="bottomLeft" state="frozen"/>
      <selection activeCell="G72" sqref="G72"/>
      <selection pane="bottomLeft" activeCell="L67" sqref="L67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4.28515625" style="392" bestFit="1" customWidth="1"/>
    <col min="13" max="16384" width="9.140625" style="392"/>
  </cols>
  <sheetData>
    <row r="1" spans="1:10" s="386" customFormat="1" ht="18.75" customHeight="1">
      <c r="A1" s="775" t="s">
        <v>9</v>
      </c>
      <c r="B1" s="775"/>
      <c r="C1" s="775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776" t="s">
        <v>11</v>
      </c>
      <c r="B3" s="776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777" t="s">
        <v>12</v>
      </c>
      <c r="B5" s="777"/>
      <c r="C5" s="777"/>
      <c r="D5" s="777"/>
      <c r="E5" s="777"/>
      <c r="F5" s="777"/>
      <c r="G5" s="777"/>
      <c r="H5" s="777"/>
    </row>
    <row r="6" spans="1:10" ht="9" customHeight="1">
      <c r="A6" s="778"/>
      <c r="B6" s="778"/>
      <c r="C6" s="778"/>
      <c r="D6" s="778"/>
      <c r="E6" s="778"/>
      <c r="F6" s="778"/>
      <c r="G6" s="778"/>
      <c r="H6" s="778"/>
      <c r="I6" s="392"/>
    </row>
    <row r="7" spans="1:10" s="206" customFormat="1" ht="18.75" customHeight="1">
      <c r="A7" s="393" t="s">
        <v>1370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1371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1372</v>
      </c>
      <c r="C9" s="397" t="s">
        <v>1373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1374</v>
      </c>
      <c r="C12" s="380" t="s">
        <v>1375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1376</v>
      </c>
      <c r="C13" s="253" t="s">
        <v>1375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1377</v>
      </c>
      <c r="C14" s="253" t="s">
        <v>1375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1378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1379</v>
      </c>
      <c r="C16" s="254" t="s">
        <v>1375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1379</v>
      </c>
      <c r="C17" s="254" t="s">
        <v>1375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1378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774"/>
      <c r="B19" s="774"/>
      <c r="C19" s="774"/>
      <c r="D19" s="774"/>
      <c r="E19" s="774"/>
      <c r="F19" s="774"/>
      <c r="G19" s="774"/>
      <c r="H19" s="774"/>
      <c r="I19" s="774"/>
      <c r="J19" s="774"/>
    </row>
    <row r="20" spans="1:10" ht="19.5" customHeight="1">
      <c r="A20" s="253">
        <v>41430</v>
      </c>
      <c r="B20" s="254" t="s">
        <v>1374</v>
      </c>
      <c r="C20" s="254" t="s">
        <v>1375</v>
      </c>
      <c r="D20" s="344">
        <v>2500</v>
      </c>
      <c r="E20" s="344">
        <v>14000</v>
      </c>
      <c r="F20" s="376">
        <f>E20*10%</f>
        <v>1400</v>
      </c>
      <c r="G20" s="344">
        <f t="shared" ref="G20:G73" si="2">IF(B20&lt;&gt;"",ROUND(D20*(E20+F20),-3),0)</f>
        <v>38500000</v>
      </c>
      <c r="H20" s="344"/>
      <c r="I20" s="344">
        <f>IF(B20&lt;&gt;"",I18+G20-H20,0)</f>
        <v>38500000</v>
      </c>
      <c r="J20" s="344" t="s">
        <v>1380</v>
      </c>
    </row>
    <row r="21" spans="1:10" s="406" customFormat="1" ht="19.5" customHeight="1">
      <c r="A21" s="255">
        <v>41472</v>
      </c>
      <c r="B21" s="255" t="s">
        <v>1378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73" si="3">IF(B21&lt;&gt;"",I20+G21-H21,0)</f>
        <v>0</v>
      </c>
      <c r="J21" s="255"/>
    </row>
    <row r="22" spans="1:10" ht="19.5" customHeight="1">
      <c r="A22" s="253">
        <v>41459</v>
      </c>
      <c r="B22" s="254" t="s">
        <v>1374</v>
      </c>
      <c r="C22" s="254" t="s">
        <v>1375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1381</v>
      </c>
    </row>
    <row r="23" spans="1:10" s="406" customFormat="1" ht="19.5" customHeight="1">
      <c r="A23" s="255">
        <v>41522</v>
      </c>
      <c r="B23" s="255" t="s">
        <v>1378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1374</v>
      </c>
      <c r="C24" s="254" t="s">
        <v>1375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1380</v>
      </c>
    </row>
    <row r="25" spans="1:10" s="406" customFormat="1" ht="19.5" customHeight="1">
      <c r="A25" s="255">
        <v>41893</v>
      </c>
      <c r="B25" s="255" t="s">
        <v>1378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1374</v>
      </c>
      <c r="C26" s="254" t="s">
        <v>1375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1381</v>
      </c>
    </row>
    <row r="27" spans="1:10" s="406" customFormat="1" ht="19.5" customHeight="1">
      <c r="A27" s="255">
        <v>41929</v>
      </c>
      <c r="B27" s="255" t="s">
        <v>1378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1374</v>
      </c>
      <c r="C28" s="254" t="s">
        <v>1375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1382</v>
      </c>
    </row>
    <row r="29" spans="1:10" s="406" customFormat="1" ht="19.5" customHeight="1">
      <c r="A29" s="255">
        <v>41997</v>
      </c>
      <c r="B29" s="255" t="s">
        <v>1378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1379</v>
      </c>
      <c r="C30" s="254" t="s">
        <v>1375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1383</v>
      </c>
      <c r="C31" s="254" t="s">
        <v>1384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1378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1385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1378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774"/>
      <c r="B35" s="774"/>
      <c r="C35" s="774"/>
      <c r="D35" s="774"/>
      <c r="E35" s="774"/>
      <c r="F35" s="774"/>
      <c r="G35" s="774"/>
      <c r="H35" s="774"/>
      <c r="I35" s="774"/>
      <c r="J35" s="774"/>
    </row>
    <row r="36" spans="1:10" ht="18.75" customHeight="1">
      <c r="A36" s="253">
        <v>42391</v>
      </c>
      <c r="B36" s="254" t="s">
        <v>1374</v>
      </c>
      <c r="C36" s="254" t="s">
        <v>1375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1380</v>
      </c>
    </row>
    <row r="37" spans="1:10" ht="18.75" customHeight="1">
      <c r="A37" s="253">
        <v>42444</v>
      </c>
      <c r="B37" s="255" t="s">
        <v>1378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1374</v>
      </c>
      <c r="C38" s="254" t="s">
        <v>1375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1374</v>
      </c>
      <c r="C39" s="254" t="s">
        <v>1375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4">
        <v>42555</v>
      </c>
      <c r="B40" s="255" t="s">
        <v>1378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72">
        <v>42600</v>
      </c>
      <c r="B41" s="255" t="s">
        <v>1378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1374</v>
      </c>
      <c r="C42" s="254" t="s">
        <v>1375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2113</v>
      </c>
      <c r="C43" s="254" t="s">
        <v>1375</v>
      </c>
      <c r="D43" s="344">
        <v>2300</v>
      </c>
      <c r="E43" s="344">
        <v>550</v>
      </c>
      <c r="F43" s="376"/>
      <c r="G43" s="675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73">
        <v>42584</v>
      </c>
      <c r="B44" s="254" t="s">
        <v>2114</v>
      </c>
      <c r="C44" s="254" t="s">
        <v>1375</v>
      </c>
      <c r="D44" s="344">
        <v>1300</v>
      </c>
      <c r="E44" s="344">
        <v>650</v>
      </c>
      <c r="F44" s="376"/>
      <c r="G44" s="675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73">
        <v>42584</v>
      </c>
      <c r="B45" s="254" t="s">
        <v>2115</v>
      </c>
      <c r="C45" s="254" t="s">
        <v>1375</v>
      </c>
      <c r="D45" s="344">
        <v>650</v>
      </c>
      <c r="E45" s="344">
        <v>650</v>
      </c>
      <c r="F45" s="376"/>
      <c r="G45" s="675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73">
        <v>42584</v>
      </c>
      <c r="B46" s="254" t="s">
        <v>2116</v>
      </c>
      <c r="C46" s="254" t="s">
        <v>1375</v>
      </c>
      <c r="D46" s="344">
        <v>3300</v>
      </c>
      <c r="E46" s="344">
        <v>650</v>
      </c>
      <c r="F46" s="376"/>
      <c r="G46" s="675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73">
        <v>42584</v>
      </c>
      <c r="B47" s="254" t="s">
        <v>2117</v>
      </c>
      <c r="C47" s="254" t="s">
        <v>1375</v>
      </c>
      <c r="D47" s="344">
        <v>1700</v>
      </c>
      <c r="E47" s="344">
        <v>650</v>
      </c>
      <c r="F47" s="376"/>
      <c r="G47" s="675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73">
        <v>42606</v>
      </c>
      <c r="B48" s="254" t="s">
        <v>2118</v>
      </c>
      <c r="C48" s="254" t="s">
        <v>1375</v>
      </c>
      <c r="D48" s="344">
        <v>4180</v>
      </c>
      <c r="E48" s="344">
        <v>550</v>
      </c>
      <c r="F48" s="376"/>
      <c r="G48" s="675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73">
        <v>42606</v>
      </c>
      <c r="B49" s="254" t="s">
        <v>2119</v>
      </c>
      <c r="C49" s="254" t="s">
        <v>1375</v>
      </c>
      <c r="D49" s="344">
        <v>5450</v>
      </c>
      <c r="E49" s="344">
        <v>550</v>
      </c>
      <c r="F49" s="376"/>
      <c r="G49" s="675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73">
        <v>42627</v>
      </c>
      <c r="B50" s="254" t="s">
        <v>2118</v>
      </c>
      <c r="C50" s="254" t="s">
        <v>1375</v>
      </c>
      <c r="D50" s="344">
        <v>4150</v>
      </c>
      <c r="E50" s="344">
        <v>550</v>
      </c>
      <c r="F50" s="376"/>
      <c r="G50" s="675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73">
        <v>42627</v>
      </c>
      <c r="B51" s="254" t="s">
        <v>2119</v>
      </c>
      <c r="C51" s="254" t="s">
        <v>1375</v>
      </c>
      <c r="D51" s="344">
        <v>4150</v>
      </c>
      <c r="E51" s="344">
        <v>550</v>
      </c>
      <c r="F51" s="376"/>
      <c r="G51" s="675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73">
        <v>42641</v>
      </c>
      <c r="B52" s="254" t="s">
        <v>2120</v>
      </c>
      <c r="C52" s="254" t="s">
        <v>1375</v>
      </c>
      <c r="D52" s="344">
        <v>6360</v>
      </c>
      <c r="E52" s="344">
        <v>450</v>
      </c>
      <c r="F52" s="376"/>
      <c r="G52" s="675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73">
        <v>42641</v>
      </c>
      <c r="B53" s="254" t="s">
        <v>2121</v>
      </c>
      <c r="C53" s="254" t="s">
        <v>1375</v>
      </c>
      <c r="D53" s="344">
        <v>2120</v>
      </c>
      <c r="E53" s="344">
        <v>450</v>
      </c>
      <c r="F53" s="376"/>
      <c r="G53" s="675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73">
        <v>42644</v>
      </c>
      <c r="B54" s="254" t="s">
        <v>2120</v>
      </c>
      <c r="C54" s="254" t="s">
        <v>1375</v>
      </c>
      <c r="D54" s="344">
        <v>3200</v>
      </c>
      <c r="E54" s="344">
        <v>450</v>
      </c>
      <c r="F54" s="376"/>
      <c r="G54" s="675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73">
        <v>42644</v>
      </c>
      <c r="B55" s="254" t="s">
        <v>2121</v>
      </c>
      <c r="C55" s="254" t="s">
        <v>1375</v>
      </c>
      <c r="D55" s="344">
        <v>800</v>
      </c>
      <c r="E55" s="344">
        <v>450</v>
      </c>
      <c r="F55" s="376"/>
      <c r="G55" s="675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1374</v>
      </c>
      <c r="C56" s="254" t="s">
        <v>1375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40">
        <v>42739</v>
      </c>
      <c r="B57" s="641" t="s">
        <v>1378</v>
      </c>
      <c r="C57" s="641"/>
      <c r="D57" s="642"/>
      <c r="E57" s="642"/>
      <c r="F57" s="643"/>
      <c r="G57" s="642">
        <f>IF(B57&lt;&gt;"",ROUND(D57*(E57+F57),-3),0)</f>
        <v>0</v>
      </c>
      <c r="H57" s="642">
        <v>36960000</v>
      </c>
      <c r="I57" s="642">
        <f>IF(B57&lt;&gt;"",I56+G57-H57,0)</f>
        <v>59762000</v>
      </c>
      <c r="J57" s="642"/>
    </row>
    <row r="58" spans="1:12" ht="18.75" customHeight="1">
      <c r="A58" s="640">
        <v>42751</v>
      </c>
      <c r="B58" s="641" t="s">
        <v>1374</v>
      </c>
      <c r="C58" s="641" t="s">
        <v>1375</v>
      </c>
      <c r="D58" s="642">
        <v>4700</v>
      </c>
      <c r="E58" s="642">
        <v>14000</v>
      </c>
      <c r="F58" s="643">
        <v>1400</v>
      </c>
      <c r="G58" s="642">
        <f>IF(B58&lt;&gt;"",ROUND(D58*(E58+F58),-3),0)</f>
        <v>72380000</v>
      </c>
      <c r="H58" s="642"/>
      <c r="I58" s="642">
        <f t="shared" ref="I58:I72" si="7">IF(B58&lt;&gt;"",I57+G58-H58,0)</f>
        <v>132142000</v>
      </c>
      <c r="J58" s="642"/>
    </row>
    <row r="59" spans="1:12" ht="18.75" customHeight="1">
      <c r="A59" s="640">
        <v>42754</v>
      </c>
      <c r="B59" s="641" t="s">
        <v>1378</v>
      </c>
      <c r="C59" s="641"/>
      <c r="D59" s="642"/>
      <c r="E59" s="642"/>
      <c r="F59" s="643"/>
      <c r="G59" s="642">
        <f t="shared" ref="G59:G72" si="8">IF(B59&lt;&gt;"",ROUND(D59*(E59+F59),-3),0)</f>
        <v>0</v>
      </c>
      <c r="H59" s="642">
        <v>38500000</v>
      </c>
      <c r="I59" s="642">
        <f t="shared" si="7"/>
        <v>93642000</v>
      </c>
      <c r="J59" s="642"/>
    </row>
    <row r="60" spans="1:12" ht="18.75" customHeight="1">
      <c r="A60" s="640">
        <v>42808</v>
      </c>
      <c r="B60" s="641" t="s">
        <v>1378</v>
      </c>
      <c r="C60" s="641"/>
      <c r="D60" s="642"/>
      <c r="E60" s="642"/>
      <c r="F60" s="643"/>
      <c r="G60" s="642">
        <f t="shared" si="8"/>
        <v>0</v>
      </c>
      <c r="H60" s="642">
        <v>40000000</v>
      </c>
      <c r="I60" s="642">
        <f t="shared" si="7"/>
        <v>53642000</v>
      </c>
      <c r="J60" s="642"/>
      <c r="L60" s="674"/>
    </row>
    <row r="61" spans="1:12" ht="18.75" customHeight="1">
      <c r="A61" s="640">
        <v>42835</v>
      </c>
      <c r="B61" s="641" t="s">
        <v>1374</v>
      </c>
      <c r="C61" s="641" t="s">
        <v>1375</v>
      </c>
      <c r="D61" s="642">
        <v>2250</v>
      </c>
      <c r="E61" s="642">
        <v>14000</v>
      </c>
      <c r="F61" s="643">
        <v>1400</v>
      </c>
      <c r="G61" s="642">
        <f>IF(B61&lt;&gt;"",ROUND(D61*(E61+F61),-3),0)</f>
        <v>34650000</v>
      </c>
      <c r="H61" s="642"/>
      <c r="I61" s="642">
        <f t="shared" si="7"/>
        <v>88292000</v>
      </c>
      <c r="J61" s="642"/>
      <c r="L61" s="674"/>
    </row>
    <row r="62" spans="1:12" ht="18.75" customHeight="1">
      <c r="A62" s="640">
        <v>42871</v>
      </c>
      <c r="B62" s="641" t="s">
        <v>1378</v>
      </c>
      <c r="C62" s="641"/>
      <c r="D62" s="642"/>
      <c r="E62" s="642"/>
      <c r="F62" s="643"/>
      <c r="G62" s="642">
        <f t="shared" si="8"/>
        <v>0</v>
      </c>
      <c r="H62" s="642">
        <v>35000000</v>
      </c>
      <c r="I62" s="642">
        <f>IF(B62&lt;&gt;"",I61+G62-H62,0)</f>
        <v>53292000</v>
      </c>
      <c r="J62" s="642"/>
    </row>
    <row r="63" spans="1:12" ht="18.75" customHeight="1">
      <c r="A63" s="640">
        <v>42909</v>
      </c>
      <c r="B63" s="641" t="s">
        <v>1374</v>
      </c>
      <c r="C63" s="641" t="s">
        <v>1375</v>
      </c>
      <c r="D63" s="642">
        <v>900</v>
      </c>
      <c r="E63" s="642">
        <v>19000</v>
      </c>
      <c r="F63" s="643">
        <v>1900</v>
      </c>
      <c r="G63" s="642">
        <f t="shared" si="8"/>
        <v>18810000</v>
      </c>
      <c r="H63" s="642"/>
      <c r="I63" s="642">
        <f t="shared" si="7"/>
        <v>72102000</v>
      </c>
      <c r="J63" s="642"/>
    </row>
    <row r="64" spans="1:12" ht="18.75" customHeight="1">
      <c r="A64" s="640">
        <v>42914</v>
      </c>
      <c r="B64" s="641" t="s">
        <v>1378</v>
      </c>
      <c r="C64" s="641"/>
      <c r="D64" s="642"/>
      <c r="E64" s="642"/>
      <c r="F64" s="643"/>
      <c r="G64" s="642">
        <f t="shared" si="8"/>
        <v>0</v>
      </c>
      <c r="H64" s="642">
        <v>32030000</v>
      </c>
      <c r="I64" s="642">
        <f t="shared" si="7"/>
        <v>40072000</v>
      </c>
      <c r="J64" s="642"/>
    </row>
    <row r="65" spans="1:12" ht="18.75" customHeight="1">
      <c r="A65" s="640"/>
      <c r="B65" s="641"/>
      <c r="C65" s="641"/>
      <c r="D65" s="642"/>
      <c r="E65" s="642"/>
      <c r="F65" s="643"/>
      <c r="G65" s="642">
        <f t="shared" si="8"/>
        <v>0</v>
      </c>
      <c r="H65" s="642"/>
      <c r="I65" s="642">
        <f t="shared" si="7"/>
        <v>0</v>
      </c>
      <c r="J65" s="642"/>
    </row>
    <row r="66" spans="1:12" ht="18.75" customHeight="1">
      <c r="A66" s="640"/>
      <c r="B66" s="641"/>
      <c r="C66" s="641"/>
      <c r="D66" s="642"/>
      <c r="E66" s="642"/>
      <c r="F66" s="643"/>
      <c r="G66" s="642">
        <f t="shared" si="8"/>
        <v>0</v>
      </c>
      <c r="H66" s="642"/>
      <c r="I66" s="642">
        <f t="shared" si="7"/>
        <v>0</v>
      </c>
      <c r="J66" s="642"/>
    </row>
    <row r="67" spans="1:12" ht="18.75" customHeight="1">
      <c r="A67" s="640"/>
      <c r="B67" s="641"/>
      <c r="C67" s="641"/>
      <c r="D67" s="642"/>
      <c r="E67" s="642"/>
      <c r="F67" s="643"/>
      <c r="G67" s="642">
        <f t="shared" ref="G67:G71" si="9">IF(B67&lt;&gt;"",ROUND(D67*(E67+F67),-3),0)</f>
        <v>0</v>
      </c>
      <c r="H67" s="642"/>
      <c r="I67" s="642">
        <f t="shared" si="7"/>
        <v>0</v>
      </c>
      <c r="J67" s="642"/>
    </row>
    <row r="68" spans="1:12" ht="18.75" customHeight="1">
      <c r="A68" s="640"/>
      <c r="B68" s="641"/>
      <c r="C68" s="641"/>
      <c r="D68" s="642"/>
      <c r="E68" s="642"/>
      <c r="F68" s="643"/>
      <c r="G68" s="642">
        <f t="shared" si="9"/>
        <v>0</v>
      </c>
      <c r="H68" s="642"/>
      <c r="I68" s="642">
        <f t="shared" si="7"/>
        <v>0</v>
      </c>
      <c r="J68" s="642"/>
    </row>
    <row r="69" spans="1:12" ht="18.75" customHeight="1">
      <c r="A69" s="640"/>
      <c r="B69" s="641"/>
      <c r="C69" s="641"/>
      <c r="D69" s="642"/>
      <c r="E69" s="642"/>
      <c r="F69" s="643"/>
      <c r="G69" s="642">
        <f t="shared" si="9"/>
        <v>0</v>
      </c>
      <c r="H69" s="642"/>
      <c r="I69" s="642">
        <f t="shared" si="7"/>
        <v>0</v>
      </c>
      <c r="J69" s="642"/>
    </row>
    <row r="70" spans="1:12" ht="18.75" customHeight="1">
      <c r="A70" s="640"/>
      <c r="B70" s="641"/>
      <c r="C70" s="641"/>
      <c r="D70" s="642"/>
      <c r="E70" s="642"/>
      <c r="F70" s="643"/>
      <c r="G70" s="642">
        <f t="shared" si="9"/>
        <v>0</v>
      </c>
      <c r="H70" s="642"/>
      <c r="I70" s="642">
        <f t="shared" si="7"/>
        <v>0</v>
      </c>
      <c r="J70" s="642"/>
    </row>
    <row r="71" spans="1:12" ht="18.75" customHeight="1">
      <c r="A71" s="640"/>
      <c r="B71" s="641"/>
      <c r="C71" s="641"/>
      <c r="D71" s="642"/>
      <c r="E71" s="642"/>
      <c r="F71" s="643"/>
      <c r="G71" s="642">
        <f t="shared" si="9"/>
        <v>0</v>
      </c>
      <c r="H71" s="642"/>
      <c r="I71" s="642">
        <f t="shared" si="7"/>
        <v>0</v>
      </c>
      <c r="J71" s="642"/>
    </row>
    <row r="72" spans="1:12" ht="18.75" customHeight="1">
      <c r="A72" s="640"/>
      <c r="B72" s="641"/>
      <c r="C72" s="641"/>
      <c r="D72" s="642"/>
      <c r="E72" s="642"/>
      <c r="F72" s="643"/>
      <c r="G72" s="642">
        <f t="shared" si="8"/>
        <v>0</v>
      </c>
      <c r="H72" s="642"/>
      <c r="I72" s="642">
        <f t="shared" si="7"/>
        <v>0</v>
      </c>
      <c r="J72" s="642"/>
    </row>
    <row r="73" spans="1:12" ht="18.75" customHeight="1">
      <c r="A73" s="257"/>
      <c r="B73" s="258"/>
      <c r="C73" s="258"/>
      <c r="D73" s="349"/>
      <c r="E73" s="349"/>
      <c r="F73" s="411"/>
      <c r="G73" s="349">
        <f t="shared" si="2"/>
        <v>0</v>
      </c>
      <c r="H73" s="349"/>
      <c r="I73" s="349">
        <f t="shared" si="3"/>
        <v>0</v>
      </c>
      <c r="J73" s="349"/>
      <c r="L73" s="674">
        <v>21262000</v>
      </c>
    </row>
    <row r="74" spans="1:12" s="407" customFormat="1" ht="21" customHeight="1">
      <c r="A74" s="765" t="s">
        <v>3</v>
      </c>
      <c r="B74" s="765"/>
      <c r="C74" s="765"/>
      <c r="D74" s="765"/>
      <c r="E74" s="765"/>
      <c r="F74" s="765"/>
      <c r="G74" s="379">
        <f>SUM(G12:G73)</f>
        <v>631991000</v>
      </c>
      <c r="H74" s="379">
        <f>SUM(H12:H73)</f>
        <v>591919000</v>
      </c>
      <c r="I74" s="351">
        <f>G74-H74</f>
        <v>40072000</v>
      </c>
      <c r="J74" s="351"/>
      <c r="L74" s="678">
        <f>I64-L73</f>
        <v>18810000</v>
      </c>
    </row>
    <row r="75" spans="1:12" ht="21" customHeight="1"/>
    <row r="76" spans="1:12" ht="21" customHeight="1">
      <c r="B76" s="408" t="s">
        <v>515</v>
      </c>
      <c r="E76" s="773">
        <f>I74</f>
        <v>40072000</v>
      </c>
      <c r="F76" s="773"/>
      <c r="G76" s="409" t="s">
        <v>20</v>
      </c>
    </row>
    <row r="77" spans="1:12" ht="21" customHeight="1">
      <c r="B77" s="408" t="s">
        <v>516</v>
      </c>
      <c r="C77" s="410" t="e">
        <f ca="1">[4]!VND(E76, TRUE)</f>
        <v>#NAME?</v>
      </c>
    </row>
    <row r="78" spans="1:12" ht="21" customHeight="1"/>
    <row r="79" spans="1:12" ht="21" customHeight="1">
      <c r="A79" s="400" t="s">
        <v>1386</v>
      </c>
      <c r="G79" s="400" t="s">
        <v>23</v>
      </c>
    </row>
    <row r="80" spans="1:12" ht="21" customHeight="1"/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>
      <c r="A90" s="403"/>
      <c r="B90" s="399"/>
      <c r="D90" s="405"/>
      <c r="E90" s="405"/>
      <c r="F90" s="404"/>
      <c r="G90" s="405"/>
      <c r="H90" s="405"/>
      <c r="I90" s="405"/>
    </row>
    <row r="91" spans="1:9" ht="18.75" customHeight="1">
      <c r="A91" s="403"/>
      <c r="B91" s="399"/>
      <c r="D91" s="405"/>
      <c r="E91" s="405"/>
      <c r="F91" s="404"/>
      <c r="G91" s="405"/>
      <c r="H91" s="405"/>
      <c r="I91" s="405"/>
    </row>
    <row r="92" spans="1:9" ht="18.75" customHeight="1">
      <c r="A92" s="403"/>
      <c r="B92" s="399"/>
      <c r="D92" s="405"/>
      <c r="E92" s="405"/>
      <c r="F92" s="404"/>
      <c r="G92" s="405"/>
      <c r="H92" s="405"/>
      <c r="I92" s="405"/>
    </row>
    <row r="93" spans="1:9" ht="18.75" customHeight="1">
      <c r="A93" s="403"/>
      <c r="B93" s="399"/>
      <c r="D93" s="405"/>
      <c r="E93" s="405"/>
      <c r="F93" s="404"/>
      <c r="G93" s="405"/>
      <c r="H93" s="405"/>
      <c r="I93" s="405"/>
    </row>
    <row r="94" spans="1:9" ht="18.75" customHeight="1">
      <c r="A94" s="403"/>
      <c r="B94" s="399"/>
      <c r="D94" s="405"/>
      <c r="E94" s="405"/>
      <c r="F94" s="404"/>
      <c r="G94" s="405"/>
      <c r="H94" s="405"/>
      <c r="I94" s="405"/>
    </row>
    <row r="95" spans="1:9" ht="18.75" customHeight="1"/>
    <row r="96" spans="1:9" ht="18.75" customHeight="1"/>
    <row r="97" spans="2:9" ht="18.75" customHeight="1"/>
    <row r="98" spans="2:9" ht="18.75" customHeight="1"/>
    <row r="99" spans="2:9" s="398" customFormat="1" ht="18.75" customHeight="1">
      <c r="B99" s="392"/>
      <c r="C99" s="399"/>
      <c r="D99" s="400"/>
      <c r="E99" s="400"/>
      <c r="F99" s="401"/>
      <c r="G99" s="400"/>
      <c r="H99" s="400"/>
      <c r="I99" s="400"/>
    </row>
    <row r="100" spans="2:9" s="398" customFormat="1" ht="18.75" customHeight="1">
      <c r="B100" s="392"/>
      <c r="C100" s="399"/>
      <c r="D100" s="400"/>
      <c r="E100" s="400"/>
      <c r="F100" s="401"/>
      <c r="G100" s="400"/>
      <c r="H100" s="400"/>
      <c r="I100" s="400"/>
    </row>
    <row r="101" spans="2:9" s="398" customFormat="1" ht="18.75" customHeight="1">
      <c r="B101" s="392"/>
      <c r="C101" s="399"/>
      <c r="D101" s="400"/>
      <c r="E101" s="400"/>
      <c r="F101" s="401"/>
      <c r="G101" s="400"/>
      <c r="H101" s="400"/>
      <c r="I101" s="400"/>
    </row>
    <row r="102" spans="2:9" s="398" customFormat="1" ht="18.75" customHeight="1">
      <c r="B102" s="392"/>
      <c r="C102" s="399"/>
      <c r="D102" s="400"/>
      <c r="E102" s="400"/>
      <c r="F102" s="401"/>
      <c r="G102" s="400"/>
      <c r="H102" s="400"/>
      <c r="I102" s="400"/>
    </row>
  </sheetData>
  <mergeCells count="8">
    <mergeCell ref="E76:F76"/>
    <mergeCell ref="A35:J35"/>
    <mergeCell ref="A1:C1"/>
    <mergeCell ref="A3:B3"/>
    <mergeCell ref="A5:H5"/>
    <mergeCell ref="A6:H6"/>
    <mergeCell ref="A19:J19"/>
    <mergeCell ref="A74:F74"/>
  </mergeCells>
  <pageMargins left="0.5" right="0.15" top="0.53" bottom="0.25" header="0.5" footer="0.25"/>
  <pageSetup scale="9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9" customWidth="1"/>
    <col min="5" max="5" width="8.140625" style="500" customWidth="1"/>
    <col min="6" max="6" width="10.7109375" style="501" customWidth="1"/>
    <col min="7" max="7" width="15.7109375" style="501" customWidth="1"/>
    <col min="8" max="8" width="12.140625" style="502" customWidth="1"/>
    <col min="9" max="9" width="13.140625" style="501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46" t="s">
        <v>9</v>
      </c>
      <c r="B1" s="746"/>
      <c r="C1" s="746"/>
      <c r="D1" s="489"/>
      <c r="E1" s="86"/>
      <c r="F1" s="490"/>
      <c r="G1" s="490"/>
      <c r="H1" s="491"/>
      <c r="I1" s="490"/>
    </row>
    <row r="2" spans="1:11" s="19" customFormat="1" ht="18" customHeight="1">
      <c r="A2" s="746" t="s">
        <v>10</v>
      </c>
      <c r="B2" s="746"/>
      <c r="C2" s="746"/>
      <c r="D2" s="746"/>
      <c r="E2" s="746"/>
      <c r="F2" s="490"/>
      <c r="G2" s="490"/>
      <c r="H2" s="491"/>
      <c r="I2" s="490"/>
    </row>
    <row r="3" spans="1:11" s="19" customFormat="1" ht="18" customHeight="1">
      <c r="A3" s="746" t="s">
        <v>11</v>
      </c>
      <c r="B3" s="746"/>
      <c r="C3" s="783" t="s">
        <v>511</v>
      </c>
      <c r="D3" s="783"/>
      <c r="E3" s="87"/>
      <c r="F3" s="490"/>
      <c r="G3" s="490"/>
      <c r="H3" s="491"/>
      <c r="I3" s="490"/>
    </row>
    <row r="4" spans="1:11" s="135" customFormat="1" ht="9" customHeight="1">
      <c r="D4" s="492"/>
      <c r="E4" s="88"/>
      <c r="F4" s="493"/>
      <c r="G4" s="493"/>
      <c r="H4" s="494"/>
      <c r="I4" s="493"/>
    </row>
    <row r="5" spans="1:11" s="242" customFormat="1" ht="29.25" customHeight="1">
      <c r="A5" s="768" t="s">
        <v>12</v>
      </c>
      <c r="B5" s="768"/>
      <c r="C5" s="768"/>
      <c r="D5" s="768"/>
      <c r="E5" s="768"/>
      <c r="F5" s="768"/>
      <c r="G5" s="768"/>
      <c r="H5" s="768"/>
      <c r="I5" s="768"/>
    </row>
    <row r="6" spans="1:11" ht="9" customHeight="1">
      <c r="A6" s="769"/>
      <c r="B6" s="769"/>
      <c r="C6" s="769"/>
      <c r="D6" s="769"/>
      <c r="E6" s="769"/>
      <c r="F6" s="769"/>
      <c r="G6" s="769"/>
      <c r="H6" s="769"/>
      <c r="I6" s="769"/>
    </row>
    <row r="7" spans="1:11" s="204" customFormat="1" ht="18" hidden="1" customHeight="1">
      <c r="A7" s="203"/>
      <c r="C7" s="244"/>
      <c r="D7" s="495"/>
      <c r="E7" s="496"/>
      <c r="F7" s="497"/>
      <c r="G7" s="497"/>
      <c r="H7" s="498"/>
      <c r="I7" s="497"/>
    </row>
    <row r="8" spans="1:11" s="204" customFormat="1" ht="18" hidden="1" customHeight="1">
      <c r="A8" s="203"/>
      <c r="C8" s="244"/>
      <c r="D8" s="495"/>
      <c r="E8" s="496"/>
      <c r="F8" s="497"/>
      <c r="G8" s="497"/>
      <c r="H8" s="498"/>
      <c r="I8" s="497"/>
    </row>
    <row r="9" spans="1:11" s="204" customFormat="1" ht="18" hidden="1" customHeight="1">
      <c r="A9" s="203"/>
      <c r="C9" s="245"/>
      <c r="D9" s="495"/>
      <c r="E9" s="496"/>
      <c r="F9" s="497"/>
      <c r="G9" s="497"/>
      <c r="H9" s="498"/>
      <c r="I9" s="497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503" t="s">
        <v>513</v>
      </c>
      <c r="E11" s="504" t="s">
        <v>514</v>
      </c>
      <c r="F11" s="505" t="s">
        <v>15</v>
      </c>
      <c r="G11" s="505" t="s">
        <v>16</v>
      </c>
      <c r="H11" s="506" t="s">
        <v>17</v>
      </c>
      <c r="I11" s="505" t="s">
        <v>18</v>
      </c>
      <c r="J11" s="507" t="s">
        <v>19</v>
      </c>
    </row>
    <row r="12" spans="1:11" ht="21" customHeight="1">
      <c r="A12" s="251">
        <v>41621</v>
      </c>
      <c r="B12" s="252" t="s">
        <v>2128</v>
      </c>
      <c r="C12" s="252" t="s">
        <v>2129</v>
      </c>
      <c r="D12" s="508">
        <v>800</v>
      </c>
      <c r="E12" s="509">
        <v>21</v>
      </c>
      <c r="F12" s="509">
        <f>E12*10%</f>
        <v>2.1</v>
      </c>
      <c r="G12" s="509">
        <f>IF(B12&lt;&gt;"",D12*(E12+F12),0)</f>
        <v>18480</v>
      </c>
      <c r="H12" s="510"/>
      <c r="I12" s="509">
        <f>IF(B12&lt;&gt;"",G12-H12,0)</f>
        <v>18480</v>
      </c>
      <c r="J12" s="511"/>
    </row>
    <row r="13" spans="1:11" ht="21" customHeight="1">
      <c r="A13" s="488"/>
      <c r="B13" s="254" t="s">
        <v>2130</v>
      </c>
      <c r="C13" s="254" t="s">
        <v>2129</v>
      </c>
      <c r="D13" s="512">
        <v>480</v>
      </c>
      <c r="E13" s="513">
        <v>51</v>
      </c>
      <c r="F13" s="513">
        <f t="shared" ref="F13:F35" si="0">E13*10%</f>
        <v>5.1000000000000005</v>
      </c>
      <c r="G13" s="513">
        <f>IF(B13&lt;&gt;"",D13*(E13+F13),0)</f>
        <v>26928</v>
      </c>
      <c r="H13" s="514"/>
      <c r="I13" s="513">
        <f>IF(B13&lt;&gt;"",I12+G13-H13,0)</f>
        <v>45408</v>
      </c>
      <c r="J13" s="515"/>
    </row>
    <row r="14" spans="1:11" ht="21" customHeight="1">
      <c r="A14" s="488"/>
      <c r="B14" s="254" t="s">
        <v>2131</v>
      </c>
      <c r="C14" s="254" t="s">
        <v>2129</v>
      </c>
      <c r="D14" s="512">
        <v>200</v>
      </c>
      <c r="E14" s="513">
        <v>24</v>
      </c>
      <c r="F14" s="513">
        <f t="shared" si="0"/>
        <v>2.4000000000000004</v>
      </c>
      <c r="G14" s="513">
        <f>IF(B14&lt;&gt;"",D14*(E14+F14),0)</f>
        <v>5280</v>
      </c>
      <c r="H14" s="514"/>
      <c r="I14" s="513">
        <f>IF(B14&lt;&gt;"",I13+G14-H14,0)</f>
        <v>50688</v>
      </c>
      <c r="J14" s="516"/>
      <c r="K14" s="516"/>
    </row>
    <row r="15" spans="1:11" ht="21" customHeight="1">
      <c r="A15" s="488"/>
      <c r="B15" s="254" t="s">
        <v>2132</v>
      </c>
      <c r="C15" s="254" t="s">
        <v>2129</v>
      </c>
      <c r="D15" s="512">
        <v>120</v>
      </c>
      <c r="E15" s="513">
        <v>46.5</v>
      </c>
      <c r="F15" s="513">
        <f t="shared" si="0"/>
        <v>4.6500000000000004</v>
      </c>
      <c r="G15" s="513">
        <f>IF(B15&lt;&gt;"",D15*(E15+F15),0)</f>
        <v>6138</v>
      </c>
      <c r="H15" s="514"/>
      <c r="I15" s="513">
        <f>IF(B15&lt;&gt;"",I14+G15-H15,0)</f>
        <v>56826</v>
      </c>
      <c r="J15" s="515"/>
    </row>
    <row r="16" spans="1:11" ht="21" customHeight="1">
      <c r="A16" s="488"/>
      <c r="B16" s="254" t="s">
        <v>2133</v>
      </c>
      <c r="C16" s="254" t="s">
        <v>2129</v>
      </c>
      <c r="D16" s="512">
        <v>800</v>
      </c>
      <c r="E16" s="513">
        <v>12</v>
      </c>
      <c r="F16" s="513">
        <f t="shared" si="0"/>
        <v>1.2000000000000002</v>
      </c>
      <c r="G16" s="513">
        <f t="shared" ref="G16:G59" si="1">IF(B16&lt;&gt;"",D16*(E16+F16),0)</f>
        <v>10560</v>
      </c>
      <c r="H16" s="514"/>
      <c r="I16" s="513">
        <f t="shared" ref="I16:I59" si="2">IF(B16&lt;&gt;"",I15+G16-H16,0)</f>
        <v>67386</v>
      </c>
      <c r="J16" s="515"/>
    </row>
    <row r="17" spans="1:10" ht="21" customHeight="1">
      <c r="A17" s="488"/>
      <c r="B17" s="254" t="s">
        <v>2134</v>
      </c>
      <c r="C17" s="254" t="s">
        <v>2129</v>
      </c>
      <c r="D17" s="512">
        <v>480</v>
      </c>
      <c r="E17" s="513">
        <v>32</v>
      </c>
      <c r="F17" s="513">
        <f t="shared" si="0"/>
        <v>3.2</v>
      </c>
      <c r="G17" s="513">
        <f t="shared" si="1"/>
        <v>16896</v>
      </c>
      <c r="H17" s="514"/>
      <c r="I17" s="513">
        <f t="shared" si="2"/>
        <v>84282</v>
      </c>
      <c r="J17" s="515"/>
    </row>
    <row r="18" spans="1:10" ht="21" customHeight="1">
      <c r="A18" s="488"/>
      <c r="B18" s="254" t="s">
        <v>2135</v>
      </c>
      <c r="C18" s="254" t="s">
        <v>2129</v>
      </c>
      <c r="D18" s="512">
        <v>200</v>
      </c>
      <c r="E18" s="513">
        <v>19.5</v>
      </c>
      <c r="F18" s="513">
        <f t="shared" si="0"/>
        <v>1.9500000000000002</v>
      </c>
      <c r="G18" s="513">
        <f t="shared" si="1"/>
        <v>4290</v>
      </c>
      <c r="H18" s="514"/>
      <c r="I18" s="513">
        <f t="shared" si="2"/>
        <v>88572</v>
      </c>
      <c r="J18" s="515"/>
    </row>
    <row r="19" spans="1:10" ht="21" customHeight="1">
      <c r="A19" s="488"/>
      <c r="B19" s="254" t="s">
        <v>2136</v>
      </c>
      <c r="C19" s="254" t="s">
        <v>2129</v>
      </c>
      <c r="D19" s="512">
        <v>84</v>
      </c>
      <c r="E19" s="513">
        <v>38</v>
      </c>
      <c r="F19" s="513">
        <f t="shared" si="0"/>
        <v>3.8000000000000003</v>
      </c>
      <c r="G19" s="513">
        <f t="shared" si="1"/>
        <v>3511.2</v>
      </c>
      <c r="H19" s="514"/>
      <c r="I19" s="513">
        <f t="shared" si="2"/>
        <v>92083.199999999997</v>
      </c>
      <c r="J19" s="515"/>
    </row>
    <row r="20" spans="1:10" ht="21" customHeight="1">
      <c r="A20" s="488"/>
      <c r="B20" s="254" t="s">
        <v>2137</v>
      </c>
      <c r="C20" s="254" t="s">
        <v>2129</v>
      </c>
      <c r="D20" s="512">
        <v>800</v>
      </c>
      <c r="E20" s="513">
        <v>17</v>
      </c>
      <c r="F20" s="513">
        <f t="shared" si="0"/>
        <v>1.7000000000000002</v>
      </c>
      <c r="G20" s="513">
        <f t="shared" si="1"/>
        <v>14960</v>
      </c>
      <c r="H20" s="514"/>
      <c r="I20" s="513">
        <f t="shared" si="2"/>
        <v>107043.2</v>
      </c>
      <c r="J20" s="515"/>
    </row>
    <row r="21" spans="1:10" ht="21" customHeight="1">
      <c r="A21" s="488"/>
      <c r="B21" s="254" t="s">
        <v>2138</v>
      </c>
      <c r="C21" s="254" t="s">
        <v>2129</v>
      </c>
      <c r="D21" s="512">
        <v>348</v>
      </c>
      <c r="E21" s="513">
        <v>42.5</v>
      </c>
      <c r="F21" s="513">
        <f t="shared" si="0"/>
        <v>4.25</v>
      </c>
      <c r="G21" s="513">
        <f t="shared" si="1"/>
        <v>16269</v>
      </c>
      <c r="H21" s="514"/>
      <c r="I21" s="513">
        <f t="shared" si="2"/>
        <v>123312.2</v>
      </c>
      <c r="J21" s="515"/>
    </row>
    <row r="22" spans="1:10" ht="21" customHeight="1">
      <c r="A22" s="488"/>
      <c r="B22" s="254" t="s">
        <v>2139</v>
      </c>
      <c r="C22" s="254" t="s">
        <v>2140</v>
      </c>
      <c r="D22" s="512">
        <v>1600</v>
      </c>
      <c r="E22" s="513">
        <v>18</v>
      </c>
      <c r="F22" s="513">
        <f t="shared" si="0"/>
        <v>1.8</v>
      </c>
      <c r="G22" s="513">
        <f t="shared" si="1"/>
        <v>31680</v>
      </c>
      <c r="H22" s="514"/>
      <c r="I22" s="513">
        <f t="shared" si="2"/>
        <v>154992.20000000001</v>
      </c>
      <c r="J22" s="515"/>
    </row>
    <row r="23" spans="1:10" ht="21" customHeight="1">
      <c r="A23" s="488"/>
      <c r="B23" s="254" t="s">
        <v>2141</v>
      </c>
      <c r="C23" s="254" t="s">
        <v>2140</v>
      </c>
      <c r="D23" s="512">
        <v>800</v>
      </c>
      <c r="E23" s="513">
        <v>35.5</v>
      </c>
      <c r="F23" s="513">
        <f t="shared" si="0"/>
        <v>3.5500000000000003</v>
      </c>
      <c r="G23" s="513">
        <f t="shared" si="1"/>
        <v>31239.999999999996</v>
      </c>
      <c r="H23" s="514"/>
      <c r="I23" s="513">
        <f t="shared" si="2"/>
        <v>186232.2</v>
      </c>
      <c r="J23" s="515"/>
    </row>
    <row r="24" spans="1:10" ht="21" customHeight="1">
      <c r="A24" s="488"/>
      <c r="B24" s="254" t="s">
        <v>2142</v>
      </c>
      <c r="C24" s="254" t="s">
        <v>2129</v>
      </c>
      <c r="D24" s="512">
        <v>200</v>
      </c>
      <c r="E24" s="513">
        <v>28</v>
      </c>
      <c r="F24" s="513">
        <f t="shared" si="0"/>
        <v>2.8000000000000003</v>
      </c>
      <c r="G24" s="513">
        <f t="shared" si="1"/>
        <v>6160</v>
      </c>
      <c r="H24" s="514"/>
      <c r="I24" s="513">
        <f t="shared" si="2"/>
        <v>192392.2</v>
      </c>
      <c r="J24" s="515"/>
    </row>
    <row r="25" spans="1:10" ht="21" customHeight="1">
      <c r="A25" s="488"/>
      <c r="B25" s="254" t="s">
        <v>2143</v>
      </c>
      <c r="C25" s="254" t="s">
        <v>2129</v>
      </c>
      <c r="D25" s="512">
        <v>132</v>
      </c>
      <c r="E25" s="513">
        <v>55</v>
      </c>
      <c r="F25" s="513">
        <f t="shared" si="0"/>
        <v>5.5</v>
      </c>
      <c r="G25" s="513">
        <f t="shared" si="1"/>
        <v>7986</v>
      </c>
      <c r="H25" s="514"/>
      <c r="I25" s="513">
        <f t="shared" si="2"/>
        <v>200378.2</v>
      </c>
      <c r="J25" s="515"/>
    </row>
    <row r="26" spans="1:10" ht="21" customHeight="1">
      <c r="A26" s="488">
        <v>41621</v>
      </c>
      <c r="B26" s="254" t="s">
        <v>2144</v>
      </c>
      <c r="C26" s="254" t="s">
        <v>2140</v>
      </c>
      <c r="D26" s="512">
        <v>280</v>
      </c>
      <c r="E26" s="513">
        <v>24</v>
      </c>
      <c r="F26" s="513">
        <f t="shared" si="0"/>
        <v>2.4000000000000004</v>
      </c>
      <c r="G26" s="513">
        <f t="shared" si="1"/>
        <v>7392</v>
      </c>
      <c r="H26" s="514"/>
      <c r="I26" s="513">
        <f t="shared" si="2"/>
        <v>207770.2</v>
      </c>
      <c r="J26" s="515"/>
    </row>
    <row r="27" spans="1:10" ht="21" customHeight="1">
      <c r="A27" s="488">
        <v>41627</v>
      </c>
      <c r="B27" s="254" t="s">
        <v>2144</v>
      </c>
      <c r="C27" s="254" t="s">
        <v>2140</v>
      </c>
      <c r="D27" s="512">
        <v>720</v>
      </c>
      <c r="E27" s="513">
        <v>24</v>
      </c>
      <c r="F27" s="513">
        <f t="shared" si="0"/>
        <v>2.4000000000000004</v>
      </c>
      <c r="G27" s="513">
        <f t="shared" si="1"/>
        <v>19008</v>
      </c>
      <c r="H27" s="514"/>
      <c r="I27" s="513">
        <f t="shared" si="2"/>
        <v>226778.2</v>
      </c>
      <c r="J27" s="515"/>
    </row>
    <row r="28" spans="1:10" ht="21" customHeight="1">
      <c r="A28" s="488"/>
      <c r="B28" s="254" t="s">
        <v>2128</v>
      </c>
      <c r="C28" s="254" t="s">
        <v>2129</v>
      </c>
      <c r="D28" s="512">
        <v>600</v>
      </c>
      <c r="E28" s="513">
        <v>21</v>
      </c>
      <c r="F28" s="513">
        <f t="shared" si="0"/>
        <v>2.1</v>
      </c>
      <c r="G28" s="513">
        <f t="shared" si="1"/>
        <v>13860</v>
      </c>
      <c r="H28" s="514"/>
      <c r="I28" s="513">
        <f t="shared" si="2"/>
        <v>240638.2</v>
      </c>
      <c r="J28" s="515"/>
    </row>
    <row r="29" spans="1:10" ht="21" customHeight="1">
      <c r="A29" s="488"/>
      <c r="B29" s="254" t="s">
        <v>2131</v>
      </c>
      <c r="C29" s="254" t="s">
        <v>2129</v>
      </c>
      <c r="D29" s="512">
        <v>500</v>
      </c>
      <c r="E29" s="513">
        <v>24</v>
      </c>
      <c r="F29" s="513">
        <f t="shared" si="0"/>
        <v>2.4000000000000004</v>
      </c>
      <c r="G29" s="513">
        <f t="shared" si="1"/>
        <v>13200</v>
      </c>
      <c r="H29" s="514"/>
      <c r="I29" s="513">
        <f t="shared" si="2"/>
        <v>253838.2</v>
      </c>
      <c r="J29" s="515"/>
    </row>
    <row r="30" spans="1:10" ht="21" customHeight="1">
      <c r="A30" s="488"/>
      <c r="B30" s="254" t="s">
        <v>2133</v>
      </c>
      <c r="C30" s="254" t="s">
        <v>2129</v>
      </c>
      <c r="D30" s="512">
        <v>300</v>
      </c>
      <c r="E30" s="513">
        <v>12</v>
      </c>
      <c r="F30" s="513">
        <f t="shared" si="0"/>
        <v>1.2000000000000002</v>
      </c>
      <c r="G30" s="513">
        <f t="shared" si="1"/>
        <v>3960</v>
      </c>
      <c r="H30" s="514"/>
      <c r="I30" s="513">
        <f t="shared" si="2"/>
        <v>257798.2</v>
      </c>
      <c r="J30" s="515"/>
    </row>
    <row r="31" spans="1:10" ht="21" customHeight="1">
      <c r="A31" s="488"/>
      <c r="B31" s="254" t="s">
        <v>2135</v>
      </c>
      <c r="C31" s="254" t="s">
        <v>2129</v>
      </c>
      <c r="D31" s="512">
        <v>540</v>
      </c>
      <c r="E31" s="513">
        <v>19.5</v>
      </c>
      <c r="F31" s="513">
        <f t="shared" si="0"/>
        <v>1.9500000000000002</v>
      </c>
      <c r="G31" s="513">
        <f t="shared" si="1"/>
        <v>11583</v>
      </c>
      <c r="H31" s="514"/>
      <c r="I31" s="513">
        <f t="shared" si="2"/>
        <v>269381.2</v>
      </c>
      <c r="J31" s="515"/>
    </row>
    <row r="32" spans="1:10" ht="21" customHeight="1">
      <c r="A32" s="488"/>
      <c r="B32" s="254" t="s">
        <v>2144</v>
      </c>
      <c r="C32" s="254" t="s">
        <v>2140</v>
      </c>
      <c r="D32" s="512">
        <v>280</v>
      </c>
      <c r="E32" s="513">
        <v>24</v>
      </c>
      <c r="F32" s="513">
        <f t="shared" si="0"/>
        <v>2.4000000000000004</v>
      </c>
      <c r="G32" s="513">
        <f t="shared" si="1"/>
        <v>7392</v>
      </c>
      <c r="H32" s="514"/>
      <c r="I32" s="513">
        <f t="shared" si="2"/>
        <v>276773.2</v>
      </c>
      <c r="J32" s="515"/>
    </row>
    <row r="33" spans="1:10" ht="21" customHeight="1">
      <c r="A33" s="488">
        <v>41639</v>
      </c>
      <c r="B33" s="254" t="s">
        <v>2133</v>
      </c>
      <c r="C33" s="254" t="s">
        <v>2129</v>
      </c>
      <c r="D33" s="512">
        <v>320</v>
      </c>
      <c r="E33" s="513">
        <v>12</v>
      </c>
      <c r="F33" s="513">
        <f t="shared" si="0"/>
        <v>1.2000000000000002</v>
      </c>
      <c r="G33" s="513">
        <f t="shared" si="1"/>
        <v>4224</v>
      </c>
      <c r="H33" s="514"/>
      <c r="I33" s="513">
        <f t="shared" si="2"/>
        <v>280997.2</v>
      </c>
      <c r="J33" s="515"/>
    </row>
    <row r="34" spans="1:10" ht="21" customHeight="1">
      <c r="A34" s="488"/>
      <c r="B34" s="254" t="s">
        <v>2131</v>
      </c>
      <c r="C34" s="254" t="s">
        <v>2129</v>
      </c>
      <c r="D34" s="512">
        <v>500</v>
      </c>
      <c r="E34" s="513">
        <v>24</v>
      </c>
      <c r="F34" s="513">
        <f t="shared" si="0"/>
        <v>2.4000000000000004</v>
      </c>
      <c r="G34" s="513">
        <f t="shared" si="1"/>
        <v>13200</v>
      </c>
      <c r="H34" s="514"/>
      <c r="I34" s="513">
        <f t="shared" si="2"/>
        <v>294197.2</v>
      </c>
      <c r="J34" s="515"/>
    </row>
    <row r="35" spans="1:10" ht="21" customHeight="1">
      <c r="A35" s="488"/>
      <c r="B35" s="254" t="s">
        <v>2144</v>
      </c>
      <c r="C35" s="254" t="s">
        <v>2140</v>
      </c>
      <c r="D35" s="512">
        <v>920</v>
      </c>
      <c r="E35" s="513">
        <v>24</v>
      </c>
      <c r="F35" s="513">
        <f t="shared" si="0"/>
        <v>2.4000000000000004</v>
      </c>
      <c r="G35" s="513">
        <f t="shared" si="1"/>
        <v>24288</v>
      </c>
      <c r="H35" s="514"/>
      <c r="I35" s="513">
        <f t="shared" si="2"/>
        <v>318485.2</v>
      </c>
      <c r="J35" s="515"/>
    </row>
    <row r="36" spans="1:10" ht="21" customHeight="1">
      <c r="A36" s="488">
        <v>41656</v>
      </c>
      <c r="B36" s="254" t="s">
        <v>2128</v>
      </c>
      <c r="C36" s="254" t="s">
        <v>2129</v>
      </c>
      <c r="D36" s="512">
        <v>1200</v>
      </c>
      <c r="E36" s="513">
        <v>21</v>
      </c>
      <c r="F36" s="513"/>
      <c r="G36" s="513">
        <f t="shared" si="1"/>
        <v>25200</v>
      </c>
      <c r="H36" s="514"/>
      <c r="I36" s="513">
        <f t="shared" si="2"/>
        <v>343685.2</v>
      </c>
      <c r="J36" s="515"/>
    </row>
    <row r="37" spans="1:10" ht="21" customHeight="1">
      <c r="A37" s="488"/>
      <c r="B37" s="254" t="s">
        <v>2131</v>
      </c>
      <c r="C37" s="254" t="s">
        <v>2129</v>
      </c>
      <c r="D37" s="512">
        <v>1000</v>
      </c>
      <c r="E37" s="513">
        <v>24</v>
      </c>
      <c r="F37" s="513"/>
      <c r="G37" s="513">
        <f t="shared" si="1"/>
        <v>24000</v>
      </c>
      <c r="H37" s="514"/>
      <c r="I37" s="513">
        <f t="shared" si="2"/>
        <v>367685.2</v>
      </c>
      <c r="J37" s="515"/>
    </row>
    <row r="38" spans="1:10" ht="21" customHeight="1">
      <c r="A38" s="488"/>
      <c r="B38" s="254" t="s">
        <v>2137</v>
      </c>
      <c r="C38" s="254" t="s">
        <v>2129</v>
      </c>
      <c r="D38" s="512">
        <v>600</v>
      </c>
      <c r="E38" s="513">
        <v>17</v>
      </c>
      <c r="F38" s="513"/>
      <c r="G38" s="513">
        <f t="shared" si="1"/>
        <v>10200</v>
      </c>
      <c r="H38" s="514"/>
      <c r="I38" s="513">
        <f t="shared" si="2"/>
        <v>377885.2</v>
      </c>
      <c r="J38" s="515"/>
    </row>
    <row r="39" spans="1:10" s="522" customFormat="1" ht="21" customHeight="1">
      <c r="A39" s="517">
        <v>41664</v>
      </c>
      <c r="B39" s="518" t="s">
        <v>2145</v>
      </c>
      <c r="C39" s="518"/>
      <c r="D39" s="519"/>
      <c r="E39" s="520"/>
      <c r="F39" s="520">
        <v>2655.9</v>
      </c>
      <c r="G39" s="513">
        <f t="shared" si="1"/>
        <v>0</v>
      </c>
      <c r="H39" s="514"/>
      <c r="I39" s="513">
        <f t="shared" si="2"/>
        <v>377885.2</v>
      </c>
      <c r="J39" s="521"/>
    </row>
    <row r="40" spans="1:10" ht="21" customHeight="1">
      <c r="A40" s="488">
        <v>41750</v>
      </c>
      <c r="B40" s="254" t="s">
        <v>2137</v>
      </c>
      <c r="C40" s="254" t="s">
        <v>2129</v>
      </c>
      <c r="D40" s="512">
        <v>100</v>
      </c>
      <c r="E40" s="513">
        <v>17</v>
      </c>
      <c r="F40" s="513"/>
      <c r="G40" s="513">
        <f t="shared" si="1"/>
        <v>1700</v>
      </c>
      <c r="H40" s="514"/>
      <c r="I40" s="513">
        <f t="shared" si="2"/>
        <v>379585.2</v>
      </c>
      <c r="J40" s="515"/>
    </row>
    <row r="41" spans="1:10" ht="21" customHeight="1">
      <c r="A41" s="488">
        <v>41751</v>
      </c>
      <c r="B41" s="254" t="s">
        <v>2137</v>
      </c>
      <c r="C41" s="254" t="s">
        <v>2129</v>
      </c>
      <c r="D41" s="512">
        <v>500</v>
      </c>
      <c r="E41" s="513">
        <v>17</v>
      </c>
      <c r="F41" s="513"/>
      <c r="G41" s="513">
        <f t="shared" si="1"/>
        <v>8500</v>
      </c>
      <c r="H41" s="514"/>
      <c r="I41" s="513">
        <f t="shared" si="2"/>
        <v>388085.2</v>
      </c>
      <c r="J41" s="515"/>
    </row>
    <row r="42" spans="1:10" ht="21" customHeight="1">
      <c r="A42" s="488">
        <v>41627</v>
      </c>
      <c r="B42" s="254" t="s">
        <v>2146</v>
      </c>
      <c r="C42" s="254" t="s">
        <v>2129</v>
      </c>
      <c r="D42" s="512">
        <v>80</v>
      </c>
      <c r="E42" s="513">
        <v>3</v>
      </c>
      <c r="F42" s="513"/>
      <c r="G42" s="513">
        <f t="shared" si="1"/>
        <v>240</v>
      </c>
      <c r="H42" s="514"/>
      <c r="I42" s="513">
        <f t="shared" si="2"/>
        <v>388325.2</v>
      </c>
      <c r="J42" s="515"/>
    </row>
    <row r="43" spans="1:10" ht="21" customHeight="1">
      <c r="A43" s="488"/>
      <c r="B43" s="254" t="s">
        <v>2147</v>
      </c>
      <c r="C43" s="254" t="s">
        <v>2129</v>
      </c>
      <c r="D43" s="512">
        <v>60</v>
      </c>
      <c r="E43" s="513">
        <v>3</v>
      </c>
      <c r="F43" s="513"/>
      <c r="G43" s="513">
        <f t="shared" si="1"/>
        <v>180</v>
      </c>
      <c r="H43" s="514"/>
      <c r="I43" s="513">
        <f t="shared" si="2"/>
        <v>388505.2</v>
      </c>
      <c r="J43" s="515"/>
    </row>
    <row r="44" spans="1:10" ht="21" customHeight="1">
      <c r="A44" s="488"/>
      <c r="B44" s="254" t="s">
        <v>2148</v>
      </c>
      <c r="C44" s="254" t="s">
        <v>2129</v>
      </c>
      <c r="D44" s="512">
        <v>60</v>
      </c>
      <c r="E44" s="513">
        <v>3</v>
      </c>
      <c r="F44" s="513"/>
      <c r="G44" s="513">
        <f t="shared" si="1"/>
        <v>180</v>
      </c>
      <c r="H44" s="514"/>
      <c r="I44" s="513">
        <f t="shared" si="2"/>
        <v>388685.2</v>
      </c>
      <c r="J44" s="515"/>
    </row>
    <row r="45" spans="1:10" ht="21" customHeight="1">
      <c r="A45" s="488">
        <v>41639</v>
      </c>
      <c r="B45" s="254" t="s">
        <v>2147</v>
      </c>
      <c r="C45" s="254" t="s">
        <v>2129</v>
      </c>
      <c r="D45" s="512">
        <v>100</v>
      </c>
      <c r="E45" s="513">
        <v>3</v>
      </c>
      <c r="F45" s="513"/>
      <c r="G45" s="513">
        <f t="shared" si="1"/>
        <v>300</v>
      </c>
      <c r="H45" s="514"/>
      <c r="I45" s="513">
        <f t="shared" si="2"/>
        <v>388985.2</v>
      </c>
      <c r="J45" s="515"/>
    </row>
    <row r="46" spans="1:10" ht="21" customHeight="1">
      <c r="A46" s="488"/>
      <c r="B46" s="254" t="s">
        <v>2148</v>
      </c>
      <c r="C46" s="254" t="s">
        <v>2129</v>
      </c>
      <c r="D46" s="512">
        <v>940</v>
      </c>
      <c r="E46" s="513">
        <v>3</v>
      </c>
      <c r="F46" s="513"/>
      <c r="G46" s="513">
        <f t="shared" si="1"/>
        <v>2820</v>
      </c>
      <c r="H46" s="514"/>
      <c r="I46" s="513">
        <f t="shared" si="2"/>
        <v>391805.2</v>
      </c>
      <c r="J46" s="515"/>
    </row>
    <row r="47" spans="1:10" ht="21" customHeight="1">
      <c r="A47" s="488"/>
      <c r="B47" s="254" t="s">
        <v>2149</v>
      </c>
      <c r="C47" s="254" t="s">
        <v>2129</v>
      </c>
      <c r="D47" s="512">
        <v>100</v>
      </c>
      <c r="E47" s="513">
        <v>3</v>
      </c>
      <c r="F47" s="513"/>
      <c r="G47" s="513">
        <f t="shared" si="1"/>
        <v>300</v>
      </c>
      <c r="H47" s="514"/>
      <c r="I47" s="513">
        <f t="shared" si="2"/>
        <v>392105.2</v>
      </c>
      <c r="J47" s="515"/>
    </row>
    <row r="48" spans="1:10" ht="21" customHeight="1">
      <c r="A48" s="488"/>
      <c r="B48" s="254" t="s">
        <v>2150</v>
      </c>
      <c r="C48" s="254" t="s">
        <v>2129</v>
      </c>
      <c r="D48" s="512">
        <v>100</v>
      </c>
      <c r="E48" s="513">
        <v>3</v>
      </c>
      <c r="F48" s="513"/>
      <c r="G48" s="513">
        <f t="shared" si="1"/>
        <v>300</v>
      </c>
      <c r="H48" s="514"/>
      <c r="I48" s="513">
        <f t="shared" si="2"/>
        <v>392405.2</v>
      </c>
      <c r="J48" s="515"/>
    </row>
    <row r="49" spans="1:10" ht="21" customHeight="1">
      <c r="A49" s="488"/>
      <c r="B49" s="254" t="s">
        <v>2151</v>
      </c>
      <c r="C49" s="254" t="s">
        <v>2129</v>
      </c>
      <c r="D49" s="512">
        <v>100</v>
      </c>
      <c r="E49" s="513">
        <v>3</v>
      </c>
      <c r="F49" s="513"/>
      <c r="G49" s="513">
        <f t="shared" si="1"/>
        <v>300</v>
      </c>
      <c r="H49" s="514"/>
      <c r="I49" s="513">
        <f t="shared" si="2"/>
        <v>392705.2</v>
      </c>
      <c r="J49" s="515"/>
    </row>
    <row r="50" spans="1:10" ht="21" customHeight="1">
      <c r="A50" s="488">
        <v>41751</v>
      </c>
      <c r="B50" s="254" t="s">
        <v>2149</v>
      </c>
      <c r="C50" s="254" t="s">
        <v>2129</v>
      </c>
      <c r="D50" s="512">
        <v>1362</v>
      </c>
      <c r="E50" s="513">
        <v>3</v>
      </c>
      <c r="F50" s="513"/>
      <c r="G50" s="513">
        <f t="shared" si="1"/>
        <v>4086</v>
      </c>
      <c r="H50" s="514"/>
      <c r="I50" s="513">
        <f t="shared" si="2"/>
        <v>396791.2</v>
      </c>
      <c r="J50" s="515"/>
    </row>
    <row r="51" spans="1:10" ht="21" customHeight="1">
      <c r="A51" s="488"/>
      <c r="B51" s="254" t="s">
        <v>2150</v>
      </c>
      <c r="C51" s="254" t="s">
        <v>2129</v>
      </c>
      <c r="D51" s="512">
        <v>1084</v>
      </c>
      <c r="E51" s="513">
        <v>3</v>
      </c>
      <c r="F51" s="513"/>
      <c r="G51" s="513">
        <f t="shared" si="1"/>
        <v>3252</v>
      </c>
      <c r="H51" s="514"/>
      <c r="I51" s="513">
        <f t="shared" si="2"/>
        <v>400043.2</v>
      </c>
      <c r="J51" s="515"/>
    </row>
    <row r="52" spans="1:10" ht="21" customHeight="1">
      <c r="A52" s="488"/>
      <c r="B52" s="254" t="s">
        <v>2148</v>
      </c>
      <c r="C52" s="254" t="s">
        <v>2129</v>
      </c>
      <c r="D52" s="512">
        <v>36</v>
      </c>
      <c r="E52" s="513">
        <v>3</v>
      </c>
      <c r="F52" s="513"/>
      <c r="G52" s="513">
        <f t="shared" si="1"/>
        <v>108</v>
      </c>
      <c r="H52" s="514"/>
      <c r="I52" s="513">
        <f t="shared" si="2"/>
        <v>400151.2</v>
      </c>
      <c r="J52" s="515"/>
    </row>
    <row r="53" spans="1:10" ht="21" customHeight="1">
      <c r="A53" s="488"/>
      <c r="B53" s="254" t="s">
        <v>2151</v>
      </c>
      <c r="C53" s="254" t="s">
        <v>2129</v>
      </c>
      <c r="D53" s="512">
        <v>86</v>
      </c>
      <c r="E53" s="513">
        <v>3</v>
      </c>
      <c r="F53" s="513"/>
      <c r="G53" s="513">
        <f t="shared" si="1"/>
        <v>258</v>
      </c>
      <c r="H53" s="514"/>
      <c r="I53" s="513">
        <f t="shared" si="2"/>
        <v>400409.2</v>
      </c>
      <c r="J53" s="515"/>
    </row>
    <row r="54" spans="1:10" s="527" customFormat="1" ht="21" customHeight="1">
      <c r="A54" s="255">
        <v>41639</v>
      </c>
      <c r="B54" s="256" t="s">
        <v>2152</v>
      </c>
      <c r="C54" s="256"/>
      <c r="D54" s="523"/>
      <c r="E54" s="524"/>
      <c r="F54" s="524"/>
      <c r="G54" s="524">
        <f t="shared" si="1"/>
        <v>0</v>
      </c>
      <c r="H54" s="525">
        <v>100000</v>
      </c>
      <c r="I54" s="524">
        <f t="shared" si="2"/>
        <v>300409.2</v>
      </c>
      <c r="J54" s="526"/>
    </row>
    <row r="55" spans="1:10" ht="21" customHeight="1">
      <c r="A55" s="255">
        <v>41647</v>
      </c>
      <c r="B55" s="256" t="s">
        <v>2152</v>
      </c>
      <c r="C55" s="256"/>
      <c r="D55" s="523"/>
      <c r="E55" s="524"/>
      <c r="F55" s="524"/>
      <c r="G55" s="524">
        <f>IF(B55&lt;&gt;"",D55*(E55+F55),0)</f>
        <v>0</v>
      </c>
      <c r="H55" s="525">
        <v>100378.2</v>
      </c>
      <c r="I55" s="524">
        <f t="shared" si="2"/>
        <v>200031</v>
      </c>
      <c r="J55" s="526"/>
    </row>
    <row r="56" spans="1:10" ht="21" customHeight="1">
      <c r="A56" s="255">
        <v>41772</v>
      </c>
      <c r="B56" s="256" t="s">
        <v>2152</v>
      </c>
      <c r="C56" s="256"/>
      <c r="D56" s="523"/>
      <c r="E56" s="524"/>
      <c r="F56" s="524"/>
      <c r="G56" s="524">
        <f>IF(B56&lt;&gt;"",D56*(E56+F56),0)</f>
        <v>0</v>
      </c>
      <c r="H56" s="525">
        <v>100000</v>
      </c>
      <c r="I56" s="524">
        <f t="shared" si="2"/>
        <v>100031</v>
      </c>
      <c r="J56" s="526"/>
    </row>
    <row r="57" spans="1:10" s="527" customFormat="1" ht="21" customHeight="1">
      <c r="A57" s="255"/>
      <c r="B57" s="256" t="s">
        <v>2153</v>
      </c>
      <c r="C57" s="256"/>
      <c r="D57" s="523"/>
      <c r="E57" s="524"/>
      <c r="F57" s="524"/>
      <c r="G57" s="524">
        <f t="shared" si="1"/>
        <v>0</v>
      </c>
      <c r="H57" s="525">
        <v>20000</v>
      </c>
      <c r="I57" s="524">
        <f t="shared" si="2"/>
        <v>80031</v>
      </c>
      <c r="J57" s="526"/>
    </row>
    <row r="58" spans="1:10" ht="21" hidden="1" customHeight="1">
      <c r="A58" s="488"/>
      <c r="B58" s="254"/>
      <c r="C58" s="254"/>
      <c r="D58" s="512"/>
      <c r="E58" s="513"/>
      <c r="F58" s="513"/>
      <c r="G58" s="513">
        <f t="shared" si="1"/>
        <v>0</v>
      </c>
      <c r="H58" s="514"/>
      <c r="I58" s="524">
        <f>IF(B58&lt;&gt;"",#REF!+G58-H58,0)</f>
        <v>0</v>
      </c>
      <c r="J58" s="515"/>
    </row>
    <row r="59" spans="1:10" ht="21" hidden="1" customHeight="1">
      <c r="A59" s="488"/>
      <c r="B59" s="254"/>
      <c r="C59" s="254"/>
      <c r="D59" s="512"/>
      <c r="E59" s="513"/>
      <c r="F59" s="513"/>
      <c r="G59" s="513">
        <f t="shared" si="1"/>
        <v>0</v>
      </c>
      <c r="H59" s="514"/>
      <c r="I59" s="524">
        <f t="shared" si="2"/>
        <v>0</v>
      </c>
      <c r="J59" s="515"/>
    </row>
    <row r="60" spans="1:10" ht="21" hidden="1" customHeight="1">
      <c r="A60" s="488"/>
      <c r="B60" s="254"/>
      <c r="C60" s="254"/>
      <c r="D60" s="512"/>
      <c r="E60" s="513"/>
      <c r="F60" s="513"/>
      <c r="G60" s="513">
        <f>IF(B60&lt;&gt;"",D60*(E60+F60),0)</f>
        <v>0</v>
      </c>
      <c r="H60" s="514"/>
      <c r="I60" s="524">
        <f>IF(B60&lt;&gt;"",I59+G60-H60,0)</f>
        <v>0</v>
      </c>
      <c r="J60" s="515"/>
    </row>
    <row r="61" spans="1:10" ht="21" hidden="1" customHeight="1">
      <c r="A61" s="488"/>
      <c r="B61" s="254"/>
      <c r="C61" s="254"/>
      <c r="D61" s="512"/>
      <c r="E61" s="513"/>
      <c r="F61" s="513"/>
      <c r="G61" s="513">
        <f>IF(B61&lt;&gt;"",D61*(E61+F61),0)</f>
        <v>0</v>
      </c>
      <c r="H61" s="514"/>
      <c r="I61" s="524">
        <f>IF(B61&lt;&gt;"",I60+G61-H61,0)</f>
        <v>0</v>
      </c>
      <c r="J61" s="515"/>
    </row>
    <row r="62" spans="1:10" ht="21" hidden="1" customHeight="1">
      <c r="A62" s="488"/>
      <c r="B62" s="254"/>
      <c r="C62" s="254"/>
      <c r="D62" s="512"/>
      <c r="E62" s="513"/>
      <c r="F62" s="513"/>
      <c r="G62" s="513">
        <f>IF(B62&lt;&gt;"",D62*(E62+F62),0)</f>
        <v>0</v>
      </c>
      <c r="H62" s="514"/>
      <c r="I62" s="524">
        <f>IF(B62&lt;&gt;"",I61+G62-H62,0)</f>
        <v>0</v>
      </c>
      <c r="J62" s="515"/>
    </row>
    <row r="63" spans="1:10" ht="21" customHeight="1">
      <c r="A63" s="257"/>
      <c r="B63" s="258"/>
      <c r="C63" s="258"/>
      <c r="D63" s="528"/>
      <c r="E63" s="529"/>
      <c r="F63" s="529"/>
      <c r="G63" s="529">
        <f>IF(B63&lt;&gt;"",D63*(E63+F63),0)</f>
        <v>0</v>
      </c>
      <c r="H63" s="530"/>
      <c r="I63" s="524">
        <f>IF(B63&lt;&gt;"",I62+G63-H63,0)</f>
        <v>0</v>
      </c>
      <c r="J63" s="531"/>
    </row>
    <row r="64" spans="1:10" s="259" customFormat="1" ht="21" customHeight="1">
      <c r="A64" s="779" t="s">
        <v>3</v>
      </c>
      <c r="B64" s="779"/>
      <c r="C64" s="779"/>
      <c r="D64" s="779"/>
      <c r="E64" s="779"/>
      <c r="F64" s="779"/>
      <c r="G64" s="532">
        <f>SUM(G12:G63)</f>
        <v>400409.2</v>
      </c>
      <c r="H64" s="533">
        <f>SUM(H12:H63)</f>
        <v>320378.2</v>
      </c>
      <c r="I64" s="534">
        <f>G64-H64</f>
        <v>80031</v>
      </c>
      <c r="J64" s="535"/>
    </row>
    <row r="65" spans="1:10" ht="21" customHeight="1">
      <c r="I65" s="502"/>
      <c r="J65" s="536"/>
    </row>
    <row r="66" spans="1:10" ht="37.5" customHeight="1">
      <c r="A66" s="537" t="s">
        <v>2154</v>
      </c>
      <c r="B66" s="538" t="s">
        <v>484</v>
      </c>
      <c r="C66" s="538" t="s">
        <v>512</v>
      </c>
      <c r="D66" s="539" t="s">
        <v>2155</v>
      </c>
      <c r="E66" s="539" t="s">
        <v>2156</v>
      </c>
      <c r="F66" s="539" t="s">
        <v>2157</v>
      </c>
      <c r="G66" s="538" t="s">
        <v>1967</v>
      </c>
      <c r="H66" s="540" t="s">
        <v>487</v>
      </c>
      <c r="I66" s="538" t="s">
        <v>15</v>
      </c>
      <c r="J66" s="538" t="s">
        <v>2158</v>
      </c>
    </row>
    <row r="67" spans="1:10">
      <c r="A67" s="541">
        <v>41527</v>
      </c>
      <c r="B67" s="542" t="s">
        <v>2159</v>
      </c>
      <c r="C67" s="543" t="s">
        <v>517</v>
      </c>
      <c r="D67" s="544"/>
      <c r="E67" s="545">
        <v>100</v>
      </c>
      <c r="F67" s="544">
        <v>100</v>
      </c>
      <c r="G67" s="546"/>
      <c r="H67" s="547">
        <f>F67*G67</f>
        <v>0</v>
      </c>
      <c r="I67" s="543"/>
      <c r="J67" s="541" t="s">
        <v>2160</v>
      </c>
    </row>
    <row r="68" spans="1:10">
      <c r="A68" s="541">
        <v>41497</v>
      </c>
      <c r="B68" s="542" t="s">
        <v>2161</v>
      </c>
      <c r="C68" s="543" t="s">
        <v>517</v>
      </c>
      <c r="D68" s="544"/>
      <c r="E68" s="545">
        <v>200</v>
      </c>
      <c r="F68" s="544">
        <v>200</v>
      </c>
      <c r="G68" s="546"/>
      <c r="H68" s="547">
        <f t="shared" ref="H68:H81" si="3">F68*G68</f>
        <v>0</v>
      </c>
      <c r="I68" s="543"/>
      <c r="J68" s="541" t="s">
        <v>2162</v>
      </c>
    </row>
    <row r="69" spans="1:10">
      <c r="A69" s="541">
        <v>41619</v>
      </c>
      <c r="B69" s="542" t="s">
        <v>2161</v>
      </c>
      <c r="C69" s="543" t="s">
        <v>517</v>
      </c>
      <c r="D69" s="544"/>
      <c r="E69" s="548">
        <v>1000</v>
      </c>
      <c r="F69" s="544">
        <v>352</v>
      </c>
      <c r="G69" s="546">
        <v>50000</v>
      </c>
      <c r="H69" s="547">
        <f t="shared" si="3"/>
        <v>17600000</v>
      </c>
      <c r="I69" s="543"/>
      <c r="J69" s="541" t="s">
        <v>2163</v>
      </c>
    </row>
    <row r="70" spans="1:10">
      <c r="A70" s="541"/>
      <c r="B70" s="542" t="s">
        <v>2164</v>
      </c>
      <c r="C70" s="543" t="s">
        <v>517</v>
      </c>
      <c r="D70" s="544"/>
      <c r="E70" s="545">
        <v>50</v>
      </c>
      <c r="F70" s="544">
        <v>50</v>
      </c>
      <c r="G70" s="546">
        <v>50000</v>
      </c>
      <c r="H70" s="547">
        <f t="shared" si="3"/>
        <v>2500000</v>
      </c>
      <c r="I70" s="543"/>
      <c r="J70" s="541"/>
    </row>
    <row r="71" spans="1:10">
      <c r="A71" s="541" t="s">
        <v>2165</v>
      </c>
      <c r="B71" s="549" t="s">
        <v>2166</v>
      </c>
      <c r="C71" s="543" t="s">
        <v>517</v>
      </c>
      <c r="D71" s="544"/>
      <c r="E71" s="545">
        <v>4.9000000000000004</v>
      </c>
      <c r="F71" s="544">
        <v>4.9000000000000004</v>
      </c>
      <c r="G71" s="546">
        <v>400000</v>
      </c>
      <c r="H71" s="547">
        <f t="shared" si="3"/>
        <v>1960000.0000000002</v>
      </c>
      <c r="I71" s="543"/>
      <c r="J71" s="541"/>
    </row>
    <row r="72" spans="1:10">
      <c r="A72" s="543" t="s">
        <v>2167</v>
      </c>
      <c r="B72" s="549" t="s">
        <v>2166</v>
      </c>
      <c r="C72" s="543" t="s">
        <v>517</v>
      </c>
      <c r="D72" s="544"/>
      <c r="E72" s="545">
        <v>4.4000000000000004</v>
      </c>
      <c r="F72" s="544">
        <v>4.4000000000000004</v>
      </c>
      <c r="G72" s="546">
        <v>400000</v>
      </c>
      <c r="H72" s="547">
        <f t="shared" si="3"/>
        <v>1760000.0000000002</v>
      </c>
      <c r="I72" s="543"/>
      <c r="J72" s="543"/>
    </row>
    <row r="73" spans="1:10">
      <c r="A73" s="543"/>
      <c r="B73" s="549" t="s">
        <v>2168</v>
      </c>
      <c r="C73" s="543" t="s">
        <v>517</v>
      </c>
      <c r="D73" s="544"/>
      <c r="E73" s="545">
        <v>3.2</v>
      </c>
      <c r="F73" s="544">
        <v>3</v>
      </c>
      <c r="G73" s="546">
        <v>230000</v>
      </c>
      <c r="H73" s="547">
        <f t="shared" si="3"/>
        <v>690000</v>
      </c>
      <c r="I73" s="543"/>
      <c r="J73" s="543"/>
    </row>
    <row r="74" spans="1:10">
      <c r="A74" s="543"/>
      <c r="B74" s="549" t="s">
        <v>2166</v>
      </c>
      <c r="C74" s="543" t="s">
        <v>517</v>
      </c>
      <c r="D74" s="544"/>
      <c r="E74" s="545">
        <v>4.4000000000000004</v>
      </c>
      <c r="F74" s="544">
        <v>4.4000000000000004</v>
      </c>
      <c r="G74" s="546">
        <v>400000</v>
      </c>
      <c r="H74" s="547">
        <f t="shared" si="3"/>
        <v>1760000.0000000002</v>
      </c>
      <c r="I74" s="543"/>
      <c r="J74" s="543"/>
    </row>
    <row r="75" spans="1:10">
      <c r="A75" s="543" t="s">
        <v>2169</v>
      </c>
      <c r="B75" s="549" t="s">
        <v>2166</v>
      </c>
      <c r="C75" s="543" t="s">
        <v>517</v>
      </c>
      <c r="D75" s="544"/>
      <c r="E75" s="550">
        <v>6</v>
      </c>
      <c r="F75" s="544">
        <v>6</v>
      </c>
      <c r="G75" s="546">
        <v>300000</v>
      </c>
      <c r="H75" s="547">
        <f t="shared" si="3"/>
        <v>1800000</v>
      </c>
      <c r="I75" s="543"/>
      <c r="J75" s="543"/>
    </row>
    <row r="76" spans="1:10">
      <c r="A76" s="543"/>
      <c r="B76" s="549" t="s">
        <v>2168</v>
      </c>
      <c r="C76" s="543" t="s">
        <v>517</v>
      </c>
      <c r="D76" s="544"/>
      <c r="E76" s="545">
        <v>3</v>
      </c>
      <c r="F76" s="544">
        <v>3</v>
      </c>
      <c r="G76" s="546">
        <v>250000</v>
      </c>
      <c r="H76" s="547">
        <f t="shared" si="3"/>
        <v>750000</v>
      </c>
      <c r="I76" s="543"/>
      <c r="J76" s="543"/>
    </row>
    <row r="77" spans="1:10">
      <c r="A77" s="551">
        <v>42012</v>
      </c>
      <c r="B77" s="549" t="s">
        <v>2166</v>
      </c>
      <c r="C77" s="543" t="s">
        <v>517</v>
      </c>
      <c r="D77" s="552"/>
      <c r="E77" s="545">
        <v>9.5</v>
      </c>
      <c r="F77" s="545">
        <v>9.5</v>
      </c>
      <c r="G77" s="546">
        <v>360000</v>
      </c>
      <c r="H77" s="547">
        <f t="shared" si="3"/>
        <v>3420000</v>
      </c>
      <c r="I77" s="553"/>
      <c r="J77" s="553"/>
    </row>
    <row r="78" spans="1:10">
      <c r="A78" s="551">
        <v>42012</v>
      </c>
      <c r="B78" s="549" t="s">
        <v>2170</v>
      </c>
      <c r="C78" s="543" t="s">
        <v>517</v>
      </c>
      <c r="D78" s="552"/>
      <c r="E78" s="545">
        <v>0.5</v>
      </c>
      <c r="F78" s="545">
        <v>0.5</v>
      </c>
      <c r="G78" s="546">
        <v>1068000</v>
      </c>
      <c r="H78" s="547">
        <f t="shared" si="3"/>
        <v>534000</v>
      </c>
      <c r="I78" s="553"/>
      <c r="J78" s="553"/>
    </row>
    <row r="79" spans="1:10">
      <c r="A79" s="551">
        <v>42051</v>
      </c>
      <c r="B79" s="549" t="s">
        <v>2171</v>
      </c>
      <c r="C79" s="543" t="s">
        <v>517</v>
      </c>
      <c r="D79" s="552"/>
      <c r="E79" s="545">
        <v>7.5</v>
      </c>
      <c r="F79" s="545">
        <v>7.5</v>
      </c>
      <c r="G79" s="546">
        <v>250000</v>
      </c>
      <c r="H79" s="547">
        <f t="shared" si="3"/>
        <v>1875000</v>
      </c>
      <c r="I79" s="553"/>
      <c r="J79" s="553"/>
    </row>
    <row r="80" spans="1:10">
      <c r="A80" s="551">
        <v>42399</v>
      </c>
      <c r="B80" s="549" t="s">
        <v>2166</v>
      </c>
      <c r="C80" s="543" t="s">
        <v>517</v>
      </c>
      <c r="D80" s="554"/>
      <c r="E80" s="545">
        <v>9.6999999999999993</v>
      </c>
      <c r="F80" s="545">
        <v>9.6999999999999993</v>
      </c>
      <c r="G80" s="546">
        <v>370000</v>
      </c>
      <c r="H80" s="547">
        <f t="shared" si="3"/>
        <v>3588999.9999999995</v>
      </c>
      <c r="I80" s="555"/>
      <c r="J80" s="555"/>
    </row>
    <row r="81" spans="1:10">
      <c r="A81" s="551">
        <v>42399</v>
      </c>
      <c r="B81" s="549" t="s">
        <v>2171</v>
      </c>
      <c r="C81" s="543" t="s">
        <v>517</v>
      </c>
      <c r="D81" s="554"/>
      <c r="E81" s="545">
        <v>8</v>
      </c>
      <c r="F81" s="545">
        <v>8</v>
      </c>
      <c r="G81" s="546">
        <v>250000</v>
      </c>
      <c r="H81" s="547">
        <f t="shared" si="3"/>
        <v>2000000</v>
      </c>
      <c r="I81" s="555"/>
      <c r="J81" s="555"/>
    </row>
    <row r="82" spans="1:10">
      <c r="A82" s="543"/>
      <c r="B82" s="549"/>
      <c r="C82" s="543"/>
      <c r="D82" s="544"/>
      <c r="E82" s="545"/>
      <c r="F82" s="544"/>
      <c r="G82" s="546"/>
      <c r="H82" s="547"/>
      <c r="I82" s="543"/>
      <c r="J82" s="543"/>
    </row>
    <row r="83" spans="1:10">
      <c r="A83" s="543"/>
      <c r="B83" s="549"/>
      <c r="C83" s="543"/>
      <c r="D83" s="544"/>
      <c r="E83" s="545"/>
      <c r="F83" s="544"/>
      <c r="G83" s="546"/>
      <c r="H83" s="547"/>
      <c r="I83" s="543"/>
      <c r="J83" s="543"/>
    </row>
    <row r="84" spans="1:10" s="259" customFormat="1">
      <c r="A84" s="780" t="s">
        <v>3</v>
      </c>
      <c r="B84" s="781"/>
      <c r="C84" s="781"/>
      <c r="D84" s="781"/>
      <c r="E84" s="781"/>
      <c r="F84" s="781"/>
      <c r="G84" s="782"/>
      <c r="H84" s="556">
        <f>SUM(H67:H83)</f>
        <v>40238000</v>
      </c>
      <c r="I84" s="557"/>
      <c r="J84" s="557"/>
    </row>
    <row r="86" spans="1:10" s="259" customFormat="1">
      <c r="A86" s="558"/>
      <c r="C86" s="559"/>
      <c r="D86" s="560"/>
      <c r="E86" s="561"/>
      <c r="F86" s="562" t="s">
        <v>2172</v>
      </c>
      <c r="H86" s="563"/>
      <c r="I86" s="563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122"/>
  <sheetViews>
    <sheetView topLeftCell="A5" zoomScale="95" workbookViewId="0">
      <pane ySplit="4" topLeftCell="A95" activePane="bottomLeft" state="frozen"/>
      <selection activeCell="A5" sqref="A5"/>
      <selection pane="bottomLeft" activeCell="L107" sqref="L107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73" customWidth="1"/>
    <col min="5" max="5" width="11.85546875" style="500" customWidth="1"/>
    <col min="6" max="6" width="13.5703125" style="500" customWidth="1"/>
    <col min="7" max="7" width="18.42578125" style="501" customWidth="1"/>
    <col min="8" max="8" width="10.7109375" style="573" customWidth="1"/>
    <col min="9" max="9" width="10.7109375" style="500" customWidth="1"/>
    <col min="10" max="10" width="15.7109375" style="501" customWidth="1"/>
    <col min="11" max="11" width="15.28515625" style="502" customWidth="1"/>
    <col min="12" max="12" width="14.85546875" style="501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46" t="s">
        <v>9</v>
      </c>
      <c r="B1" s="746"/>
      <c r="C1" s="746"/>
      <c r="D1" s="566"/>
      <c r="E1" s="86"/>
      <c r="F1" s="86"/>
      <c r="G1" s="490"/>
      <c r="H1" s="566"/>
      <c r="I1" s="86"/>
      <c r="J1" s="490"/>
      <c r="K1" s="491"/>
      <c r="L1" s="490"/>
    </row>
    <row r="2" spans="1:13" s="19" customFormat="1" ht="18" customHeight="1">
      <c r="A2" s="746" t="s">
        <v>10</v>
      </c>
      <c r="B2" s="746"/>
      <c r="C2" s="746"/>
      <c r="D2" s="746"/>
      <c r="E2" s="746"/>
      <c r="F2" s="577"/>
      <c r="G2" s="490"/>
      <c r="H2" s="566"/>
      <c r="I2" s="490"/>
      <c r="J2" s="490"/>
      <c r="K2" s="491"/>
      <c r="L2" s="490"/>
    </row>
    <row r="3" spans="1:13" s="19" customFormat="1" ht="18" customHeight="1">
      <c r="A3" s="746" t="s">
        <v>11</v>
      </c>
      <c r="B3" s="746"/>
      <c r="C3" s="783" t="s">
        <v>511</v>
      </c>
      <c r="D3" s="783"/>
      <c r="E3" s="87"/>
      <c r="F3" s="87"/>
      <c r="G3" s="490"/>
      <c r="H3" s="566"/>
      <c r="I3" s="87"/>
      <c r="J3" s="490"/>
      <c r="K3" s="491"/>
      <c r="L3" s="490"/>
    </row>
    <row r="4" spans="1:13" s="135" customFormat="1" ht="9" customHeight="1">
      <c r="D4" s="567"/>
      <c r="E4" s="88"/>
      <c r="F4" s="88"/>
      <c r="G4" s="493"/>
      <c r="H4" s="567"/>
      <c r="I4" s="88"/>
      <c r="J4" s="493"/>
      <c r="K4" s="494"/>
      <c r="L4" s="493"/>
    </row>
    <row r="5" spans="1:13" s="204" customFormat="1" ht="29.25" customHeight="1">
      <c r="A5" s="768" t="s">
        <v>2187</v>
      </c>
      <c r="B5" s="768"/>
      <c r="C5" s="768"/>
      <c r="D5" s="768"/>
      <c r="E5" s="768"/>
      <c r="F5" s="768"/>
      <c r="G5" s="768"/>
      <c r="H5" s="768"/>
      <c r="I5" s="768"/>
      <c r="J5" s="768"/>
      <c r="K5" s="768"/>
      <c r="L5" s="768"/>
    </row>
    <row r="6" spans="1:13" ht="9" customHeight="1">
      <c r="A6" s="769"/>
      <c r="B6" s="769"/>
      <c r="C6" s="769"/>
      <c r="D6" s="769"/>
      <c r="E6" s="769"/>
      <c r="F6" s="769"/>
      <c r="G6" s="769"/>
      <c r="H6" s="769"/>
      <c r="I6" s="769"/>
      <c r="J6" s="769"/>
      <c r="K6" s="769"/>
      <c r="L6" s="769"/>
    </row>
    <row r="7" spans="1:13" s="250" customFormat="1" ht="32.25" customHeight="1">
      <c r="A7" s="790" t="s">
        <v>13</v>
      </c>
      <c r="B7" s="790" t="s">
        <v>14</v>
      </c>
      <c r="C7" s="249" t="s">
        <v>512</v>
      </c>
      <c r="D7" s="792" t="s">
        <v>2180</v>
      </c>
      <c r="E7" s="793"/>
      <c r="F7" s="793"/>
      <c r="G7" s="794"/>
      <c r="H7" s="792" t="s">
        <v>2181</v>
      </c>
      <c r="I7" s="793"/>
      <c r="J7" s="794"/>
      <c r="K7" s="784" t="s">
        <v>17</v>
      </c>
      <c r="L7" s="786" t="s">
        <v>18</v>
      </c>
      <c r="M7" s="788" t="s">
        <v>19</v>
      </c>
    </row>
    <row r="8" spans="1:13" s="250" customFormat="1" ht="32.25" customHeight="1">
      <c r="A8" s="791"/>
      <c r="B8" s="791"/>
      <c r="C8" s="564"/>
      <c r="D8" s="427" t="s">
        <v>513</v>
      </c>
      <c r="E8" s="504" t="s">
        <v>514</v>
      </c>
      <c r="F8" s="565" t="s">
        <v>15</v>
      </c>
      <c r="G8" s="580" t="s">
        <v>16</v>
      </c>
      <c r="H8" s="427" t="s">
        <v>513</v>
      </c>
      <c r="I8" s="504" t="s">
        <v>514</v>
      </c>
      <c r="J8" s="505" t="s">
        <v>16</v>
      </c>
      <c r="K8" s="785"/>
      <c r="L8" s="787"/>
      <c r="M8" s="789"/>
    </row>
    <row r="9" spans="1:13" ht="21" customHeight="1">
      <c r="A9" s="251">
        <v>42681</v>
      </c>
      <c r="B9" s="592" t="s">
        <v>2173</v>
      </c>
      <c r="C9" s="252"/>
      <c r="D9" s="568">
        <v>100</v>
      </c>
      <c r="E9" s="509">
        <v>155</v>
      </c>
      <c r="F9" s="574"/>
      <c r="G9" s="513">
        <f t="shared" ref="G9:G48" si="0">IF(B9&lt;&gt;"",D9*E9,0)</f>
        <v>15500</v>
      </c>
      <c r="H9" s="568"/>
      <c r="I9" s="509"/>
      <c r="J9" s="513">
        <f t="shared" ref="J9:J48" si="1">IF(B9&lt;&gt;"",H9*I9,0)</f>
        <v>0</v>
      </c>
      <c r="K9" s="510"/>
      <c r="L9" s="509">
        <f>IF(B9&lt;&gt;"",G9-K9-J9,0)</f>
        <v>15500</v>
      </c>
      <c r="M9" s="511"/>
    </row>
    <row r="10" spans="1:13" ht="21" customHeight="1">
      <c r="A10" s="578">
        <v>42681</v>
      </c>
      <c r="B10" s="592" t="s">
        <v>2174</v>
      </c>
      <c r="C10" s="254"/>
      <c r="D10" s="569">
        <v>70</v>
      </c>
      <c r="E10" s="513">
        <v>147</v>
      </c>
      <c r="F10" s="513"/>
      <c r="G10" s="513">
        <f t="shared" si="0"/>
        <v>10290</v>
      </c>
      <c r="H10" s="569"/>
      <c r="I10" s="513"/>
      <c r="J10" s="513">
        <f t="shared" si="1"/>
        <v>0</v>
      </c>
      <c r="K10" s="514"/>
      <c r="L10" s="513">
        <f>IF(B10&lt;&gt;"",L9+F10+G10-J10-K10,0)</f>
        <v>25790</v>
      </c>
      <c r="M10" s="515"/>
    </row>
    <row r="11" spans="1:13" ht="21" customHeight="1">
      <c r="A11" s="578">
        <v>42681</v>
      </c>
      <c r="B11" s="592" t="s">
        <v>2175</v>
      </c>
      <c r="C11" s="254"/>
      <c r="D11" s="569">
        <v>50</v>
      </c>
      <c r="E11" s="513">
        <v>550</v>
      </c>
      <c r="F11" s="513"/>
      <c r="G11" s="513">
        <f t="shared" si="0"/>
        <v>27500</v>
      </c>
      <c r="H11" s="569"/>
      <c r="I11" s="513"/>
      <c r="J11" s="513">
        <f t="shared" si="1"/>
        <v>0</v>
      </c>
      <c r="K11" s="514"/>
      <c r="L11" s="513">
        <f t="shared" ref="L11:L48" si="2">IF(B11&lt;&gt;"",L10+F11+G11-J11-K11,0)</f>
        <v>53290</v>
      </c>
      <c r="M11" s="516"/>
    </row>
    <row r="12" spans="1:13" ht="21" customHeight="1">
      <c r="A12" s="578">
        <v>42681</v>
      </c>
      <c r="B12" s="592" t="s">
        <v>2176</v>
      </c>
      <c r="C12" s="254"/>
      <c r="D12" s="569">
        <v>20</v>
      </c>
      <c r="E12" s="513">
        <v>100</v>
      </c>
      <c r="F12" s="513"/>
      <c r="G12" s="513">
        <f t="shared" si="0"/>
        <v>2000</v>
      </c>
      <c r="H12" s="569"/>
      <c r="I12" s="513"/>
      <c r="J12" s="513">
        <f t="shared" si="1"/>
        <v>0</v>
      </c>
      <c r="K12" s="514"/>
      <c r="L12" s="513">
        <f t="shared" si="2"/>
        <v>55290</v>
      </c>
      <c r="M12" s="515"/>
    </row>
    <row r="13" spans="1:13" ht="21.75" customHeight="1">
      <c r="A13" s="578">
        <v>42681</v>
      </c>
      <c r="B13" s="592" t="s">
        <v>2177</v>
      </c>
      <c r="C13" s="254"/>
      <c r="D13" s="569">
        <v>10</v>
      </c>
      <c r="E13" s="513">
        <v>160</v>
      </c>
      <c r="F13" s="513"/>
      <c r="G13" s="513">
        <f t="shared" si="0"/>
        <v>1600</v>
      </c>
      <c r="H13" s="569"/>
      <c r="I13" s="513"/>
      <c r="J13" s="513">
        <f t="shared" si="1"/>
        <v>0</v>
      </c>
      <c r="K13" s="514"/>
      <c r="L13" s="513">
        <f t="shared" si="2"/>
        <v>56890</v>
      </c>
      <c r="M13" s="515"/>
    </row>
    <row r="14" spans="1:13" ht="21" customHeight="1">
      <c r="A14" s="578">
        <v>42681</v>
      </c>
      <c r="B14" s="592" t="s">
        <v>2178</v>
      </c>
      <c r="C14" s="254"/>
      <c r="D14" s="569">
        <v>100</v>
      </c>
      <c r="E14" s="513">
        <v>200</v>
      </c>
      <c r="F14" s="513"/>
      <c r="G14" s="513">
        <f t="shared" si="0"/>
        <v>20000</v>
      </c>
      <c r="H14" s="569"/>
      <c r="I14" s="513"/>
      <c r="J14" s="513">
        <f t="shared" si="1"/>
        <v>0</v>
      </c>
      <c r="K14" s="514"/>
      <c r="L14" s="513">
        <f t="shared" si="2"/>
        <v>76890</v>
      </c>
      <c r="M14" s="515"/>
    </row>
    <row r="15" spans="1:13" ht="21" customHeight="1">
      <c r="A15" s="578">
        <v>42681</v>
      </c>
      <c r="B15" s="592" t="s">
        <v>2179</v>
      </c>
      <c r="C15" s="254"/>
      <c r="D15" s="569">
        <v>80</v>
      </c>
      <c r="E15" s="513">
        <v>220</v>
      </c>
      <c r="F15" s="513"/>
      <c r="G15" s="513">
        <f t="shared" si="0"/>
        <v>17600</v>
      </c>
      <c r="H15" s="569"/>
      <c r="I15" s="513"/>
      <c r="J15" s="513">
        <f t="shared" si="1"/>
        <v>0</v>
      </c>
      <c r="K15" s="514"/>
      <c r="L15" s="513">
        <f t="shared" si="2"/>
        <v>94490</v>
      </c>
      <c r="M15" s="515"/>
    </row>
    <row r="16" spans="1:13" ht="21" customHeight="1">
      <c r="A16" s="578">
        <v>42681</v>
      </c>
      <c r="B16" s="592" t="s">
        <v>2184</v>
      </c>
      <c r="C16" s="254"/>
      <c r="D16" s="569">
        <v>3</v>
      </c>
      <c r="E16" s="513">
        <v>395</v>
      </c>
      <c r="F16" s="513"/>
      <c r="G16" s="513">
        <f t="shared" si="0"/>
        <v>1185</v>
      </c>
      <c r="H16" s="569"/>
      <c r="I16" s="513"/>
      <c r="J16" s="513">
        <f t="shared" si="1"/>
        <v>0</v>
      </c>
      <c r="K16" s="514"/>
      <c r="L16" s="513">
        <f t="shared" si="2"/>
        <v>95675</v>
      </c>
      <c r="M16" s="515"/>
    </row>
    <row r="17" spans="1:13" ht="21" customHeight="1">
      <c r="A17" s="578"/>
      <c r="B17" s="592" t="s">
        <v>17</v>
      </c>
      <c r="C17" s="254"/>
      <c r="D17" s="569"/>
      <c r="E17" s="513"/>
      <c r="F17" s="513">
        <v>10378.700000000001</v>
      </c>
      <c r="G17" s="513">
        <f t="shared" si="0"/>
        <v>0</v>
      </c>
      <c r="H17" s="569"/>
      <c r="I17" s="513"/>
      <c r="J17" s="513">
        <f t="shared" si="1"/>
        <v>0</v>
      </c>
      <c r="K17" s="111">
        <v>114165.7</v>
      </c>
      <c r="L17" s="513">
        <f t="shared" si="2"/>
        <v>-8112</v>
      </c>
      <c r="M17" s="515"/>
    </row>
    <row r="18" spans="1:13" ht="21" customHeight="1">
      <c r="A18" s="578">
        <v>42686</v>
      </c>
      <c r="B18" s="592" t="s">
        <v>2177</v>
      </c>
      <c r="C18" s="254"/>
      <c r="D18" s="569">
        <v>45</v>
      </c>
      <c r="E18" s="513">
        <v>160</v>
      </c>
      <c r="F18" s="513"/>
      <c r="G18" s="513">
        <f t="shared" si="0"/>
        <v>7200</v>
      </c>
      <c r="H18" s="569"/>
      <c r="I18" s="513"/>
      <c r="J18" s="513">
        <f t="shared" si="1"/>
        <v>0</v>
      </c>
      <c r="K18" s="514"/>
      <c r="L18" s="513">
        <f t="shared" si="2"/>
        <v>-912</v>
      </c>
      <c r="M18" s="515"/>
    </row>
    <row r="19" spans="1:13" ht="21" customHeight="1">
      <c r="A19" s="578">
        <v>42688</v>
      </c>
      <c r="B19" s="592" t="s">
        <v>2177</v>
      </c>
      <c r="C19" s="254"/>
      <c r="D19" s="569">
        <v>50</v>
      </c>
      <c r="E19" s="513">
        <v>160</v>
      </c>
      <c r="F19" s="513"/>
      <c r="G19" s="513">
        <f t="shared" si="0"/>
        <v>8000</v>
      </c>
      <c r="H19" s="569"/>
      <c r="I19" s="513"/>
      <c r="J19" s="513">
        <f t="shared" si="1"/>
        <v>0</v>
      </c>
      <c r="K19" s="514"/>
      <c r="L19" s="513">
        <f t="shared" si="2"/>
        <v>7088</v>
      </c>
      <c r="M19" s="515"/>
    </row>
    <row r="20" spans="1:13" ht="21" customHeight="1">
      <c r="A20" s="578">
        <v>42688</v>
      </c>
      <c r="B20" s="592" t="s">
        <v>2177</v>
      </c>
      <c r="C20" s="254"/>
      <c r="D20" s="569"/>
      <c r="E20" s="513"/>
      <c r="F20" s="513"/>
      <c r="G20" s="513">
        <f t="shared" si="0"/>
        <v>0</v>
      </c>
      <c r="H20" s="569">
        <v>32</v>
      </c>
      <c r="I20" s="513">
        <v>160</v>
      </c>
      <c r="J20" s="513">
        <f t="shared" si="1"/>
        <v>5120</v>
      </c>
      <c r="K20" s="514"/>
      <c r="L20" s="513">
        <f t="shared" si="2"/>
        <v>1968</v>
      </c>
      <c r="M20" s="515"/>
    </row>
    <row r="21" spans="1:13" ht="21" customHeight="1">
      <c r="A21" s="578">
        <v>42697</v>
      </c>
      <c r="B21" s="592" t="s">
        <v>2177</v>
      </c>
      <c r="C21" s="254"/>
      <c r="D21" s="569">
        <v>31.3</v>
      </c>
      <c r="E21" s="513">
        <v>160</v>
      </c>
      <c r="F21" s="513"/>
      <c r="G21" s="513">
        <f t="shared" si="0"/>
        <v>5008</v>
      </c>
      <c r="H21" s="569"/>
      <c r="I21" s="513"/>
      <c r="J21" s="513">
        <f t="shared" si="1"/>
        <v>0</v>
      </c>
      <c r="K21" s="514"/>
      <c r="L21" s="513">
        <f t="shared" si="2"/>
        <v>6976</v>
      </c>
      <c r="M21" s="515"/>
    </row>
    <row r="22" spans="1:13" ht="21" customHeight="1">
      <c r="A22" s="578">
        <v>42697</v>
      </c>
      <c r="B22" s="592" t="s">
        <v>2178</v>
      </c>
      <c r="C22" s="254"/>
      <c r="D22" s="569"/>
      <c r="E22" s="513"/>
      <c r="F22" s="513"/>
      <c r="G22" s="513">
        <f t="shared" si="0"/>
        <v>0</v>
      </c>
      <c r="H22" s="569">
        <v>3.5</v>
      </c>
      <c r="I22" s="513">
        <v>200</v>
      </c>
      <c r="J22" s="513">
        <f t="shared" si="1"/>
        <v>700</v>
      </c>
      <c r="K22" s="514"/>
      <c r="L22" s="513">
        <f t="shared" si="2"/>
        <v>6276</v>
      </c>
      <c r="M22" s="515"/>
    </row>
    <row r="23" spans="1:13" ht="21" customHeight="1">
      <c r="A23" s="578">
        <v>42697</v>
      </c>
      <c r="B23" s="592" t="s">
        <v>2179</v>
      </c>
      <c r="C23" s="254"/>
      <c r="D23" s="569"/>
      <c r="E23" s="513"/>
      <c r="F23" s="513"/>
      <c r="G23" s="513">
        <f t="shared" si="0"/>
        <v>0</v>
      </c>
      <c r="H23" s="569">
        <v>31</v>
      </c>
      <c r="I23" s="513">
        <v>220</v>
      </c>
      <c r="J23" s="513">
        <f t="shared" si="1"/>
        <v>6820</v>
      </c>
      <c r="K23" s="514"/>
      <c r="L23" s="513">
        <f t="shared" si="2"/>
        <v>-544</v>
      </c>
      <c r="M23" s="515"/>
    </row>
    <row r="24" spans="1:13" ht="21" customHeight="1">
      <c r="A24" s="578">
        <v>42700</v>
      </c>
      <c r="B24" s="592" t="s">
        <v>2177</v>
      </c>
      <c r="C24" s="254"/>
      <c r="D24" s="569">
        <v>10</v>
      </c>
      <c r="E24" s="513">
        <v>160</v>
      </c>
      <c r="F24" s="513"/>
      <c r="G24" s="513">
        <f t="shared" si="0"/>
        <v>1600</v>
      </c>
      <c r="H24" s="569"/>
      <c r="I24" s="513"/>
      <c r="J24" s="513">
        <f t="shared" si="1"/>
        <v>0</v>
      </c>
      <c r="K24" s="514"/>
      <c r="L24" s="513">
        <f t="shared" si="2"/>
        <v>1056</v>
      </c>
      <c r="M24" s="515"/>
    </row>
    <row r="25" spans="1:13" ht="21" customHeight="1">
      <c r="A25" s="578">
        <v>42700</v>
      </c>
      <c r="B25" s="592" t="s">
        <v>2178</v>
      </c>
      <c r="C25" s="254"/>
      <c r="D25" s="569">
        <v>3.3</v>
      </c>
      <c r="E25" s="513">
        <v>200</v>
      </c>
      <c r="F25" s="513"/>
      <c r="G25" s="513">
        <f t="shared" si="0"/>
        <v>660</v>
      </c>
      <c r="H25" s="569"/>
      <c r="I25" s="513"/>
      <c r="J25" s="513">
        <f t="shared" si="1"/>
        <v>0</v>
      </c>
      <c r="K25" s="514"/>
      <c r="L25" s="513">
        <f t="shared" si="2"/>
        <v>1716</v>
      </c>
      <c r="M25" s="515"/>
    </row>
    <row r="26" spans="1:13" ht="21" customHeight="1">
      <c r="A26" s="578">
        <v>42700</v>
      </c>
      <c r="B26" s="592" t="s">
        <v>2179</v>
      </c>
      <c r="C26" s="254"/>
      <c r="D26" s="569">
        <v>29</v>
      </c>
      <c r="E26" s="513">
        <v>220</v>
      </c>
      <c r="F26" s="513"/>
      <c r="G26" s="513">
        <f t="shared" si="0"/>
        <v>6380</v>
      </c>
      <c r="H26" s="569"/>
      <c r="I26" s="513"/>
      <c r="J26" s="513">
        <f t="shared" si="1"/>
        <v>0</v>
      </c>
      <c r="K26" s="514"/>
      <c r="L26" s="513">
        <f t="shared" si="2"/>
        <v>8096</v>
      </c>
      <c r="M26" s="515"/>
    </row>
    <row r="27" spans="1:13" ht="21" customHeight="1">
      <c r="A27" s="578">
        <v>42700</v>
      </c>
      <c r="B27" s="592" t="s">
        <v>2177</v>
      </c>
      <c r="C27" s="254"/>
      <c r="D27" s="569"/>
      <c r="E27" s="513"/>
      <c r="F27" s="513"/>
      <c r="G27" s="513">
        <f t="shared" si="0"/>
        <v>0</v>
      </c>
      <c r="H27" s="569">
        <v>31.8</v>
      </c>
      <c r="I27" s="513">
        <v>160</v>
      </c>
      <c r="J27" s="513">
        <f t="shared" si="1"/>
        <v>5088</v>
      </c>
      <c r="K27" s="514"/>
      <c r="L27" s="513">
        <f t="shared" si="2"/>
        <v>3008</v>
      </c>
      <c r="M27" s="515"/>
    </row>
    <row r="28" spans="1:13" ht="21" customHeight="1">
      <c r="A28" s="578">
        <v>42705</v>
      </c>
      <c r="B28" s="592" t="s">
        <v>2177</v>
      </c>
      <c r="C28" s="254"/>
      <c r="D28" s="569">
        <v>26.3</v>
      </c>
      <c r="E28" s="513">
        <v>160</v>
      </c>
      <c r="F28" s="513"/>
      <c r="G28" s="513">
        <f t="shared" si="0"/>
        <v>4208</v>
      </c>
      <c r="H28" s="569"/>
      <c r="I28" s="513"/>
      <c r="J28" s="513">
        <f t="shared" si="1"/>
        <v>0</v>
      </c>
      <c r="K28" s="514"/>
      <c r="L28" s="513">
        <f t="shared" si="2"/>
        <v>7216</v>
      </c>
      <c r="M28" s="515"/>
    </row>
    <row r="29" spans="1:13" ht="21" customHeight="1">
      <c r="A29" s="578">
        <v>42713</v>
      </c>
      <c r="B29" s="592" t="s">
        <v>2177</v>
      </c>
      <c r="C29" s="254"/>
      <c r="D29" s="569">
        <v>6</v>
      </c>
      <c r="E29" s="513">
        <v>160</v>
      </c>
      <c r="F29" s="513"/>
      <c r="G29" s="513">
        <f t="shared" si="0"/>
        <v>960</v>
      </c>
      <c r="H29" s="569"/>
      <c r="I29" s="513"/>
      <c r="J29" s="513">
        <f t="shared" si="1"/>
        <v>0</v>
      </c>
      <c r="K29" s="514"/>
      <c r="L29" s="513">
        <f t="shared" si="2"/>
        <v>8176</v>
      </c>
      <c r="M29" s="515"/>
    </row>
    <row r="30" spans="1:13" ht="21" customHeight="1">
      <c r="A30" s="578">
        <v>42714</v>
      </c>
      <c r="B30" s="592" t="s">
        <v>2177</v>
      </c>
      <c r="C30" s="254"/>
      <c r="D30" s="569">
        <v>6.5</v>
      </c>
      <c r="E30" s="513">
        <v>160</v>
      </c>
      <c r="F30" s="513"/>
      <c r="G30" s="513">
        <f t="shared" si="0"/>
        <v>1040</v>
      </c>
      <c r="H30" s="569"/>
      <c r="I30" s="513"/>
      <c r="J30" s="513">
        <f t="shared" si="1"/>
        <v>0</v>
      </c>
      <c r="K30" s="514"/>
      <c r="L30" s="513">
        <f t="shared" si="2"/>
        <v>9216</v>
      </c>
      <c r="M30" s="515"/>
    </row>
    <row r="31" spans="1:13" ht="21" customHeight="1">
      <c r="A31" s="578">
        <v>42716</v>
      </c>
      <c r="B31" s="592" t="s">
        <v>2177</v>
      </c>
      <c r="C31" s="254"/>
      <c r="D31" s="569">
        <v>8</v>
      </c>
      <c r="E31" s="513">
        <v>160</v>
      </c>
      <c r="F31" s="513"/>
      <c r="G31" s="513">
        <f t="shared" si="0"/>
        <v>1280</v>
      </c>
      <c r="H31" s="569"/>
      <c r="I31" s="513"/>
      <c r="J31" s="513">
        <f t="shared" si="1"/>
        <v>0</v>
      </c>
      <c r="K31" s="514"/>
      <c r="L31" s="513">
        <f t="shared" si="2"/>
        <v>10496</v>
      </c>
      <c r="M31" s="515"/>
    </row>
    <row r="32" spans="1:13" ht="21" customHeight="1">
      <c r="A32" s="578">
        <v>42718</v>
      </c>
      <c r="B32" s="592" t="s">
        <v>2177</v>
      </c>
      <c r="C32" s="254"/>
      <c r="D32" s="569">
        <v>20</v>
      </c>
      <c r="E32" s="513">
        <v>160</v>
      </c>
      <c r="F32" s="513"/>
      <c r="G32" s="513">
        <f t="shared" si="0"/>
        <v>3200</v>
      </c>
      <c r="H32" s="569"/>
      <c r="I32" s="513"/>
      <c r="J32" s="513">
        <f t="shared" si="1"/>
        <v>0</v>
      </c>
      <c r="K32" s="514"/>
      <c r="L32" s="513">
        <f t="shared" si="2"/>
        <v>13696</v>
      </c>
      <c r="M32" s="515"/>
    </row>
    <row r="33" spans="1:16140" ht="21" customHeight="1">
      <c r="A33" s="578">
        <v>42720</v>
      </c>
      <c r="B33" s="592" t="s">
        <v>2177</v>
      </c>
      <c r="C33" s="254"/>
      <c r="D33" s="569"/>
      <c r="E33" s="513"/>
      <c r="F33" s="513"/>
      <c r="G33" s="513">
        <f t="shared" si="0"/>
        <v>0</v>
      </c>
      <c r="H33" s="569">
        <v>17</v>
      </c>
      <c r="I33" s="513">
        <v>160</v>
      </c>
      <c r="J33" s="513">
        <f t="shared" si="1"/>
        <v>2720</v>
      </c>
      <c r="K33" s="514"/>
      <c r="L33" s="513">
        <f t="shared" si="2"/>
        <v>10976</v>
      </c>
      <c r="M33" s="515"/>
    </row>
    <row r="34" spans="1:16140" ht="21" customHeight="1">
      <c r="A34" s="578">
        <v>42721</v>
      </c>
      <c r="B34" s="592" t="s">
        <v>2177</v>
      </c>
      <c r="C34" s="254"/>
      <c r="D34" s="569">
        <v>20</v>
      </c>
      <c r="E34" s="513">
        <v>160</v>
      </c>
      <c r="F34" s="513"/>
      <c r="G34" s="513">
        <f t="shared" si="0"/>
        <v>3200</v>
      </c>
      <c r="H34" s="569"/>
      <c r="I34" s="513"/>
      <c r="J34" s="513">
        <f t="shared" si="1"/>
        <v>0</v>
      </c>
      <c r="K34" s="514"/>
      <c r="L34" s="513">
        <f t="shared" si="2"/>
        <v>14176</v>
      </c>
      <c r="M34" s="515"/>
    </row>
    <row r="35" spans="1:16140" ht="21" customHeight="1">
      <c r="A35" s="578">
        <v>42722</v>
      </c>
      <c r="B35" s="592" t="s">
        <v>2177</v>
      </c>
      <c r="C35" s="254"/>
      <c r="D35" s="569"/>
      <c r="E35" s="513"/>
      <c r="F35" s="513"/>
      <c r="G35" s="513">
        <f t="shared" si="0"/>
        <v>0</v>
      </c>
      <c r="H35" s="569">
        <v>32</v>
      </c>
      <c r="I35" s="513">
        <v>160</v>
      </c>
      <c r="J35" s="513">
        <f t="shared" si="1"/>
        <v>5120</v>
      </c>
      <c r="K35" s="514"/>
      <c r="L35" s="513">
        <f t="shared" si="2"/>
        <v>9056</v>
      </c>
      <c r="M35" s="515"/>
    </row>
    <row r="36" spans="1:16140" ht="21" customHeight="1">
      <c r="A36" s="578">
        <v>42725</v>
      </c>
      <c r="B36" s="592" t="s">
        <v>2177</v>
      </c>
      <c r="C36" s="254"/>
      <c r="D36" s="569">
        <v>10</v>
      </c>
      <c r="E36" s="513">
        <v>160</v>
      </c>
      <c r="F36" s="513"/>
      <c r="G36" s="513">
        <f t="shared" si="0"/>
        <v>1600</v>
      </c>
      <c r="H36" s="569"/>
      <c r="I36" s="513"/>
      <c r="J36" s="513">
        <f t="shared" si="1"/>
        <v>0</v>
      </c>
      <c r="K36" s="514"/>
      <c r="L36" s="513">
        <f t="shared" si="2"/>
        <v>10656</v>
      </c>
      <c r="M36" s="515"/>
    </row>
    <row r="37" spans="1:16140" ht="21" customHeight="1">
      <c r="A37" s="578">
        <v>42729</v>
      </c>
      <c r="B37" s="592" t="s">
        <v>2177</v>
      </c>
      <c r="C37" s="254"/>
      <c r="D37" s="569">
        <v>20</v>
      </c>
      <c r="E37" s="513">
        <v>160</v>
      </c>
      <c r="F37" s="513"/>
      <c r="G37" s="513">
        <f t="shared" si="0"/>
        <v>3200</v>
      </c>
      <c r="H37" s="569"/>
      <c r="I37" s="513"/>
      <c r="J37" s="513">
        <f t="shared" si="1"/>
        <v>0</v>
      </c>
      <c r="K37" s="514"/>
      <c r="L37" s="513">
        <f t="shared" si="2"/>
        <v>13856</v>
      </c>
      <c r="M37" s="515"/>
    </row>
    <row r="38" spans="1:16140" ht="21" customHeight="1">
      <c r="A38" s="578">
        <v>42732</v>
      </c>
      <c r="B38" s="592" t="s">
        <v>2177</v>
      </c>
      <c r="C38" s="254"/>
      <c r="D38" s="569">
        <v>22</v>
      </c>
      <c r="E38" s="513">
        <v>160</v>
      </c>
      <c r="F38" s="513"/>
      <c r="G38" s="513">
        <f t="shared" si="0"/>
        <v>3520</v>
      </c>
      <c r="H38" s="569"/>
      <c r="I38" s="513"/>
      <c r="J38" s="513">
        <f t="shared" si="1"/>
        <v>0</v>
      </c>
      <c r="K38" s="514"/>
      <c r="L38" s="513">
        <f t="shared" si="2"/>
        <v>17376</v>
      </c>
      <c r="M38" s="515"/>
    </row>
    <row r="39" spans="1:16140" s="522" customFormat="1" ht="21" customHeight="1">
      <c r="A39" s="578">
        <v>42737</v>
      </c>
      <c r="B39" s="592" t="s">
        <v>2177</v>
      </c>
      <c r="C39" s="254"/>
      <c r="D39" s="569">
        <v>30</v>
      </c>
      <c r="E39" s="513">
        <v>160</v>
      </c>
      <c r="F39" s="513"/>
      <c r="G39" s="513">
        <f t="shared" si="0"/>
        <v>4800</v>
      </c>
      <c r="H39" s="569"/>
      <c r="I39" s="513"/>
      <c r="J39" s="513">
        <f t="shared" si="1"/>
        <v>0</v>
      </c>
      <c r="K39" s="514"/>
      <c r="L39" s="513">
        <f t="shared" si="2"/>
        <v>22176</v>
      </c>
      <c r="M39" s="515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customHeight="1">
      <c r="A40" s="578">
        <v>42737</v>
      </c>
      <c r="B40" s="592" t="s">
        <v>2182</v>
      </c>
      <c r="C40" s="518"/>
      <c r="D40" s="570">
        <v>40</v>
      </c>
      <c r="E40" s="513">
        <v>147</v>
      </c>
      <c r="F40" s="513"/>
      <c r="G40" s="513">
        <f t="shared" si="0"/>
        <v>5880</v>
      </c>
      <c r="H40" s="570"/>
      <c r="I40" s="520"/>
      <c r="J40" s="513">
        <f t="shared" si="1"/>
        <v>0</v>
      </c>
      <c r="K40" s="514"/>
      <c r="L40" s="513">
        <f t="shared" si="2"/>
        <v>28056</v>
      </c>
      <c r="M40" s="521"/>
      <c r="N40" s="522"/>
      <c r="O40" s="522"/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522"/>
      <c r="AO40" s="522"/>
      <c r="AP40" s="522"/>
      <c r="AQ40" s="522"/>
      <c r="AR40" s="522"/>
      <c r="AS40" s="522"/>
      <c r="AT40" s="522"/>
      <c r="AU40" s="522"/>
      <c r="AV40" s="522"/>
      <c r="AW40" s="522"/>
      <c r="AX40" s="522"/>
      <c r="AY40" s="522"/>
      <c r="AZ40" s="522"/>
      <c r="BA40" s="522"/>
      <c r="BB40" s="522"/>
      <c r="BC40" s="522"/>
      <c r="BD40" s="522"/>
      <c r="BE40" s="522"/>
      <c r="BF40" s="522"/>
      <c r="BG40" s="522"/>
      <c r="BH40" s="522"/>
      <c r="BI40" s="522"/>
      <c r="BJ40" s="522"/>
      <c r="BK40" s="522"/>
      <c r="BL40" s="522"/>
      <c r="BM40" s="522"/>
      <c r="BN40" s="522"/>
      <c r="BO40" s="522"/>
      <c r="BP40" s="522"/>
      <c r="BQ40" s="522"/>
      <c r="BR40" s="522"/>
      <c r="BS40" s="522"/>
      <c r="BT40" s="522"/>
      <c r="BU40" s="522"/>
      <c r="BV40" s="522"/>
      <c r="BW40" s="522"/>
      <c r="BX40" s="522"/>
      <c r="BY40" s="522"/>
      <c r="BZ40" s="522"/>
      <c r="CA40" s="522"/>
      <c r="CB40" s="522"/>
      <c r="CC40" s="522"/>
      <c r="CD40" s="522"/>
      <c r="CE40" s="522"/>
      <c r="CF40" s="522"/>
      <c r="CG40" s="522"/>
      <c r="CH40" s="522"/>
      <c r="CI40" s="522"/>
      <c r="CJ40" s="522"/>
      <c r="CK40" s="522"/>
      <c r="CL40" s="522"/>
      <c r="CM40" s="522"/>
      <c r="CN40" s="522"/>
      <c r="CO40" s="522"/>
      <c r="CP40" s="522"/>
      <c r="CQ40" s="522"/>
      <c r="CR40" s="522"/>
      <c r="CS40" s="522"/>
      <c r="CT40" s="522"/>
      <c r="CU40" s="522"/>
      <c r="CV40" s="522"/>
      <c r="CW40" s="522"/>
      <c r="CX40" s="522"/>
      <c r="CY40" s="522"/>
      <c r="CZ40" s="522"/>
      <c r="DA40" s="522"/>
      <c r="DB40" s="522"/>
      <c r="DC40" s="522"/>
      <c r="DD40" s="522"/>
      <c r="DE40" s="522"/>
      <c r="DF40" s="522"/>
      <c r="DG40" s="522"/>
      <c r="DH40" s="522"/>
      <c r="DI40" s="522"/>
      <c r="DJ40" s="522"/>
      <c r="DK40" s="522"/>
      <c r="DL40" s="522"/>
      <c r="DM40" s="522"/>
      <c r="DN40" s="522"/>
      <c r="DO40" s="522"/>
      <c r="DP40" s="522"/>
      <c r="DQ40" s="522"/>
      <c r="DR40" s="522"/>
      <c r="DS40" s="522"/>
      <c r="DT40" s="522"/>
      <c r="DU40" s="522"/>
      <c r="DV40" s="522"/>
      <c r="DW40" s="522"/>
      <c r="DX40" s="522"/>
      <c r="DY40" s="522"/>
      <c r="DZ40" s="522"/>
      <c r="EA40" s="522"/>
      <c r="EB40" s="522"/>
      <c r="EC40" s="522"/>
      <c r="ED40" s="522"/>
      <c r="EE40" s="522"/>
      <c r="EF40" s="522"/>
      <c r="EG40" s="522"/>
      <c r="EH40" s="522"/>
      <c r="EI40" s="522"/>
      <c r="EJ40" s="522"/>
      <c r="EK40" s="522"/>
      <c r="EL40" s="522"/>
      <c r="EM40" s="522"/>
      <c r="EN40" s="522"/>
      <c r="EO40" s="522"/>
      <c r="EP40" s="522"/>
      <c r="EQ40" s="522"/>
      <c r="ER40" s="522"/>
      <c r="ES40" s="522"/>
      <c r="ET40" s="522"/>
      <c r="EU40" s="522"/>
      <c r="EV40" s="522"/>
      <c r="EW40" s="522"/>
      <c r="EX40" s="522"/>
      <c r="EY40" s="522"/>
      <c r="EZ40" s="522"/>
      <c r="FA40" s="522"/>
      <c r="FB40" s="522"/>
      <c r="FC40" s="522"/>
      <c r="FD40" s="522"/>
      <c r="FE40" s="522"/>
      <c r="FF40" s="522"/>
      <c r="FG40" s="522"/>
      <c r="FH40" s="522"/>
      <c r="FI40" s="522"/>
      <c r="FJ40" s="522"/>
      <c r="FK40" s="522"/>
      <c r="FL40" s="522"/>
      <c r="FM40" s="522"/>
      <c r="FN40" s="522"/>
      <c r="FO40" s="522"/>
      <c r="FP40" s="522"/>
      <c r="FQ40" s="522"/>
      <c r="FR40" s="522"/>
      <c r="FS40" s="522"/>
      <c r="FT40" s="522"/>
      <c r="FU40" s="522"/>
      <c r="FV40" s="522"/>
      <c r="FW40" s="522"/>
      <c r="FX40" s="522"/>
      <c r="FY40" s="522"/>
      <c r="FZ40" s="522"/>
      <c r="GA40" s="522"/>
      <c r="GB40" s="522"/>
      <c r="GC40" s="522"/>
      <c r="GD40" s="522"/>
      <c r="GE40" s="522"/>
      <c r="GF40" s="522"/>
      <c r="GG40" s="522"/>
      <c r="GH40" s="522"/>
      <c r="GI40" s="522"/>
      <c r="GJ40" s="522"/>
      <c r="GK40" s="522"/>
      <c r="GL40" s="522"/>
      <c r="GM40" s="522"/>
      <c r="GN40" s="522"/>
      <c r="GO40" s="522"/>
      <c r="GP40" s="522"/>
      <c r="GQ40" s="522"/>
      <c r="GR40" s="522"/>
      <c r="GS40" s="522"/>
      <c r="GT40" s="522"/>
      <c r="GU40" s="522"/>
      <c r="GV40" s="522"/>
      <c r="GW40" s="522"/>
      <c r="GX40" s="522"/>
      <c r="GY40" s="522"/>
      <c r="GZ40" s="522"/>
      <c r="HA40" s="522"/>
      <c r="HB40" s="522"/>
      <c r="HC40" s="522"/>
      <c r="HD40" s="522"/>
      <c r="HE40" s="522"/>
      <c r="HF40" s="522"/>
      <c r="HG40" s="522"/>
      <c r="HH40" s="522"/>
      <c r="HI40" s="522"/>
      <c r="HJ40" s="522"/>
      <c r="HK40" s="522"/>
      <c r="HL40" s="522"/>
      <c r="HM40" s="522"/>
      <c r="HN40" s="522"/>
      <c r="HO40" s="522"/>
      <c r="HP40" s="522"/>
      <c r="HQ40" s="522"/>
      <c r="HR40" s="522"/>
      <c r="HS40" s="522"/>
      <c r="HT40" s="522"/>
      <c r="HU40" s="522"/>
      <c r="HV40" s="522"/>
      <c r="HW40" s="522"/>
      <c r="HX40" s="522"/>
      <c r="HY40" s="522"/>
      <c r="HZ40" s="522"/>
      <c r="IA40" s="522"/>
      <c r="IB40" s="522"/>
      <c r="IC40" s="522"/>
      <c r="ID40" s="522"/>
      <c r="IE40" s="522"/>
      <c r="IF40" s="522"/>
      <c r="IG40" s="522"/>
      <c r="IH40" s="522"/>
      <c r="II40" s="522"/>
      <c r="IJ40" s="522"/>
      <c r="IK40" s="522"/>
      <c r="IL40" s="522"/>
      <c r="IM40" s="522"/>
      <c r="IN40" s="522"/>
      <c r="IO40" s="522"/>
      <c r="IP40" s="522"/>
      <c r="IQ40" s="522"/>
      <c r="IR40" s="522"/>
      <c r="IS40" s="522"/>
      <c r="IT40" s="522"/>
      <c r="IU40" s="522"/>
      <c r="IV40" s="522"/>
      <c r="IW40" s="522"/>
      <c r="IX40" s="522"/>
      <c r="IY40" s="522"/>
      <c r="IZ40" s="522"/>
      <c r="JA40" s="522"/>
      <c r="JB40" s="522"/>
      <c r="JC40" s="522"/>
      <c r="JD40" s="522"/>
      <c r="JE40" s="522"/>
      <c r="JF40" s="522"/>
      <c r="JG40" s="522"/>
      <c r="JH40" s="522"/>
      <c r="JI40" s="522"/>
      <c r="JJ40" s="522"/>
      <c r="JK40" s="522"/>
      <c r="JL40" s="522"/>
      <c r="JM40" s="522"/>
      <c r="JN40" s="522"/>
      <c r="JO40" s="522"/>
      <c r="JP40" s="522"/>
      <c r="JQ40" s="522"/>
      <c r="JR40" s="522"/>
      <c r="JS40" s="522"/>
      <c r="JT40" s="522"/>
      <c r="JU40" s="522"/>
      <c r="JV40" s="522"/>
      <c r="JW40" s="522"/>
      <c r="JX40" s="522"/>
      <c r="JY40" s="522"/>
      <c r="JZ40" s="522"/>
      <c r="KA40" s="522"/>
      <c r="KB40" s="522"/>
      <c r="KC40" s="522"/>
      <c r="KD40" s="522"/>
      <c r="KE40" s="522"/>
      <c r="KF40" s="522"/>
      <c r="KG40" s="522"/>
      <c r="KH40" s="522"/>
      <c r="KI40" s="522"/>
      <c r="KJ40" s="522"/>
      <c r="KK40" s="522"/>
      <c r="KL40" s="522"/>
      <c r="KM40" s="522"/>
      <c r="KN40" s="522"/>
      <c r="KO40" s="522"/>
      <c r="KP40" s="522"/>
      <c r="KQ40" s="522"/>
      <c r="KR40" s="522"/>
      <c r="KS40" s="522"/>
      <c r="KT40" s="522"/>
      <c r="KU40" s="522"/>
      <c r="KV40" s="522"/>
      <c r="KW40" s="522"/>
      <c r="KX40" s="522"/>
      <c r="KY40" s="522"/>
      <c r="KZ40" s="522"/>
      <c r="LA40" s="522"/>
      <c r="LB40" s="522"/>
      <c r="LC40" s="522"/>
      <c r="LD40" s="522"/>
      <c r="LE40" s="522"/>
      <c r="LF40" s="522"/>
      <c r="LG40" s="522"/>
      <c r="LH40" s="522"/>
      <c r="LI40" s="522"/>
      <c r="LJ40" s="522"/>
      <c r="LK40" s="522"/>
      <c r="LL40" s="522"/>
      <c r="LM40" s="522"/>
      <c r="LN40" s="522"/>
      <c r="LO40" s="522"/>
      <c r="LP40" s="522"/>
      <c r="LQ40" s="522"/>
      <c r="LR40" s="522"/>
      <c r="LS40" s="522"/>
      <c r="LT40" s="522"/>
      <c r="LU40" s="522"/>
      <c r="LV40" s="522"/>
      <c r="LW40" s="522"/>
      <c r="LX40" s="522"/>
      <c r="LY40" s="522"/>
      <c r="LZ40" s="522"/>
      <c r="MA40" s="522"/>
      <c r="MB40" s="522"/>
      <c r="MC40" s="522"/>
      <c r="MD40" s="522"/>
      <c r="ME40" s="522"/>
      <c r="MF40" s="522"/>
      <c r="MG40" s="522"/>
      <c r="MH40" s="522"/>
      <c r="MI40" s="522"/>
      <c r="MJ40" s="522"/>
      <c r="MK40" s="522"/>
      <c r="ML40" s="522"/>
      <c r="MM40" s="522"/>
      <c r="MN40" s="522"/>
      <c r="MO40" s="522"/>
      <c r="MP40" s="522"/>
      <c r="MQ40" s="522"/>
      <c r="MR40" s="522"/>
      <c r="MS40" s="522"/>
      <c r="MT40" s="522"/>
      <c r="MU40" s="522"/>
      <c r="MV40" s="522"/>
      <c r="MW40" s="522"/>
      <c r="MX40" s="522"/>
      <c r="MY40" s="522"/>
      <c r="MZ40" s="522"/>
      <c r="NA40" s="522"/>
      <c r="NB40" s="522"/>
      <c r="NC40" s="522"/>
      <c r="ND40" s="522"/>
      <c r="NE40" s="522"/>
      <c r="NF40" s="522"/>
      <c r="NG40" s="522"/>
      <c r="NH40" s="522"/>
      <c r="NI40" s="522"/>
      <c r="NJ40" s="522"/>
      <c r="NK40" s="522"/>
      <c r="NL40" s="522"/>
      <c r="NM40" s="522"/>
      <c r="NN40" s="522"/>
      <c r="NO40" s="522"/>
      <c r="NP40" s="522"/>
      <c r="NQ40" s="522"/>
      <c r="NR40" s="522"/>
      <c r="NS40" s="522"/>
      <c r="NT40" s="522"/>
      <c r="NU40" s="522"/>
      <c r="NV40" s="522"/>
      <c r="NW40" s="522"/>
      <c r="NX40" s="522"/>
      <c r="NY40" s="522"/>
      <c r="NZ40" s="522"/>
      <c r="OA40" s="522"/>
      <c r="OB40" s="522"/>
      <c r="OC40" s="522"/>
      <c r="OD40" s="522"/>
      <c r="OE40" s="522"/>
      <c r="OF40" s="522"/>
      <c r="OG40" s="522"/>
      <c r="OH40" s="522"/>
      <c r="OI40" s="522"/>
      <c r="OJ40" s="522"/>
      <c r="OK40" s="522"/>
      <c r="OL40" s="522"/>
      <c r="OM40" s="522"/>
      <c r="ON40" s="522"/>
      <c r="OO40" s="522"/>
      <c r="OP40" s="522"/>
      <c r="OQ40" s="522"/>
      <c r="OR40" s="522"/>
      <c r="OS40" s="522"/>
      <c r="OT40" s="522"/>
      <c r="OU40" s="522"/>
      <c r="OV40" s="522"/>
      <c r="OW40" s="522"/>
      <c r="OX40" s="522"/>
      <c r="OY40" s="522"/>
      <c r="OZ40" s="522"/>
      <c r="PA40" s="522"/>
      <c r="PB40" s="522"/>
      <c r="PC40" s="522"/>
      <c r="PD40" s="522"/>
      <c r="PE40" s="522"/>
      <c r="PF40" s="522"/>
      <c r="PG40" s="522"/>
      <c r="PH40" s="522"/>
      <c r="PI40" s="522"/>
      <c r="PJ40" s="522"/>
      <c r="PK40" s="522"/>
      <c r="PL40" s="522"/>
      <c r="PM40" s="522"/>
      <c r="PN40" s="522"/>
      <c r="PO40" s="522"/>
      <c r="PP40" s="522"/>
      <c r="PQ40" s="522"/>
      <c r="PR40" s="522"/>
      <c r="PS40" s="522"/>
      <c r="PT40" s="522"/>
      <c r="PU40" s="522"/>
      <c r="PV40" s="522"/>
      <c r="PW40" s="522"/>
      <c r="PX40" s="522"/>
      <c r="PY40" s="522"/>
      <c r="PZ40" s="522"/>
      <c r="QA40" s="522"/>
      <c r="QB40" s="522"/>
      <c r="QC40" s="522"/>
      <c r="QD40" s="522"/>
      <c r="QE40" s="522"/>
      <c r="QF40" s="522"/>
      <c r="QG40" s="522"/>
      <c r="QH40" s="522"/>
      <c r="QI40" s="522"/>
      <c r="QJ40" s="522"/>
      <c r="QK40" s="522"/>
      <c r="QL40" s="522"/>
      <c r="QM40" s="522"/>
      <c r="QN40" s="522"/>
      <c r="QO40" s="522"/>
      <c r="QP40" s="522"/>
      <c r="QQ40" s="522"/>
      <c r="QR40" s="522"/>
      <c r="QS40" s="522"/>
      <c r="QT40" s="522"/>
      <c r="QU40" s="522"/>
      <c r="QV40" s="522"/>
      <c r="QW40" s="522"/>
      <c r="QX40" s="522"/>
      <c r="QY40" s="522"/>
      <c r="QZ40" s="522"/>
      <c r="RA40" s="522"/>
      <c r="RB40" s="522"/>
      <c r="RC40" s="522"/>
      <c r="RD40" s="522"/>
      <c r="RE40" s="522"/>
      <c r="RF40" s="522"/>
      <c r="RG40" s="522"/>
      <c r="RH40" s="522"/>
      <c r="RI40" s="522"/>
      <c r="RJ40" s="522"/>
      <c r="RK40" s="522"/>
      <c r="RL40" s="522"/>
      <c r="RM40" s="522"/>
      <c r="RN40" s="522"/>
      <c r="RO40" s="522"/>
      <c r="RP40" s="522"/>
      <c r="RQ40" s="522"/>
      <c r="RR40" s="522"/>
      <c r="RS40" s="522"/>
      <c r="RT40" s="522"/>
      <c r="RU40" s="522"/>
      <c r="RV40" s="522"/>
      <c r="RW40" s="522"/>
      <c r="RX40" s="522"/>
      <c r="RY40" s="522"/>
      <c r="RZ40" s="522"/>
      <c r="SA40" s="522"/>
      <c r="SB40" s="522"/>
      <c r="SC40" s="522"/>
      <c r="SD40" s="522"/>
      <c r="SE40" s="522"/>
      <c r="SF40" s="522"/>
      <c r="SG40" s="522"/>
      <c r="SH40" s="522"/>
      <c r="SI40" s="522"/>
      <c r="SJ40" s="522"/>
      <c r="SK40" s="522"/>
      <c r="SL40" s="522"/>
      <c r="SM40" s="522"/>
      <c r="SN40" s="522"/>
      <c r="SO40" s="522"/>
      <c r="SP40" s="522"/>
      <c r="SQ40" s="522"/>
      <c r="SR40" s="522"/>
      <c r="SS40" s="522"/>
      <c r="ST40" s="522"/>
      <c r="SU40" s="522"/>
      <c r="SV40" s="522"/>
      <c r="SW40" s="522"/>
      <c r="SX40" s="522"/>
      <c r="SY40" s="522"/>
      <c r="SZ40" s="522"/>
      <c r="TA40" s="522"/>
      <c r="TB40" s="522"/>
      <c r="TC40" s="522"/>
      <c r="TD40" s="522"/>
      <c r="TE40" s="522"/>
      <c r="TF40" s="522"/>
      <c r="TG40" s="522"/>
      <c r="TH40" s="522"/>
      <c r="TI40" s="522"/>
      <c r="TJ40" s="522"/>
      <c r="TK40" s="522"/>
      <c r="TL40" s="522"/>
      <c r="TM40" s="522"/>
      <c r="TN40" s="522"/>
      <c r="TO40" s="522"/>
      <c r="TP40" s="522"/>
      <c r="TQ40" s="522"/>
      <c r="TR40" s="522"/>
      <c r="TS40" s="522"/>
      <c r="TT40" s="522"/>
      <c r="TU40" s="522"/>
      <c r="TV40" s="522"/>
      <c r="TW40" s="522"/>
      <c r="TX40" s="522"/>
      <c r="TY40" s="522"/>
      <c r="TZ40" s="522"/>
      <c r="UA40" s="522"/>
      <c r="UB40" s="522"/>
      <c r="UC40" s="522"/>
      <c r="UD40" s="522"/>
      <c r="UE40" s="522"/>
      <c r="UF40" s="522"/>
      <c r="UG40" s="522"/>
      <c r="UH40" s="522"/>
      <c r="UI40" s="522"/>
      <c r="UJ40" s="522"/>
      <c r="UK40" s="522"/>
      <c r="UL40" s="522"/>
      <c r="UM40" s="522"/>
      <c r="UN40" s="522"/>
      <c r="UO40" s="522"/>
      <c r="UP40" s="522"/>
      <c r="UQ40" s="522"/>
      <c r="UR40" s="522"/>
      <c r="US40" s="522"/>
      <c r="UT40" s="522"/>
      <c r="UU40" s="522"/>
      <c r="UV40" s="522"/>
      <c r="UW40" s="522"/>
      <c r="UX40" s="522"/>
      <c r="UY40" s="522"/>
      <c r="UZ40" s="522"/>
      <c r="VA40" s="522"/>
      <c r="VB40" s="522"/>
      <c r="VC40" s="522"/>
      <c r="VD40" s="522"/>
      <c r="VE40" s="522"/>
      <c r="VF40" s="522"/>
      <c r="VG40" s="522"/>
      <c r="VH40" s="522"/>
      <c r="VI40" s="522"/>
      <c r="VJ40" s="522"/>
      <c r="VK40" s="522"/>
      <c r="VL40" s="522"/>
      <c r="VM40" s="522"/>
      <c r="VN40" s="522"/>
      <c r="VO40" s="522"/>
      <c r="VP40" s="522"/>
      <c r="VQ40" s="522"/>
      <c r="VR40" s="522"/>
      <c r="VS40" s="522"/>
      <c r="VT40" s="522"/>
      <c r="VU40" s="522"/>
      <c r="VV40" s="522"/>
      <c r="VW40" s="522"/>
      <c r="VX40" s="522"/>
      <c r="VY40" s="522"/>
      <c r="VZ40" s="522"/>
      <c r="WA40" s="522"/>
      <c r="WB40" s="522"/>
      <c r="WC40" s="522"/>
      <c r="WD40" s="522"/>
      <c r="WE40" s="522"/>
      <c r="WF40" s="522"/>
      <c r="WG40" s="522"/>
      <c r="WH40" s="522"/>
      <c r="WI40" s="522"/>
      <c r="WJ40" s="522"/>
      <c r="WK40" s="522"/>
      <c r="WL40" s="522"/>
      <c r="WM40" s="522"/>
      <c r="WN40" s="522"/>
      <c r="WO40" s="522"/>
      <c r="WP40" s="522"/>
      <c r="WQ40" s="522"/>
      <c r="WR40" s="522"/>
      <c r="WS40" s="522"/>
      <c r="WT40" s="522"/>
      <c r="WU40" s="522"/>
      <c r="WV40" s="522"/>
      <c r="WW40" s="522"/>
      <c r="WX40" s="522"/>
      <c r="WY40" s="522"/>
      <c r="WZ40" s="522"/>
      <c r="XA40" s="522"/>
      <c r="XB40" s="522"/>
      <c r="XC40" s="522"/>
      <c r="XD40" s="522"/>
      <c r="XE40" s="522"/>
      <c r="XF40" s="522"/>
      <c r="XG40" s="522"/>
      <c r="XH40" s="522"/>
      <c r="XI40" s="522"/>
      <c r="XJ40" s="522"/>
      <c r="XK40" s="522"/>
      <c r="XL40" s="522"/>
      <c r="XM40" s="522"/>
      <c r="XN40" s="522"/>
      <c r="XO40" s="522"/>
      <c r="XP40" s="522"/>
      <c r="XQ40" s="522"/>
      <c r="XR40" s="522"/>
      <c r="XS40" s="522"/>
      <c r="XT40" s="522"/>
      <c r="XU40" s="522"/>
      <c r="XV40" s="522"/>
      <c r="XW40" s="522"/>
      <c r="XX40" s="522"/>
      <c r="XY40" s="522"/>
      <c r="XZ40" s="522"/>
      <c r="YA40" s="522"/>
      <c r="YB40" s="522"/>
      <c r="YC40" s="522"/>
      <c r="YD40" s="522"/>
      <c r="YE40" s="522"/>
      <c r="YF40" s="522"/>
      <c r="YG40" s="522"/>
      <c r="YH40" s="522"/>
      <c r="YI40" s="522"/>
      <c r="YJ40" s="522"/>
      <c r="YK40" s="522"/>
      <c r="YL40" s="522"/>
      <c r="YM40" s="522"/>
      <c r="YN40" s="522"/>
      <c r="YO40" s="522"/>
      <c r="YP40" s="522"/>
      <c r="YQ40" s="522"/>
      <c r="YR40" s="522"/>
      <c r="YS40" s="522"/>
      <c r="YT40" s="522"/>
      <c r="YU40" s="522"/>
      <c r="YV40" s="522"/>
      <c r="YW40" s="522"/>
      <c r="YX40" s="522"/>
      <c r="YY40" s="522"/>
      <c r="YZ40" s="522"/>
      <c r="ZA40" s="522"/>
      <c r="ZB40" s="522"/>
      <c r="ZC40" s="522"/>
      <c r="ZD40" s="522"/>
      <c r="ZE40" s="522"/>
      <c r="ZF40" s="522"/>
      <c r="ZG40" s="522"/>
      <c r="ZH40" s="522"/>
      <c r="ZI40" s="522"/>
      <c r="ZJ40" s="522"/>
      <c r="ZK40" s="522"/>
      <c r="ZL40" s="522"/>
      <c r="ZM40" s="522"/>
      <c r="ZN40" s="522"/>
      <c r="ZO40" s="522"/>
      <c r="ZP40" s="522"/>
      <c r="ZQ40" s="522"/>
      <c r="ZR40" s="522"/>
      <c r="ZS40" s="522"/>
      <c r="ZT40" s="522"/>
      <c r="ZU40" s="522"/>
      <c r="ZV40" s="522"/>
      <c r="ZW40" s="522"/>
      <c r="ZX40" s="522"/>
      <c r="ZY40" s="522"/>
      <c r="ZZ40" s="522"/>
      <c r="AAA40" s="522"/>
      <c r="AAB40" s="522"/>
      <c r="AAC40" s="522"/>
      <c r="AAD40" s="522"/>
      <c r="AAE40" s="522"/>
      <c r="AAF40" s="522"/>
      <c r="AAG40" s="522"/>
      <c r="AAH40" s="522"/>
      <c r="AAI40" s="522"/>
      <c r="AAJ40" s="522"/>
      <c r="AAK40" s="522"/>
      <c r="AAL40" s="522"/>
      <c r="AAM40" s="522"/>
      <c r="AAN40" s="522"/>
      <c r="AAO40" s="522"/>
      <c r="AAP40" s="522"/>
      <c r="AAQ40" s="522"/>
      <c r="AAR40" s="522"/>
      <c r="AAS40" s="522"/>
      <c r="AAT40" s="522"/>
      <c r="AAU40" s="522"/>
      <c r="AAV40" s="522"/>
      <c r="AAW40" s="522"/>
      <c r="AAX40" s="522"/>
      <c r="AAY40" s="522"/>
      <c r="AAZ40" s="522"/>
      <c r="ABA40" s="522"/>
      <c r="ABB40" s="522"/>
      <c r="ABC40" s="522"/>
      <c r="ABD40" s="522"/>
      <c r="ABE40" s="522"/>
      <c r="ABF40" s="522"/>
      <c r="ABG40" s="522"/>
      <c r="ABH40" s="522"/>
      <c r="ABI40" s="522"/>
      <c r="ABJ40" s="522"/>
      <c r="ABK40" s="522"/>
      <c r="ABL40" s="522"/>
      <c r="ABM40" s="522"/>
      <c r="ABN40" s="522"/>
      <c r="ABO40" s="522"/>
      <c r="ABP40" s="522"/>
      <c r="ABQ40" s="522"/>
      <c r="ABR40" s="522"/>
      <c r="ABS40" s="522"/>
      <c r="ABT40" s="522"/>
      <c r="ABU40" s="522"/>
      <c r="ABV40" s="522"/>
      <c r="ABW40" s="522"/>
      <c r="ABX40" s="522"/>
      <c r="ABY40" s="522"/>
      <c r="ABZ40" s="522"/>
      <c r="ACA40" s="522"/>
      <c r="ACB40" s="522"/>
      <c r="ACC40" s="522"/>
      <c r="ACD40" s="522"/>
      <c r="ACE40" s="522"/>
      <c r="ACF40" s="522"/>
      <c r="ACG40" s="522"/>
      <c r="ACH40" s="522"/>
      <c r="ACI40" s="522"/>
      <c r="ACJ40" s="522"/>
      <c r="ACK40" s="522"/>
      <c r="ACL40" s="522"/>
      <c r="ACM40" s="522"/>
      <c r="ACN40" s="522"/>
      <c r="ACO40" s="522"/>
      <c r="ACP40" s="522"/>
      <c r="ACQ40" s="522"/>
      <c r="ACR40" s="522"/>
      <c r="ACS40" s="522"/>
      <c r="ACT40" s="522"/>
      <c r="ACU40" s="522"/>
      <c r="ACV40" s="522"/>
      <c r="ACW40" s="522"/>
      <c r="ACX40" s="522"/>
      <c r="ACY40" s="522"/>
      <c r="ACZ40" s="522"/>
      <c r="ADA40" s="522"/>
      <c r="ADB40" s="522"/>
      <c r="ADC40" s="522"/>
      <c r="ADD40" s="522"/>
      <c r="ADE40" s="522"/>
      <c r="ADF40" s="522"/>
      <c r="ADG40" s="522"/>
      <c r="ADH40" s="522"/>
      <c r="ADI40" s="522"/>
      <c r="ADJ40" s="522"/>
      <c r="ADK40" s="522"/>
      <c r="ADL40" s="522"/>
      <c r="ADM40" s="522"/>
      <c r="ADN40" s="522"/>
      <c r="ADO40" s="522"/>
      <c r="ADP40" s="522"/>
      <c r="ADQ40" s="522"/>
      <c r="ADR40" s="522"/>
      <c r="ADS40" s="522"/>
      <c r="ADT40" s="522"/>
      <c r="ADU40" s="522"/>
      <c r="ADV40" s="522"/>
      <c r="ADW40" s="522"/>
      <c r="ADX40" s="522"/>
      <c r="ADY40" s="522"/>
      <c r="ADZ40" s="522"/>
      <c r="AEA40" s="522"/>
      <c r="AEB40" s="522"/>
      <c r="AEC40" s="522"/>
      <c r="AED40" s="522"/>
      <c r="AEE40" s="522"/>
      <c r="AEF40" s="522"/>
      <c r="AEG40" s="522"/>
      <c r="AEH40" s="522"/>
      <c r="AEI40" s="522"/>
      <c r="AEJ40" s="522"/>
      <c r="AEK40" s="522"/>
      <c r="AEL40" s="522"/>
      <c r="AEM40" s="522"/>
      <c r="AEN40" s="522"/>
      <c r="AEO40" s="522"/>
      <c r="AEP40" s="522"/>
      <c r="AEQ40" s="522"/>
      <c r="AER40" s="522"/>
      <c r="AES40" s="522"/>
      <c r="AET40" s="522"/>
      <c r="AEU40" s="522"/>
      <c r="AEV40" s="522"/>
      <c r="AEW40" s="522"/>
      <c r="AEX40" s="522"/>
      <c r="AEY40" s="522"/>
      <c r="AEZ40" s="522"/>
      <c r="AFA40" s="522"/>
      <c r="AFB40" s="522"/>
      <c r="AFC40" s="522"/>
      <c r="AFD40" s="522"/>
      <c r="AFE40" s="522"/>
      <c r="AFF40" s="522"/>
      <c r="AFG40" s="522"/>
      <c r="AFH40" s="522"/>
      <c r="AFI40" s="522"/>
      <c r="AFJ40" s="522"/>
      <c r="AFK40" s="522"/>
      <c r="AFL40" s="522"/>
      <c r="AFM40" s="522"/>
      <c r="AFN40" s="522"/>
      <c r="AFO40" s="522"/>
      <c r="AFP40" s="522"/>
      <c r="AFQ40" s="522"/>
      <c r="AFR40" s="522"/>
      <c r="AFS40" s="522"/>
      <c r="AFT40" s="522"/>
      <c r="AFU40" s="522"/>
      <c r="AFV40" s="522"/>
      <c r="AFW40" s="522"/>
      <c r="AFX40" s="522"/>
      <c r="AFY40" s="522"/>
      <c r="AFZ40" s="522"/>
      <c r="AGA40" s="522"/>
      <c r="AGB40" s="522"/>
      <c r="AGC40" s="522"/>
      <c r="AGD40" s="522"/>
      <c r="AGE40" s="522"/>
      <c r="AGF40" s="522"/>
      <c r="AGG40" s="522"/>
      <c r="AGH40" s="522"/>
      <c r="AGI40" s="522"/>
      <c r="AGJ40" s="522"/>
      <c r="AGK40" s="522"/>
      <c r="AGL40" s="522"/>
      <c r="AGM40" s="522"/>
      <c r="AGN40" s="522"/>
      <c r="AGO40" s="522"/>
      <c r="AGP40" s="522"/>
      <c r="AGQ40" s="522"/>
      <c r="AGR40" s="522"/>
      <c r="AGS40" s="522"/>
      <c r="AGT40" s="522"/>
      <c r="AGU40" s="522"/>
      <c r="AGV40" s="522"/>
      <c r="AGW40" s="522"/>
      <c r="AGX40" s="522"/>
      <c r="AGY40" s="522"/>
      <c r="AGZ40" s="522"/>
      <c r="AHA40" s="522"/>
      <c r="AHB40" s="522"/>
      <c r="AHC40" s="522"/>
      <c r="AHD40" s="522"/>
      <c r="AHE40" s="522"/>
      <c r="AHF40" s="522"/>
      <c r="AHG40" s="522"/>
      <c r="AHH40" s="522"/>
      <c r="AHI40" s="522"/>
      <c r="AHJ40" s="522"/>
      <c r="AHK40" s="522"/>
      <c r="AHL40" s="522"/>
      <c r="AHM40" s="522"/>
      <c r="AHN40" s="522"/>
      <c r="AHO40" s="522"/>
      <c r="AHP40" s="522"/>
      <c r="AHQ40" s="522"/>
      <c r="AHR40" s="522"/>
      <c r="AHS40" s="522"/>
      <c r="AHT40" s="522"/>
      <c r="AHU40" s="522"/>
      <c r="AHV40" s="522"/>
      <c r="AHW40" s="522"/>
      <c r="AHX40" s="522"/>
      <c r="AHY40" s="522"/>
      <c r="AHZ40" s="522"/>
      <c r="AIA40" s="522"/>
      <c r="AIB40" s="522"/>
      <c r="AIC40" s="522"/>
      <c r="AID40" s="522"/>
      <c r="AIE40" s="522"/>
      <c r="AIF40" s="522"/>
      <c r="AIG40" s="522"/>
      <c r="AIH40" s="522"/>
      <c r="AII40" s="522"/>
      <c r="AIJ40" s="522"/>
      <c r="AIK40" s="522"/>
      <c r="AIL40" s="522"/>
      <c r="AIM40" s="522"/>
      <c r="AIN40" s="522"/>
      <c r="AIO40" s="522"/>
      <c r="AIP40" s="522"/>
      <c r="AIQ40" s="522"/>
      <c r="AIR40" s="522"/>
      <c r="AIS40" s="522"/>
      <c r="AIT40" s="522"/>
      <c r="AIU40" s="522"/>
      <c r="AIV40" s="522"/>
      <c r="AIW40" s="522"/>
      <c r="AIX40" s="522"/>
      <c r="AIY40" s="522"/>
      <c r="AIZ40" s="522"/>
      <c r="AJA40" s="522"/>
      <c r="AJB40" s="522"/>
      <c r="AJC40" s="522"/>
      <c r="AJD40" s="522"/>
      <c r="AJE40" s="522"/>
      <c r="AJF40" s="522"/>
      <c r="AJG40" s="522"/>
      <c r="AJH40" s="522"/>
      <c r="AJI40" s="522"/>
      <c r="AJJ40" s="522"/>
      <c r="AJK40" s="522"/>
      <c r="AJL40" s="522"/>
      <c r="AJM40" s="522"/>
      <c r="AJN40" s="522"/>
      <c r="AJO40" s="522"/>
      <c r="AJP40" s="522"/>
      <c r="AJQ40" s="522"/>
      <c r="AJR40" s="522"/>
      <c r="AJS40" s="522"/>
      <c r="AJT40" s="522"/>
      <c r="AJU40" s="522"/>
      <c r="AJV40" s="522"/>
      <c r="AJW40" s="522"/>
      <c r="AJX40" s="522"/>
      <c r="AJY40" s="522"/>
      <c r="AJZ40" s="522"/>
      <c r="AKA40" s="522"/>
      <c r="AKB40" s="522"/>
      <c r="AKC40" s="522"/>
      <c r="AKD40" s="522"/>
      <c r="AKE40" s="522"/>
      <c r="AKF40" s="522"/>
      <c r="AKG40" s="522"/>
      <c r="AKH40" s="522"/>
      <c r="AKI40" s="522"/>
      <c r="AKJ40" s="522"/>
      <c r="AKK40" s="522"/>
      <c r="AKL40" s="522"/>
      <c r="AKM40" s="522"/>
      <c r="AKN40" s="522"/>
      <c r="AKO40" s="522"/>
      <c r="AKP40" s="522"/>
      <c r="AKQ40" s="522"/>
      <c r="AKR40" s="522"/>
      <c r="AKS40" s="522"/>
      <c r="AKT40" s="522"/>
      <c r="AKU40" s="522"/>
      <c r="AKV40" s="522"/>
      <c r="AKW40" s="522"/>
      <c r="AKX40" s="522"/>
      <c r="AKY40" s="522"/>
      <c r="AKZ40" s="522"/>
      <c r="ALA40" s="522"/>
      <c r="ALB40" s="522"/>
      <c r="ALC40" s="522"/>
      <c r="ALD40" s="522"/>
      <c r="ALE40" s="522"/>
      <c r="ALF40" s="522"/>
      <c r="ALG40" s="522"/>
      <c r="ALH40" s="522"/>
      <c r="ALI40" s="522"/>
      <c r="ALJ40" s="522"/>
      <c r="ALK40" s="522"/>
      <c r="ALL40" s="522"/>
      <c r="ALM40" s="522"/>
      <c r="ALN40" s="522"/>
      <c r="ALO40" s="522"/>
      <c r="ALP40" s="522"/>
      <c r="ALQ40" s="522"/>
      <c r="ALR40" s="522"/>
      <c r="ALS40" s="522"/>
      <c r="ALT40" s="522"/>
      <c r="ALU40" s="522"/>
      <c r="ALV40" s="522"/>
      <c r="ALW40" s="522"/>
      <c r="ALX40" s="522"/>
      <c r="ALY40" s="522"/>
      <c r="ALZ40" s="522"/>
      <c r="AMA40" s="522"/>
      <c r="AMB40" s="522"/>
      <c r="AMC40" s="522"/>
      <c r="AMD40" s="522"/>
      <c r="AME40" s="522"/>
      <c r="AMF40" s="522"/>
      <c r="AMG40" s="522"/>
      <c r="AMH40" s="522"/>
      <c r="AMI40" s="522"/>
      <c r="AMJ40" s="522"/>
      <c r="AMK40" s="522"/>
      <c r="AML40" s="522"/>
      <c r="AMM40" s="522"/>
      <c r="AMN40" s="522"/>
      <c r="AMO40" s="522"/>
      <c r="AMP40" s="522"/>
      <c r="AMQ40" s="522"/>
      <c r="AMR40" s="522"/>
      <c r="AMS40" s="522"/>
      <c r="AMT40" s="522"/>
      <c r="AMU40" s="522"/>
      <c r="AMV40" s="522"/>
      <c r="AMW40" s="522"/>
      <c r="AMX40" s="522"/>
      <c r="AMY40" s="522"/>
      <c r="AMZ40" s="522"/>
      <c r="ANA40" s="522"/>
      <c r="ANB40" s="522"/>
      <c r="ANC40" s="522"/>
      <c r="AND40" s="522"/>
      <c r="ANE40" s="522"/>
      <c r="ANF40" s="522"/>
      <c r="ANG40" s="522"/>
      <c r="ANH40" s="522"/>
      <c r="ANI40" s="522"/>
      <c r="ANJ40" s="522"/>
      <c r="ANK40" s="522"/>
      <c r="ANL40" s="522"/>
      <c r="ANM40" s="522"/>
      <c r="ANN40" s="522"/>
      <c r="ANO40" s="522"/>
      <c r="ANP40" s="522"/>
      <c r="ANQ40" s="522"/>
      <c r="ANR40" s="522"/>
      <c r="ANS40" s="522"/>
      <c r="ANT40" s="522"/>
      <c r="ANU40" s="522"/>
      <c r="ANV40" s="522"/>
      <c r="ANW40" s="522"/>
      <c r="ANX40" s="522"/>
      <c r="ANY40" s="522"/>
      <c r="ANZ40" s="522"/>
      <c r="AOA40" s="522"/>
      <c r="AOB40" s="522"/>
      <c r="AOC40" s="522"/>
      <c r="AOD40" s="522"/>
      <c r="AOE40" s="522"/>
      <c r="AOF40" s="522"/>
      <c r="AOG40" s="522"/>
      <c r="AOH40" s="522"/>
      <c r="AOI40" s="522"/>
      <c r="AOJ40" s="522"/>
      <c r="AOK40" s="522"/>
      <c r="AOL40" s="522"/>
      <c r="AOM40" s="522"/>
      <c r="AON40" s="522"/>
      <c r="AOO40" s="522"/>
      <c r="AOP40" s="522"/>
      <c r="AOQ40" s="522"/>
      <c r="AOR40" s="522"/>
      <c r="AOS40" s="522"/>
      <c r="AOT40" s="522"/>
      <c r="AOU40" s="522"/>
      <c r="AOV40" s="522"/>
      <c r="AOW40" s="522"/>
      <c r="AOX40" s="522"/>
      <c r="AOY40" s="522"/>
      <c r="AOZ40" s="522"/>
      <c r="APA40" s="522"/>
      <c r="APB40" s="522"/>
      <c r="APC40" s="522"/>
      <c r="APD40" s="522"/>
      <c r="APE40" s="522"/>
      <c r="APF40" s="522"/>
      <c r="APG40" s="522"/>
      <c r="APH40" s="522"/>
      <c r="API40" s="522"/>
      <c r="APJ40" s="522"/>
      <c r="APK40" s="522"/>
      <c r="APL40" s="522"/>
      <c r="APM40" s="522"/>
      <c r="APN40" s="522"/>
      <c r="APO40" s="522"/>
      <c r="APP40" s="522"/>
      <c r="APQ40" s="522"/>
      <c r="APR40" s="522"/>
      <c r="APS40" s="522"/>
      <c r="APT40" s="522"/>
      <c r="APU40" s="522"/>
      <c r="APV40" s="522"/>
      <c r="APW40" s="522"/>
      <c r="APX40" s="522"/>
      <c r="APY40" s="522"/>
      <c r="APZ40" s="522"/>
      <c r="AQA40" s="522"/>
      <c r="AQB40" s="522"/>
      <c r="AQC40" s="522"/>
      <c r="AQD40" s="522"/>
      <c r="AQE40" s="522"/>
      <c r="AQF40" s="522"/>
      <c r="AQG40" s="522"/>
      <c r="AQH40" s="522"/>
      <c r="AQI40" s="522"/>
      <c r="AQJ40" s="522"/>
      <c r="AQK40" s="522"/>
      <c r="AQL40" s="522"/>
      <c r="AQM40" s="522"/>
      <c r="AQN40" s="522"/>
      <c r="AQO40" s="522"/>
      <c r="AQP40" s="522"/>
      <c r="AQQ40" s="522"/>
      <c r="AQR40" s="522"/>
      <c r="AQS40" s="522"/>
      <c r="AQT40" s="522"/>
      <c r="AQU40" s="522"/>
      <c r="AQV40" s="522"/>
      <c r="AQW40" s="522"/>
      <c r="AQX40" s="522"/>
      <c r="AQY40" s="522"/>
      <c r="AQZ40" s="522"/>
      <c r="ARA40" s="522"/>
      <c r="ARB40" s="522"/>
      <c r="ARC40" s="522"/>
      <c r="ARD40" s="522"/>
      <c r="ARE40" s="522"/>
      <c r="ARF40" s="522"/>
      <c r="ARG40" s="522"/>
      <c r="ARH40" s="522"/>
      <c r="ARI40" s="522"/>
      <c r="ARJ40" s="522"/>
      <c r="ARK40" s="522"/>
      <c r="ARL40" s="522"/>
      <c r="ARM40" s="522"/>
      <c r="ARN40" s="522"/>
      <c r="ARO40" s="522"/>
      <c r="ARP40" s="522"/>
      <c r="ARQ40" s="522"/>
      <c r="ARR40" s="522"/>
      <c r="ARS40" s="522"/>
      <c r="ART40" s="522"/>
      <c r="ARU40" s="522"/>
      <c r="ARV40" s="522"/>
      <c r="ARW40" s="522"/>
      <c r="ARX40" s="522"/>
      <c r="ARY40" s="522"/>
      <c r="ARZ40" s="522"/>
      <c r="ASA40" s="522"/>
      <c r="ASB40" s="522"/>
      <c r="ASC40" s="522"/>
      <c r="ASD40" s="522"/>
      <c r="ASE40" s="522"/>
      <c r="ASF40" s="522"/>
      <c r="ASG40" s="522"/>
      <c r="ASH40" s="522"/>
      <c r="ASI40" s="522"/>
      <c r="ASJ40" s="522"/>
      <c r="ASK40" s="522"/>
      <c r="ASL40" s="522"/>
      <c r="ASM40" s="522"/>
      <c r="ASN40" s="522"/>
      <c r="ASO40" s="522"/>
      <c r="ASP40" s="522"/>
      <c r="ASQ40" s="522"/>
      <c r="ASR40" s="522"/>
      <c r="ASS40" s="522"/>
      <c r="AST40" s="522"/>
      <c r="ASU40" s="522"/>
      <c r="ASV40" s="522"/>
      <c r="ASW40" s="522"/>
      <c r="ASX40" s="522"/>
      <c r="ASY40" s="522"/>
      <c r="ASZ40" s="522"/>
      <c r="ATA40" s="522"/>
      <c r="ATB40" s="522"/>
      <c r="ATC40" s="522"/>
      <c r="ATD40" s="522"/>
      <c r="ATE40" s="522"/>
      <c r="ATF40" s="522"/>
      <c r="ATG40" s="522"/>
      <c r="ATH40" s="522"/>
      <c r="ATI40" s="522"/>
      <c r="ATJ40" s="522"/>
      <c r="ATK40" s="522"/>
      <c r="ATL40" s="522"/>
      <c r="ATM40" s="522"/>
      <c r="ATN40" s="522"/>
      <c r="ATO40" s="522"/>
      <c r="ATP40" s="522"/>
      <c r="ATQ40" s="522"/>
      <c r="ATR40" s="522"/>
      <c r="ATS40" s="522"/>
      <c r="ATT40" s="522"/>
      <c r="ATU40" s="522"/>
      <c r="ATV40" s="522"/>
      <c r="ATW40" s="522"/>
      <c r="ATX40" s="522"/>
      <c r="ATY40" s="522"/>
      <c r="ATZ40" s="522"/>
      <c r="AUA40" s="522"/>
      <c r="AUB40" s="522"/>
      <c r="AUC40" s="522"/>
      <c r="AUD40" s="522"/>
      <c r="AUE40" s="522"/>
      <c r="AUF40" s="522"/>
      <c r="AUG40" s="522"/>
      <c r="AUH40" s="522"/>
      <c r="AUI40" s="522"/>
      <c r="AUJ40" s="522"/>
      <c r="AUK40" s="522"/>
      <c r="AUL40" s="522"/>
      <c r="AUM40" s="522"/>
      <c r="AUN40" s="522"/>
      <c r="AUO40" s="522"/>
      <c r="AUP40" s="522"/>
      <c r="AUQ40" s="522"/>
      <c r="AUR40" s="522"/>
      <c r="AUS40" s="522"/>
      <c r="AUT40" s="522"/>
      <c r="AUU40" s="522"/>
      <c r="AUV40" s="522"/>
      <c r="AUW40" s="522"/>
      <c r="AUX40" s="522"/>
      <c r="AUY40" s="522"/>
      <c r="AUZ40" s="522"/>
      <c r="AVA40" s="522"/>
      <c r="AVB40" s="522"/>
      <c r="AVC40" s="522"/>
      <c r="AVD40" s="522"/>
      <c r="AVE40" s="522"/>
      <c r="AVF40" s="522"/>
      <c r="AVG40" s="522"/>
      <c r="AVH40" s="522"/>
      <c r="AVI40" s="522"/>
      <c r="AVJ40" s="522"/>
      <c r="AVK40" s="522"/>
      <c r="AVL40" s="522"/>
      <c r="AVM40" s="522"/>
      <c r="AVN40" s="522"/>
      <c r="AVO40" s="522"/>
      <c r="AVP40" s="522"/>
      <c r="AVQ40" s="522"/>
      <c r="AVR40" s="522"/>
      <c r="AVS40" s="522"/>
      <c r="AVT40" s="522"/>
      <c r="AVU40" s="522"/>
      <c r="AVV40" s="522"/>
      <c r="AVW40" s="522"/>
      <c r="AVX40" s="522"/>
      <c r="AVY40" s="522"/>
      <c r="AVZ40" s="522"/>
      <c r="AWA40" s="522"/>
      <c r="AWB40" s="522"/>
      <c r="AWC40" s="522"/>
      <c r="AWD40" s="522"/>
      <c r="AWE40" s="522"/>
      <c r="AWF40" s="522"/>
      <c r="AWG40" s="522"/>
      <c r="AWH40" s="522"/>
      <c r="AWI40" s="522"/>
      <c r="AWJ40" s="522"/>
      <c r="AWK40" s="522"/>
      <c r="AWL40" s="522"/>
      <c r="AWM40" s="522"/>
      <c r="AWN40" s="522"/>
      <c r="AWO40" s="522"/>
      <c r="AWP40" s="522"/>
      <c r="AWQ40" s="522"/>
      <c r="AWR40" s="522"/>
      <c r="AWS40" s="522"/>
      <c r="AWT40" s="522"/>
      <c r="AWU40" s="522"/>
      <c r="AWV40" s="522"/>
      <c r="AWW40" s="522"/>
      <c r="AWX40" s="522"/>
      <c r="AWY40" s="522"/>
      <c r="AWZ40" s="522"/>
      <c r="AXA40" s="522"/>
      <c r="AXB40" s="522"/>
      <c r="AXC40" s="522"/>
      <c r="AXD40" s="522"/>
      <c r="AXE40" s="522"/>
      <c r="AXF40" s="522"/>
      <c r="AXG40" s="522"/>
      <c r="AXH40" s="522"/>
      <c r="AXI40" s="522"/>
      <c r="AXJ40" s="522"/>
      <c r="AXK40" s="522"/>
      <c r="AXL40" s="522"/>
      <c r="AXM40" s="522"/>
      <c r="AXN40" s="522"/>
      <c r="AXO40" s="522"/>
      <c r="AXP40" s="522"/>
      <c r="AXQ40" s="522"/>
      <c r="AXR40" s="522"/>
      <c r="AXS40" s="522"/>
      <c r="AXT40" s="522"/>
      <c r="AXU40" s="522"/>
      <c r="AXV40" s="522"/>
      <c r="AXW40" s="522"/>
      <c r="AXX40" s="522"/>
      <c r="AXY40" s="522"/>
      <c r="AXZ40" s="522"/>
      <c r="AYA40" s="522"/>
      <c r="AYB40" s="522"/>
      <c r="AYC40" s="522"/>
      <c r="AYD40" s="522"/>
      <c r="AYE40" s="522"/>
      <c r="AYF40" s="522"/>
      <c r="AYG40" s="522"/>
      <c r="AYH40" s="522"/>
      <c r="AYI40" s="522"/>
      <c r="AYJ40" s="522"/>
      <c r="AYK40" s="522"/>
      <c r="AYL40" s="522"/>
      <c r="AYM40" s="522"/>
      <c r="AYN40" s="522"/>
      <c r="AYO40" s="522"/>
      <c r="AYP40" s="522"/>
      <c r="AYQ40" s="522"/>
      <c r="AYR40" s="522"/>
      <c r="AYS40" s="522"/>
      <c r="AYT40" s="522"/>
      <c r="AYU40" s="522"/>
      <c r="AYV40" s="522"/>
      <c r="AYW40" s="522"/>
      <c r="AYX40" s="522"/>
      <c r="AYY40" s="522"/>
      <c r="AYZ40" s="522"/>
      <c r="AZA40" s="522"/>
      <c r="AZB40" s="522"/>
      <c r="AZC40" s="522"/>
      <c r="AZD40" s="522"/>
      <c r="AZE40" s="522"/>
      <c r="AZF40" s="522"/>
      <c r="AZG40" s="522"/>
      <c r="AZH40" s="522"/>
      <c r="AZI40" s="522"/>
      <c r="AZJ40" s="522"/>
      <c r="AZK40" s="522"/>
      <c r="AZL40" s="522"/>
      <c r="AZM40" s="522"/>
      <c r="AZN40" s="522"/>
      <c r="AZO40" s="522"/>
      <c r="AZP40" s="522"/>
      <c r="AZQ40" s="522"/>
      <c r="AZR40" s="522"/>
      <c r="AZS40" s="522"/>
      <c r="AZT40" s="522"/>
      <c r="AZU40" s="522"/>
      <c r="AZV40" s="522"/>
      <c r="AZW40" s="522"/>
      <c r="AZX40" s="522"/>
      <c r="AZY40" s="522"/>
      <c r="AZZ40" s="522"/>
      <c r="BAA40" s="522"/>
      <c r="BAB40" s="522"/>
      <c r="BAC40" s="522"/>
      <c r="BAD40" s="522"/>
      <c r="BAE40" s="522"/>
      <c r="BAF40" s="522"/>
      <c r="BAG40" s="522"/>
      <c r="BAH40" s="522"/>
      <c r="BAI40" s="522"/>
      <c r="BAJ40" s="522"/>
      <c r="BAK40" s="522"/>
      <c r="BAL40" s="522"/>
      <c r="BAM40" s="522"/>
      <c r="BAN40" s="522"/>
      <c r="BAO40" s="522"/>
      <c r="BAP40" s="522"/>
      <c r="BAQ40" s="522"/>
      <c r="BAR40" s="522"/>
      <c r="BAS40" s="522"/>
      <c r="BAT40" s="522"/>
      <c r="BAU40" s="522"/>
      <c r="BAV40" s="522"/>
      <c r="BAW40" s="522"/>
      <c r="BAX40" s="522"/>
      <c r="BAY40" s="522"/>
      <c r="BAZ40" s="522"/>
      <c r="BBA40" s="522"/>
      <c r="BBB40" s="522"/>
      <c r="BBC40" s="522"/>
      <c r="BBD40" s="522"/>
      <c r="BBE40" s="522"/>
      <c r="BBF40" s="522"/>
      <c r="BBG40" s="522"/>
      <c r="BBH40" s="522"/>
      <c r="BBI40" s="522"/>
      <c r="BBJ40" s="522"/>
      <c r="BBK40" s="522"/>
      <c r="BBL40" s="522"/>
      <c r="BBM40" s="522"/>
      <c r="BBN40" s="522"/>
      <c r="BBO40" s="522"/>
      <c r="BBP40" s="522"/>
      <c r="BBQ40" s="522"/>
      <c r="BBR40" s="522"/>
      <c r="BBS40" s="522"/>
      <c r="BBT40" s="522"/>
      <c r="BBU40" s="522"/>
      <c r="BBV40" s="522"/>
      <c r="BBW40" s="522"/>
      <c r="BBX40" s="522"/>
      <c r="BBY40" s="522"/>
      <c r="BBZ40" s="522"/>
      <c r="BCA40" s="522"/>
      <c r="BCB40" s="522"/>
      <c r="BCC40" s="522"/>
      <c r="BCD40" s="522"/>
      <c r="BCE40" s="522"/>
      <c r="BCF40" s="522"/>
      <c r="BCG40" s="522"/>
      <c r="BCH40" s="522"/>
      <c r="BCI40" s="522"/>
      <c r="BCJ40" s="522"/>
      <c r="BCK40" s="522"/>
      <c r="BCL40" s="522"/>
      <c r="BCM40" s="522"/>
      <c r="BCN40" s="522"/>
      <c r="BCO40" s="522"/>
      <c r="BCP40" s="522"/>
      <c r="BCQ40" s="522"/>
      <c r="BCR40" s="522"/>
      <c r="BCS40" s="522"/>
      <c r="BCT40" s="522"/>
      <c r="BCU40" s="522"/>
      <c r="BCV40" s="522"/>
      <c r="BCW40" s="522"/>
      <c r="BCX40" s="522"/>
      <c r="BCY40" s="522"/>
      <c r="BCZ40" s="522"/>
      <c r="BDA40" s="522"/>
      <c r="BDB40" s="522"/>
      <c r="BDC40" s="522"/>
      <c r="BDD40" s="522"/>
      <c r="BDE40" s="522"/>
      <c r="BDF40" s="522"/>
      <c r="BDG40" s="522"/>
      <c r="BDH40" s="522"/>
      <c r="BDI40" s="522"/>
      <c r="BDJ40" s="522"/>
      <c r="BDK40" s="522"/>
      <c r="BDL40" s="522"/>
      <c r="BDM40" s="522"/>
      <c r="BDN40" s="522"/>
      <c r="BDO40" s="522"/>
      <c r="BDP40" s="522"/>
      <c r="BDQ40" s="522"/>
      <c r="BDR40" s="522"/>
      <c r="BDS40" s="522"/>
      <c r="BDT40" s="522"/>
      <c r="BDU40" s="522"/>
      <c r="BDV40" s="522"/>
      <c r="BDW40" s="522"/>
      <c r="BDX40" s="522"/>
      <c r="BDY40" s="522"/>
      <c r="BDZ40" s="522"/>
      <c r="BEA40" s="522"/>
      <c r="BEB40" s="522"/>
      <c r="BEC40" s="522"/>
      <c r="BED40" s="522"/>
      <c r="BEE40" s="522"/>
      <c r="BEF40" s="522"/>
      <c r="BEG40" s="522"/>
      <c r="BEH40" s="522"/>
      <c r="BEI40" s="522"/>
      <c r="BEJ40" s="522"/>
      <c r="BEK40" s="522"/>
      <c r="BEL40" s="522"/>
      <c r="BEM40" s="522"/>
      <c r="BEN40" s="522"/>
      <c r="BEO40" s="522"/>
      <c r="BEP40" s="522"/>
      <c r="BEQ40" s="522"/>
      <c r="BER40" s="522"/>
      <c r="BES40" s="522"/>
      <c r="BET40" s="522"/>
      <c r="BEU40" s="522"/>
      <c r="BEV40" s="522"/>
      <c r="BEW40" s="522"/>
      <c r="BEX40" s="522"/>
      <c r="BEY40" s="522"/>
      <c r="BEZ40" s="522"/>
      <c r="BFA40" s="522"/>
      <c r="BFB40" s="522"/>
      <c r="BFC40" s="522"/>
      <c r="BFD40" s="522"/>
      <c r="BFE40" s="522"/>
      <c r="BFF40" s="522"/>
      <c r="BFG40" s="522"/>
      <c r="BFH40" s="522"/>
      <c r="BFI40" s="522"/>
      <c r="BFJ40" s="522"/>
      <c r="BFK40" s="522"/>
      <c r="BFL40" s="522"/>
      <c r="BFM40" s="522"/>
      <c r="BFN40" s="522"/>
      <c r="BFO40" s="522"/>
      <c r="BFP40" s="522"/>
      <c r="BFQ40" s="522"/>
      <c r="BFR40" s="522"/>
      <c r="BFS40" s="522"/>
      <c r="BFT40" s="522"/>
      <c r="BFU40" s="522"/>
      <c r="BFV40" s="522"/>
      <c r="BFW40" s="522"/>
      <c r="BFX40" s="522"/>
      <c r="BFY40" s="522"/>
      <c r="BFZ40" s="522"/>
      <c r="BGA40" s="522"/>
      <c r="BGB40" s="522"/>
      <c r="BGC40" s="522"/>
      <c r="BGD40" s="522"/>
      <c r="BGE40" s="522"/>
      <c r="BGF40" s="522"/>
      <c r="BGG40" s="522"/>
      <c r="BGH40" s="522"/>
      <c r="BGI40" s="522"/>
      <c r="BGJ40" s="522"/>
      <c r="BGK40" s="522"/>
      <c r="BGL40" s="522"/>
      <c r="BGM40" s="522"/>
      <c r="BGN40" s="522"/>
      <c r="BGO40" s="522"/>
      <c r="BGP40" s="522"/>
      <c r="BGQ40" s="522"/>
      <c r="BGR40" s="522"/>
      <c r="BGS40" s="522"/>
      <c r="BGT40" s="522"/>
      <c r="BGU40" s="522"/>
      <c r="BGV40" s="522"/>
      <c r="BGW40" s="522"/>
      <c r="BGX40" s="522"/>
      <c r="BGY40" s="522"/>
      <c r="BGZ40" s="522"/>
      <c r="BHA40" s="522"/>
      <c r="BHB40" s="522"/>
      <c r="BHC40" s="522"/>
      <c r="BHD40" s="522"/>
      <c r="BHE40" s="522"/>
      <c r="BHF40" s="522"/>
      <c r="BHG40" s="522"/>
      <c r="BHH40" s="522"/>
      <c r="BHI40" s="522"/>
      <c r="BHJ40" s="522"/>
      <c r="BHK40" s="522"/>
      <c r="BHL40" s="522"/>
      <c r="BHM40" s="522"/>
      <c r="BHN40" s="522"/>
      <c r="BHO40" s="522"/>
      <c r="BHP40" s="522"/>
      <c r="BHQ40" s="522"/>
      <c r="BHR40" s="522"/>
      <c r="BHS40" s="522"/>
      <c r="BHT40" s="522"/>
      <c r="BHU40" s="522"/>
      <c r="BHV40" s="522"/>
      <c r="BHW40" s="522"/>
      <c r="BHX40" s="522"/>
      <c r="BHY40" s="522"/>
      <c r="BHZ40" s="522"/>
      <c r="BIA40" s="522"/>
      <c r="BIB40" s="522"/>
      <c r="BIC40" s="522"/>
      <c r="BID40" s="522"/>
      <c r="BIE40" s="522"/>
      <c r="BIF40" s="522"/>
      <c r="BIG40" s="522"/>
      <c r="BIH40" s="522"/>
      <c r="BII40" s="522"/>
      <c r="BIJ40" s="522"/>
      <c r="BIK40" s="522"/>
      <c r="BIL40" s="522"/>
      <c r="BIM40" s="522"/>
      <c r="BIN40" s="522"/>
      <c r="BIO40" s="522"/>
      <c r="BIP40" s="522"/>
      <c r="BIQ40" s="522"/>
      <c r="BIR40" s="522"/>
      <c r="BIS40" s="522"/>
      <c r="BIT40" s="522"/>
      <c r="BIU40" s="522"/>
      <c r="BIV40" s="522"/>
      <c r="BIW40" s="522"/>
      <c r="BIX40" s="522"/>
      <c r="BIY40" s="522"/>
      <c r="BIZ40" s="522"/>
      <c r="BJA40" s="522"/>
      <c r="BJB40" s="522"/>
      <c r="BJC40" s="522"/>
      <c r="BJD40" s="522"/>
      <c r="BJE40" s="522"/>
      <c r="BJF40" s="522"/>
      <c r="BJG40" s="522"/>
      <c r="BJH40" s="522"/>
      <c r="BJI40" s="522"/>
      <c r="BJJ40" s="522"/>
      <c r="BJK40" s="522"/>
      <c r="BJL40" s="522"/>
      <c r="BJM40" s="522"/>
      <c r="BJN40" s="522"/>
      <c r="BJO40" s="522"/>
      <c r="BJP40" s="522"/>
      <c r="BJQ40" s="522"/>
      <c r="BJR40" s="522"/>
      <c r="BJS40" s="522"/>
      <c r="BJT40" s="522"/>
      <c r="BJU40" s="522"/>
      <c r="BJV40" s="522"/>
      <c r="BJW40" s="522"/>
      <c r="BJX40" s="522"/>
      <c r="BJY40" s="522"/>
      <c r="BJZ40" s="522"/>
      <c r="BKA40" s="522"/>
      <c r="BKB40" s="522"/>
      <c r="BKC40" s="522"/>
      <c r="BKD40" s="522"/>
      <c r="BKE40" s="522"/>
      <c r="BKF40" s="522"/>
      <c r="BKG40" s="522"/>
      <c r="BKH40" s="522"/>
      <c r="BKI40" s="522"/>
      <c r="BKJ40" s="522"/>
      <c r="BKK40" s="522"/>
      <c r="BKL40" s="522"/>
      <c r="BKM40" s="522"/>
      <c r="BKN40" s="522"/>
      <c r="BKO40" s="522"/>
      <c r="BKP40" s="522"/>
      <c r="BKQ40" s="522"/>
      <c r="BKR40" s="522"/>
      <c r="BKS40" s="522"/>
      <c r="BKT40" s="522"/>
      <c r="BKU40" s="522"/>
      <c r="BKV40" s="522"/>
      <c r="BKW40" s="522"/>
      <c r="BKX40" s="522"/>
      <c r="BKY40" s="522"/>
      <c r="BKZ40" s="522"/>
      <c r="BLA40" s="522"/>
      <c r="BLB40" s="522"/>
      <c r="BLC40" s="522"/>
      <c r="BLD40" s="522"/>
      <c r="BLE40" s="522"/>
      <c r="BLF40" s="522"/>
      <c r="BLG40" s="522"/>
      <c r="BLH40" s="522"/>
      <c r="BLI40" s="522"/>
      <c r="BLJ40" s="522"/>
      <c r="BLK40" s="522"/>
      <c r="BLL40" s="522"/>
      <c r="BLM40" s="522"/>
      <c r="BLN40" s="522"/>
      <c r="BLO40" s="522"/>
      <c r="BLP40" s="522"/>
      <c r="BLQ40" s="522"/>
      <c r="BLR40" s="522"/>
      <c r="BLS40" s="522"/>
      <c r="BLT40" s="522"/>
      <c r="BLU40" s="522"/>
      <c r="BLV40" s="522"/>
      <c r="BLW40" s="522"/>
      <c r="BLX40" s="522"/>
      <c r="BLY40" s="522"/>
      <c r="BLZ40" s="522"/>
      <c r="BMA40" s="522"/>
      <c r="BMB40" s="522"/>
      <c r="BMC40" s="522"/>
      <c r="BMD40" s="522"/>
      <c r="BME40" s="522"/>
      <c r="BMF40" s="522"/>
      <c r="BMG40" s="522"/>
      <c r="BMH40" s="522"/>
      <c r="BMI40" s="522"/>
      <c r="BMJ40" s="522"/>
      <c r="BMK40" s="522"/>
      <c r="BML40" s="522"/>
      <c r="BMM40" s="522"/>
      <c r="BMN40" s="522"/>
      <c r="BMO40" s="522"/>
      <c r="BMP40" s="522"/>
      <c r="BMQ40" s="522"/>
      <c r="BMR40" s="522"/>
      <c r="BMS40" s="522"/>
      <c r="BMT40" s="522"/>
      <c r="BMU40" s="522"/>
      <c r="BMV40" s="522"/>
      <c r="BMW40" s="522"/>
      <c r="BMX40" s="522"/>
      <c r="BMY40" s="522"/>
      <c r="BMZ40" s="522"/>
      <c r="BNA40" s="522"/>
      <c r="BNB40" s="522"/>
      <c r="BNC40" s="522"/>
      <c r="BND40" s="522"/>
      <c r="BNE40" s="522"/>
      <c r="BNF40" s="522"/>
      <c r="BNG40" s="522"/>
      <c r="BNH40" s="522"/>
      <c r="BNI40" s="522"/>
      <c r="BNJ40" s="522"/>
      <c r="BNK40" s="522"/>
      <c r="BNL40" s="522"/>
      <c r="BNM40" s="522"/>
      <c r="BNN40" s="522"/>
      <c r="BNO40" s="522"/>
      <c r="BNP40" s="522"/>
      <c r="BNQ40" s="522"/>
      <c r="BNR40" s="522"/>
      <c r="BNS40" s="522"/>
      <c r="BNT40" s="522"/>
      <c r="BNU40" s="522"/>
      <c r="BNV40" s="522"/>
      <c r="BNW40" s="522"/>
      <c r="BNX40" s="522"/>
      <c r="BNY40" s="522"/>
      <c r="BNZ40" s="522"/>
      <c r="BOA40" s="522"/>
      <c r="BOB40" s="522"/>
      <c r="BOC40" s="522"/>
      <c r="BOD40" s="522"/>
      <c r="BOE40" s="522"/>
      <c r="BOF40" s="522"/>
      <c r="BOG40" s="522"/>
      <c r="BOH40" s="522"/>
      <c r="BOI40" s="522"/>
      <c r="BOJ40" s="522"/>
      <c r="BOK40" s="522"/>
      <c r="BOL40" s="522"/>
      <c r="BOM40" s="522"/>
      <c r="BON40" s="522"/>
      <c r="BOO40" s="522"/>
      <c r="BOP40" s="522"/>
      <c r="BOQ40" s="522"/>
      <c r="BOR40" s="522"/>
      <c r="BOS40" s="522"/>
      <c r="BOT40" s="522"/>
      <c r="BOU40" s="522"/>
      <c r="BOV40" s="522"/>
      <c r="BOW40" s="522"/>
      <c r="BOX40" s="522"/>
      <c r="BOY40" s="522"/>
      <c r="BOZ40" s="522"/>
      <c r="BPA40" s="522"/>
      <c r="BPB40" s="522"/>
      <c r="BPC40" s="522"/>
      <c r="BPD40" s="522"/>
      <c r="BPE40" s="522"/>
      <c r="BPF40" s="522"/>
      <c r="BPG40" s="522"/>
      <c r="BPH40" s="522"/>
      <c r="BPI40" s="522"/>
      <c r="BPJ40" s="522"/>
      <c r="BPK40" s="522"/>
      <c r="BPL40" s="522"/>
      <c r="BPM40" s="522"/>
      <c r="BPN40" s="522"/>
      <c r="BPO40" s="522"/>
      <c r="BPP40" s="522"/>
      <c r="BPQ40" s="522"/>
      <c r="BPR40" s="522"/>
      <c r="BPS40" s="522"/>
      <c r="BPT40" s="522"/>
      <c r="BPU40" s="522"/>
      <c r="BPV40" s="522"/>
      <c r="BPW40" s="522"/>
      <c r="BPX40" s="522"/>
      <c r="BPY40" s="522"/>
      <c r="BPZ40" s="522"/>
      <c r="BQA40" s="522"/>
      <c r="BQB40" s="522"/>
      <c r="BQC40" s="522"/>
      <c r="BQD40" s="522"/>
      <c r="BQE40" s="522"/>
      <c r="BQF40" s="522"/>
      <c r="BQG40" s="522"/>
      <c r="BQH40" s="522"/>
      <c r="BQI40" s="522"/>
      <c r="BQJ40" s="522"/>
      <c r="BQK40" s="522"/>
      <c r="BQL40" s="522"/>
      <c r="BQM40" s="522"/>
      <c r="BQN40" s="522"/>
      <c r="BQO40" s="522"/>
      <c r="BQP40" s="522"/>
      <c r="BQQ40" s="522"/>
      <c r="BQR40" s="522"/>
      <c r="BQS40" s="522"/>
      <c r="BQT40" s="522"/>
      <c r="BQU40" s="522"/>
      <c r="BQV40" s="522"/>
      <c r="BQW40" s="522"/>
      <c r="BQX40" s="522"/>
      <c r="BQY40" s="522"/>
      <c r="BQZ40" s="522"/>
      <c r="BRA40" s="522"/>
      <c r="BRB40" s="522"/>
      <c r="BRC40" s="522"/>
      <c r="BRD40" s="522"/>
      <c r="BRE40" s="522"/>
      <c r="BRF40" s="522"/>
      <c r="BRG40" s="522"/>
      <c r="BRH40" s="522"/>
      <c r="BRI40" s="522"/>
      <c r="BRJ40" s="522"/>
      <c r="BRK40" s="522"/>
      <c r="BRL40" s="522"/>
      <c r="BRM40" s="522"/>
      <c r="BRN40" s="522"/>
      <c r="BRO40" s="522"/>
      <c r="BRP40" s="522"/>
      <c r="BRQ40" s="522"/>
      <c r="BRR40" s="522"/>
      <c r="BRS40" s="522"/>
      <c r="BRT40" s="522"/>
      <c r="BRU40" s="522"/>
      <c r="BRV40" s="522"/>
      <c r="BRW40" s="522"/>
      <c r="BRX40" s="522"/>
      <c r="BRY40" s="522"/>
      <c r="BRZ40" s="522"/>
      <c r="BSA40" s="522"/>
      <c r="BSB40" s="522"/>
      <c r="BSC40" s="522"/>
      <c r="BSD40" s="522"/>
      <c r="BSE40" s="522"/>
      <c r="BSF40" s="522"/>
      <c r="BSG40" s="522"/>
      <c r="BSH40" s="522"/>
      <c r="BSI40" s="522"/>
      <c r="BSJ40" s="522"/>
      <c r="BSK40" s="522"/>
      <c r="BSL40" s="522"/>
      <c r="BSM40" s="522"/>
      <c r="BSN40" s="522"/>
      <c r="BSO40" s="522"/>
      <c r="BSP40" s="522"/>
      <c r="BSQ40" s="522"/>
      <c r="BSR40" s="522"/>
      <c r="BSS40" s="522"/>
      <c r="BST40" s="522"/>
      <c r="BSU40" s="522"/>
      <c r="BSV40" s="522"/>
      <c r="BSW40" s="522"/>
      <c r="BSX40" s="522"/>
      <c r="BSY40" s="522"/>
      <c r="BSZ40" s="522"/>
      <c r="BTA40" s="522"/>
      <c r="BTB40" s="522"/>
      <c r="BTC40" s="522"/>
      <c r="BTD40" s="522"/>
      <c r="BTE40" s="522"/>
      <c r="BTF40" s="522"/>
      <c r="BTG40" s="522"/>
      <c r="BTH40" s="522"/>
      <c r="BTI40" s="522"/>
      <c r="BTJ40" s="522"/>
      <c r="BTK40" s="522"/>
      <c r="BTL40" s="522"/>
      <c r="BTM40" s="522"/>
      <c r="BTN40" s="522"/>
      <c r="BTO40" s="522"/>
      <c r="BTP40" s="522"/>
      <c r="BTQ40" s="522"/>
      <c r="BTR40" s="522"/>
      <c r="BTS40" s="522"/>
      <c r="BTT40" s="522"/>
      <c r="BTU40" s="522"/>
      <c r="BTV40" s="522"/>
      <c r="BTW40" s="522"/>
      <c r="BTX40" s="522"/>
      <c r="BTY40" s="522"/>
      <c r="BTZ40" s="522"/>
      <c r="BUA40" s="522"/>
      <c r="BUB40" s="522"/>
      <c r="BUC40" s="522"/>
      <c r="BUD40" s="522"/>
      <c r="BUE40" s="522"/>
      <c r="BUF40" s="522"/>
      <c r="BUG40" s="522"/>
      <c r="BUH40" s="522"/>
      <c r="BUI40" s="522"/>
      <c r="BUJ40" s="522"/>
      <c r="BUK40" s="522"/>
      <c r="BUL40" s="522"/>
      <c r="BUM40" s="522"/>
      <c r="BUN40" s="522"/>
      <c r="BUO40" s="522"/>
      <c r="BUP40" s="522"/>
      <c r="BUQ40" s="522"/>
      <c r="BUR40" s="522"/>
      <c r="BUS40" s="522"/>
      <c r="BUT40" s="522"/>
      <c r="BUU40" s="522"/>
      <c r="BUV40" s="522"/>
      <c r="BUW40" s="522"/>
      <c r="BUX40" s="522"/>
      <c r="BUY40" s="522"/>
      <c r="BUZ40" s="522"/>
      <c r="BVA40" s="522"/>
      <c r="BVB40" s="522"/>
      <c r="BVC40" s="522"/>
      <c r="BVD40" s="522"/>
      <c r="BVE40" s="522"/>
      <c r="BVF40" s="522"/>
      <c r="BVG40" s="522"/>
      <c r="BVH40" s="522"/>
      <c r="BVI40" s="522"/>
      <c r="BVJ40" s="522"/>
      <c r="BVK40" s="522"/>
      <c r="BVL40" s="522"/>
      <c r="BVM40" s="522"/>
      <c r="BVN40" s="522"/>
      <c r="BVO40" s="522"/>
      <c r="BVP40" s="522"/>
      <c r="BVQ40" s="522"/>
      <c r="BVR40" s="522"/>
      <c r="BVS40" s="522"/>
      <c r="BVT40" s="522"/>
      <c r="BVU40" s="522"/>
      <c r="BVV40" s="522"/>
      <c r="BVW40" s="522"/>
      <c r="BVX40" s="522"/>
      <c r="BVY40" s="522"/>
      <c r="BVZ40" s="522"/>
      <c r="BWA40" s="522"/>
      <c r="BWB40" s="522"/>
      <c r="BWC40" s="522"/>
      <c r="BWD40" s="522"/>
      <c r="BWE40" s="522"/>
      <c r="BWF40" s="522"/>
      <c r="BWG40" s="522"/>
      <c r="BWH40" s="522"/>
      <c r="BWI40" s="522"/>
      <c r="BWJ40" s="522"/>
      <c r="BWK40" s="522"/>
      <c r="BWL40" s="522"/>
      <c r="BWM40" s="522"/>
      <c r="BWN40" s="522"/>
      <c r="BWO40" s="522"/>
      <c r="BWP40" s="522"/>
      <c r="BWQ40" s="522"/>
      <c r="BWR40" s="522"/>
      <c r="BWS40" s="522"/>
      <c r="BWT40" s="522"/>
      <c r="BWU40" s="522"/>
      <c r="BWV40" s="522"/>
      <c r="BWW40" s="522"/>
      <c r="BWX40" s="522"/>
      <c r="BWY40" s="522"/>
      <c r="BWZ40" s="522"/>
      <c r="BXA40" s="522"/>
      <c r="BXB40" s="522"/>
      <c r="BXC40" s="522"/>
      <c r="BXD40" s="522"/>
      <c r="BXE40" s="522"/>
      <c r="BXF40" s="522"/>
      <c r="BXG40" s="522"/>
      <c r="BXH40" s="522"/>
      <c r="BXI40" s="522"/>
      <c r="BXJ40" s="522"/>
      <c r="BXK40" s="522"/>
      <c r="BXL40" s="522"/>
      <c r="BXM40" s="522"/>
      <c r="BXN40" s="522"/>
      <c r="BXO40" s="522"/>
      <c r="BXP40" s="522"/>
      <c r="BXQ40" s="522"/>
      <c r="BXR40" s="522"/>
      <c r="BXS40" s="522"/>
      <c r="BXT40" s="522"/>
      <c r="BXU40" s="522"/>
      <c r="BXV40" s="522"/>
      <c r="BXW40" s="522"/>
      <c r="BXX40" s="522"/>
      <c r="BXY40" s="522"/>
      <c r="BXZ40" s="522"/>
      <c r="BYA40" s="522"/>
      <c r="BYB40" s="522"/>
      <c r="BYC40" s="522"/>
      <c r="BYD40" s="522"/>
      <c r="BYE40" s="522"/>
      <c r="BYF40" s="522"/>
      <c r="BYG40" s="522"/>
      <c r="BYH40" s="522"/>
      <c r="BYI40" s="522"/>
      <c r="BYJ40" s="522"/>
      <c r="BYK40" s="522"/>
      <c r="BYL40" s="522"/>
      <c r="BYM40" s="522"/>
      <c r="BYN40" s="522"/>
      <c r="BYO40" s="522"/>
      <c r="BYP40" s="522"/>
      <c r="BYQ40" s="522"/>
      <c r="BYR40" s="522"/>
      <c r="BYS40" s="522"/>
      <c r="BYT40" s="522"/>
      <c r="BYU40" s="522"/>
      <c r="BYV40" s="522"/>
      <c r="BYW40" s="522"/>
      <c r="BYX40" s="522"/>
      <c r="BYY40" s="522"/>
      <c r="BYZ40" s="522"/>
      <c r="BZA40" s="522"/>
      <c r="BZB40" s="522"/>
      <c r="BZC40" s="522"/>
      <c r="BZD40" s="522"/>
      <c r="BZE40" s="522"/>
      <c r="BZF40" s="522"/>
      <c r="BZG40" s="522"/>
      <c r="BZH40" s="522"/>
      <c r="BZI40" s="522"/>
      <c r="BZJ40" s="522"/>
      <c r="BZK40" s="522"/>
      <c r="BZL40" s="522"/>
      <c r="BZM40" s="522"/>
      <c r="BZN40" s="522"/>
      <c r="BZO40" s="522"/>
      <c r="BZP40" s="522"/>
      <c r="BZQ40" s="522"/>
      <c r="BZR40" s="522"/>
      <c r="BZS40" s="522"/>
      <c r="BZT40" s="522"/>
      <c r="BZU40" s="522"/>
      <c r="BZV40" s="522"/>
      <c r="BZW40" s="522"/>
      <c r="BZX40" s="522"/>
      <c r="BZY40" s="522"/>
      <c r="BZZ40" s="522"/>
      <c r="CAA40" s="522"/>
      <c r="CAB40" s="522"/>
      <c r="CAC40" s="522"/>
      <c r="CAD40" s="522"/>
      <c r="CAE40" s="522"/>
      <c r="CAF40" s="522"/>
      <c r="CAG40" s="522"/>
      <c r="CAH40" s="522"/>
      <c r="CAI40" s="522"/>
      <c r="CAJ40" s="522"/>
      <c r="CAK40" s="522"/>
      <c r="CAL40" s="522"/>
      <c r="CAM40" s="522"/>
      <c r="CAN40" s="522"/>
      <c r="CAO40" s="522"/>
      <c r="CAP40" s="522"/>
      <c r="CAQ40" s="522"/>
      <c r="CAR40" s="522"/>
      <c r="CAS40" s="522"/>
      <c r="CAT40" s="522"/>
      <c r="CAU40" s="522"/>
      <c r="CAV40" s="522"/>
      <c r="CAW40" s="522"/>
      <c r="CAX40" s="522"/>
      <c r="CAY40" s="522"/>
      <c r="CAZ40" s="522"/>
      <c r="CBA40" s="522"/>
      <c r="CBB40" s="522"/>
      <c r="CBC40" s="522"/>
      <c r="CBD40" s="522"/>
      <c r="CBE40" s="522"/>
      <c r="CBF40" s="522"/>
      <c r="CBG40" s="522"/>
      <c r="CBH40" s="522"/>
      <c r="CBI40" s="522"/>
      <c r="CBJ40" s="522"/>
      <c r="CBK40" s="522"/>
      <c r="CBL40" s="522"/>
      <c r="CBM40" s="522"/>
      <c r="CBN40" s="522"/>
      <c r="CBO40" s="522"/>
      <c r="CBP40" s="522"/>
      <c r="CBQ40" s="522"/>
      <c r="CBR40" s="522"/>
      <c r="CBS40" s="522"/>
      <c r="CBT40" s="522"/>
      <c r="CBU40" s="522"/>
      <c r="CBV40" s="522"/>
      <c r="CBW40" s="522"/>
      <c r="CBX40" s="522"/>
      <c r="CBY40" s="522"/>
      <c r="CBZ40" s="522"/>
      <c r="CCA40" s="522"/>
      <c r="CCB40" s="522"/>
      <c r="CCC40" s="522"/>
      <c r="CCD40" s="522"/>
      <c r="CCE40" s="522"/>
      <c r="CCF40" s="522"/>
      <c r="CCG40" s="522"/>
      <c r="CCH40" s="522"/>
      <c r="CCI40" s="522"/>
      <c r="CCJ40" s="522"/>
      <c r="CCK40" s="522"/>
      <c r="CCL40" s="522"/>
      <c r="CCM40" s="522"/>
      <c r="CCN40" s="522"/>
      <c r="CCO40" s="522"/>
      <c r="CCP40" s="522"/>
      <c r="CCQ40" s="522"/>
      <c r="CCR40" s="522"/>
      <c r="CCS40" s="522"/>
      <c r="CCT40" s="522"/>
      <c r="CCU40" s="522"/>
      <c r="CCV40" s="522"/>
      <c r="CCW40" s="522"/>
      <c r="CCX40" s="522"/>
      <c r="CCY40" s="522"/>
      <c r="CCZ40" s="522"/>
      <c r="CDA40" s="522"/>
      <c r="CDB40" s="522"/>
      <c r="CDC40" s="522"/>
      <c r="CDD40" s="522"/>
      <c r="CDE40" s="522"/>
      <c r="CDF40" s="522"/>
      <c r="CDG40" s="522"/>
      <c r="CDH40" s="522"/>
      <c r="CDI40" s="522"/>
      <c r="CDJ40" s="522"/>
      <c r="CDK40" s="522"/>
      <c r="CDL40" s="522"/>
      <c r="CDM40" s="522"/>
      <c r="CDN40" s="522"/>
      <c r="CDO40" s="522"/>
      <c r="CDP40" s="522"/>
      <c r="CDQ40" s="522"/>
      <c r="CDR40" s="522"/>
      <c r="CDS40" s="522"/>
      <c r="CDT40" s="522"/>
      <c r="CDU40" s="522"/>
      <c r="CDV40" s="522"/>
      <c r="CDW40" s="522"/>
      <c r="CDX40" s="522"/>
      <c r="CDY40" s="522"/>
      <c r="CDZ40" s="522"/>
      <c r="CEA40" s="522"/>
      <c r="CEB40" s="522"/>
      <c r="CEC40" s="522"/>
      <c r="CED40" s="522"/>
      <c r="CEE40" s="522"/>
      <c r="CEF40" s="522"/>
      <c r="CEG40" s="522"/>
      <c r="CEH40" s="522"/>
      <c r="CEI40" s="522"/>
      <c r="CEJ40" s="522"/>
      <c r="CEK40" s="522"/>
      <c r="CEL40" s="522"/>
      <c r="CEM40" s="522"/>
      <c r="CEN40" s="522"/>
      <c r="CEO40" s="522"/>
      <c r="CEP40" s="522"/>
      <c r="CEQ40" s="522"/>
      <c r="CER40" s="522"/>
      <c r="CES40" s="522"/>
      <c r="CET40" s="522"/>
      <c r="CEU40" s="522"/>
      <c r="CEV40" s="522"/>
      <c r="CEW40" s="522"/>
      <c r="CEX40" s="522"/>
      <c r="CEY40" s="522"/>
      <c r="CEZ40" s="522"/>
      <c r="CFA40" s="522"/>
      <c r="CFB40" s="522"/>
      <c r="CFC40" s="522"/>
      <c r="CFD40" s="522"/>
      <c r="CFE40" s="522"/>
      <c r="CFF40" s="522"/>
      <c r="CFG40" s="522"/>
      <c r="CFH40" s="522"/>
      <c r="CFI40" s="522"/>
      <c r="CFJ40" s="522"/>
      <c r="CFK40" s="522"/>
      <c r="CFL40" s="522"/>
      <c r="CFM40" s="522"/>
      <c r="CFN40" s="522"/>
      <c r="CFO40" s="522"/>
      <c r="CFP40" s="522"/>
      <c r="CFQ40" s="522"/>
      <c r="CFR40" s="522"/>
      <c r="CFS40" s="522"/>
      <c r="CFT40" s="522"/>
      <c r="CFU40" s="522"/>
      <c r="CFV40" s="522"/>
      <c r="CFW40" s="522"/>
      <c r="CFX40" s="522"/>
      <c r="CFY40" s="522"/>
      <c r="CFZ40" s="522"/>
      <c r="CGA40" s="522"/>
      <c r="CGB40" s="522"/>
      <c r="CGC40" s="522"/>
      <c r="CGD40" s="522"/>
      <c r="CGE40" s="522"/>
      <c r="CGF40" s="522"/>
      <c r="CGG40" s="522"/>
      <c r="CGH40" s="522"/>
      <c r="CGI40" s="522"/>
      <c r="CGJ40" s="522"/>
      <c r="CGK40" s="522"/>
      <c r="CGL40" s="522"/>
      <c r="CGM40" s="522"/>
      <c r="CGN40" s="522"/>
      <c r="CGO40" s="522"/>
      <c r="CGP40" s="522"/>
      <c r="CGQ40" s="522"/>
      <c r="CGR40" s="522"/>
      <c r="CGS40" s="522"/>
      <c r="CGT40" s="522"/>
      <c r="CGU40" s="522"/>
      <c r="CGV40" s="522"/>
      <c r="CGW40" s="522"/>
      <c r="CGX40" s="522"/>
      <c r="CGY40" s="522"/>
      <c r="CGZ40" s="522"/>
      <c r="CHA40" s="522"/>
      <c r="CHB40" s="522"/>
      <c r="CHC40" s="522"/>
      <c r="CHD40" s="522"/>
      <c r="CHE40" s="522"/>
      <c r="CHF40" s="522"/>
      <c r="CHG40" s="522"/>
      <c r="CHH40" s="522"/>
      <c r="CHI40" s="522"/>
      <c r="CHJ40" s="522"/>
      <c r="CHK40" s="522"/>
      <c r="CHL40" s="522"/>
      <c r="CHM40" s="522"/>
      <c r="CHN40" s="522"/>
      <c r="CHO40" s="522"/>
      <c r="CHP40" s="522"/>
      <c r="CHQ40" s="522"/>
      <c r="CHR40" s="522"/>
      <c r="CHS40" s="522"/>
      <c r="CHT40" s="522"/>
      <c r="CHU40" s="522"/>
      <c r="CHV40" s="522"/>
      <c r="CHW40" s="522"/>
      <c r="CHX40" s="522"/>
      <c r="CHY40" s="522"/>
      <c r="CHZ40" s="522"/>
      <c r="CIA40" s="522"/>
      <c r="CIB40" s="522"/>
      <c r="CIC40" s="522"/>
      <c r="CID40" s="522"/>
      <c r="CIE40" s="522"/>
      <c r="CIF40" s="522"/>
      <c r="CIG40" s="522"/>
      <c r="CIH40" s="522"/>
      <c r="CII40" s="522"/>
      <c r="CIJ40" s="522"/>
      <c r="CIK40" s="522"/>
      <c r="CIL40" s="522"/>
      <c r="CIM40" s="522"/>
      <c r="CIN40" s="522"/>
      <c r="CIO40" s="522"/>
      <c r="CIP40" s="522"/>
      <c r="CIQ40" s="522"/>
      <c r="CIR40" s="522"/>
      <c r="CIS40" s="522"/>
      <c r="CIT40" s="522"/>
      <c r="CIU40" s="522"/>
      <c r="CIV40" s="522"/>
      <c r="CIW40" s="522"/>
      <c r="CIX40" s="522"/>
      <c r="CIY40" s="522"/>
      <c r="CIZ40" s="522"/>
      <c r="CJA40" s="522"/>
      <c r="CJB40" s="522"/>
      <c r="CJC40" s="522"/>
      <c r="CJD40" s="522"/>
      <c r="CJE40" s="522"/>
      <c r="CJF40" s="522"/>
      <c r="CJG40" s="522"/>
      <c r="CJH40" s="522"/>
      <c r="CJI40" s="522"/>
      <c r="CJJ40" s="522"/>
      <c r="CJK40" s="522"/>
      <c r="CJL40" s="522"/>
      <c r="CJM40" s="522"/>
      <c r="CJN40" s="522"/>
      <c r="CJO40" s="522"/>
      <c r="CJP40" s="522"/>
      <c r="CJQ40" s="522"/>
      <c r="CJR40" s="522"/>
      <c r="CJS40" s="522"/>
      <c r="CJT40" s="522"/>
      <c r="CJU40" s="522"/>
      <c r="CJV40" s="522"/>
      <c r="CJW40" s="522"/>
      <c r="CJX40" s="522"/>
      <c r="CJY40" s="522"/>
      <c r="CJZ40" s="522"/>
      <c r="CKA40" s="522"/>
      <c r="CKB40" s="522"/>
      <c r="CKC40" s="522"/>
      <c r="CKD40" s="522"/>
      <c r="CKE40" s="522"/>
      <c r="CKF40" s="522"/>
      <c r="CKG40" s="522"/>
      <c r="CKH40" s="522"/>
      <c r="CKI40" s="522"/>
      <c r="CKJ40" s="522"/>
      <c r="CKK40" s="522"/>
      <c r="CKL40" s="522"/>
      <c r="CKM40" s="522"/>
      <c r="CKN40" s="522"/>
      <c r="CKO40" s="522"/>
      <c r="CKP40" s="522"/>
      <c r="CKQ40" s="522"/>
      <c r="CKR40" s="522"/>
      <c r="CKS40" s="522"/>
      <c r="CKT40" s="522"/>
      <c r="CKU40" s="522"/>
      <c r="CKV40" s="522"/>
      <c r="CKW40" s="522"/>
      <c r="CKX40" s="522"/>
      <c r="CKY40" s="522"/>
      <c r="CKZ40" s="522"/>
      <c r="CLA40" s="522"/>
      <c r="CLB40" s="522"/>
      <c r="CLC40" s="522"/>
      <c r="CLD40" s="522"/>
      <c r="CLE40" s="522"/>
      <c r="CLF40" s="522"/>
      <c r="CLG40" s="522"/>
      <c r="CLH40" s="522"/>
      <c r="CLI40" s="522"/>
      <c r="CLJ40" s="522"/>
      <c r="CLK40" s="522"/>
      <c r="CLL40" s="522"/>
      <c r="CLM40" s="522"/>
      <c r="CLN40" s="522"/>
      <c r="CLO40" s="522"/>
      <c r="CLP40" s="522"/>
      <c r="CLQ40" s="522"/>
      <c r="CLR40" s="522"/>
      <c r="CLS40" s="522"/>
      <c r="CLT40" s="522"/>
      <c r="CLU40" s="522"/>
      <c r="CLV40" s="522"/>
      <c r="CLW40" s="522"/>
      <c r="CLX40" s="522"/>
      <c r="CLY40" s="522"/>
      <c r="CLZ40" s="522"/>
      <c r="CMA40" s="522"/>
      <c r="CMB40" s="522"/>
      <c r="CMC40" s="522"/>
      <c r="CMD40" s="522"/>
      <c r="CME40" s="522"/>
      <c r="CMF40" s="522"/>
      <c r="CMG40" s="522"/>
      <c r="CMH40" s="522"/>
      <c r="CMI40" s="522"/>
      <c r="CMJ40" s="522"/>
      <c r="CMK40" s="522"/>
      <c r="CML40" s="522"/>
      <c r="CMM40" s="522"/>
      <c r="CMN40" s="522"/>
      <c r="CMO40" s="522"/>
      <c r="CMP40" s="522"/>
      <c r="CMQ40" s="522"/>
      <c r="CMR40" s="522"/>
      <c r="CMS40" s="522"/>
      <c r="CMT40" s="522"/>
      <c r="CMU40" s="522"/>
      <c r="CMV40" s="522"/>
      <c r="CMW40" s="522"/>
      <c r="CMX40" s="522"/>
      <c r="CMY40" s="522"/>
      <c r="CMZ40" s="522"/>
      <c r="CNA40" s="522"/>
      <c r="CNB40" s="522"/>
      <c r="CNC40" s="522"/>
      <c r="CND40" s="522"/>
      <c r="CNE40" s="522"/>
      <c r="CNF40" s="522"/>
      <c r="CNG40" s="522"/>
      <c r="CNH40" s="522"/>
      <c r="CNI40" s="522"/>
      <c r="CNJ40" s="522"/>
      <c r="CNK40" s="522"/>
      <c r="CNL40" s="522"/>
      <c r="CNM40" s="522"/>
      <c r="CNN40" s="522"/>
      <c r="CNO40" s="522"/>
      <c r="CNP40" s="522"/>
      <c r="CNQ40" s="522"/>
      <c r="CNR40" s="522"/>
      <c r="CNS40" s="522"/>
      <c r="CNT40" s="522"/>
      <c r="CNU40" s="522"/>
      <c r="CNV40" s="522"/>
      <c r="CNW40" s="522"/>
      <c r="CNX40" s="522"/>
      <c r="CNY40" s="522"/>
      <c r="CNZ40" s="522"/>
      <c r="COA40" s="522"/>
      <c r="COB40" s="522"/>
      <c r="COC40" s="522"/>
      <c r="COD40" s="522"/>
      <c r="COE40" s="522"/>
      <c r="COF40" s="522"/>
      <c r="COG40" s="522"/>
      <c r="COH40" s="522"/>
      <c r="COI40" s="522"/>
      <c r="COJ40" s="522"/>
      <c r="COK40" s="522"/>
      <c r="COL40" s="522"/>
      <c r="COM40" s="522"/>
      <c r="CON40" s="522"/>
      <c r="COO40" s="522"/>
      <c r="COP40" s="522"/>
      <c r="COQ40" s="522"/>
      <c r="COR40" s="522"/>
      <c r="COS40" s="522"/>
      <c r="COT40" s="522"/>
      <c r="COU40" s="522"/>
      <c r="COV40" s="522"/>
      <c r="COW40" s="522"/>
      <c r="COX40" s="522"/>
      <c r="COY40" s="522"/>
      <c r="COZ40" s="522"/>
      <c r="CPA40" s="522"/>
      <c r="CPB40" s="522"/>
      <c r="CPC40" s="522"/>
      <c r="CPD40" s="522"/>
      <c r="CPE40" s="522"/>
      <c r="CPF40" s="522"/>
      <c r="CPG40" s="522"/>
      <c r="CPH40" s="522"/>
      <c r="CPI40" s="522"/>
      <c r="CPJ40" s="522"/>
      <c r="CPK40" s="522"/>
      <c r="CPL40" s="522"/>
      <c r="CPM40" s="522"/>
      <c r="CPN40" s="522"/>
      <c r="CPO40" s="522"/>
      <c r="CPP40" s="522"/>
      <c r="CPQ40" s="522"/>
      <c r="CPR40" s="522"/>
      <c r="CPS40" s="522"/>
      <c r="CPT40" s="522"/>
      <c r="CPU40" s="522"/>
      <c r="CPV40" s="522"/>
      <c r="CPW40" s="522"/>
      <c r="CPX40" s="522"/>
      <c r="CPY40" s="522"/>
      <c r="CPZ40" s="522"/>
      <c r="CQA40" s="522"/>
      <c r="CQB40" s="522"/>
      <c r="CQC40" s="522"/>
      <c r="CQD40" s="522"/>
      <c r="CQE40" s="522"/>
      <c r="CQF40" s="522"/>
      <c r="CQG40" s="522"/>
      <c r="CQH40" s="522"/>
      <c r="CQI40" s="522"/>
      <c r="CQJ40" s="522"/>
      <c r="CQK40" s="522"/>
      <c r="CQL40" s="522"/>
      <c r="CQM40" s="522"/>
      <c r="CQN40" s="522"/>
      <c r="CQO40" s="522"/>
      <c r="CQP40" s="522"/>
      <c r="CQQ40" s="522"/>
      <c r="CQR40" s="522"/>
      <c r="CQS40" s="522"/>
      <c r="CQT40" s="522"/>
      <c r="CQU40" s="522"/>
      <c r="CQV40" s="522"/>
      <c r="CQW40" s="522"/>
      <c r="CQX40" s="522"/>
      <c r="CQY40" s="522"/>
      <c r="CQZ40" s="522"/>
      <c r="CRA40" s="522"/>
      <c r="CRB40" s="522"/>
      <c r="CRC40" s="522"/>
      <c r="CRD40" s="522"/>
      <c r="CRE40" s="522"/>
      <c r="CRF40" s="522"/>
      <c r="CRG40" s="522"/>
      <c r="CRH40" s="522"/>
      <c r="CRI40" s="522"/>
      <c r="CRJ40" s="522"/>
      <c r="CRK40" s="522"/>
      <c r="CRL40" s="522"/>
      <c r="CRM40" s="522"/>
      <c r="CRN40" s="522"/>
      <c r="CRO40" s="522"/>
      <c r="CRP40" s="522"/>
      <c r="CRQ40" s="522"/>
      <c r="CRR40" s="522"/>
      <c r="CRS40" s="522"/>
      <c r="CRT40" s="522"/>
      <c r="CRU40" s="522"/>
      <c r="CRV40" s="522"/>
      <c r="CRW40" s="522"/>
      <c r="CRX40" s="522"/>
      <c r="CRY40" s="522"/>
      <c r="CRZ40" s="522"/>
      <c r="CSA40" s="522"/>
      <c r="CSB40" s="522"/>
      <c r="CSC40" s="522"/>
      <c r="CSD40" s="522"/>
      <c r="CSE40" s="522"/>
      <c r="CSF40" s="522"/>
      <c r="CSG40" s="522"/>
      <c r="CSH40" s="522"/>
      <c r="CSI40" s="522"/>
      <c r="CSJ40" s="522"/>
      <c r="CSK40" s="522"/>
      <c r="CSL40" s="522"/>
      <c r="CSM40" s="522"/>
      <c r="CSN40" s="522"/>
      <c r="CSO40" s="522"/>
      <c r="CSP40" s="522"/>
      <c r="CSQ40" s="522"/>
      <c r="CSR40" s="522"/>
      <c r="CSS40" s="522"/>
      <c r="CST40" s="522"/>
      <c r="CSU40" s="522"/>
      <c r="CSV40" s="522"/>
      <c r="CSW40" s="522"/>
      <c r="CSX40" s="522"/>
      <c r="CSY40" s="522"/>
      <c r="CSZ40" s="522"/>
      <c r="CTA40" s="522"/>
      <c r="CTB40" s="522"/>
      <c r="CTC40" s="522"/>
      <c r="CTD40" s="522"/>
      <c r="CTE40" s="522"/>
      <c r="CTF40" s="522"/>
      <c r="CTG40" s="522"/>
      <c r="CTH40" s="522"/>
      <c r="CTI40" s="522"/>
      <c r="CTJ40" s="522"/>
      <c r="CTK40" s="522"/>
      <c r="CTL40" s="522"/>
      <c r="CTM40" s="522"/>
      <c r="CTN40" s="522"/>
      <c r="CTO40" s="522"/>
      <c r="CTP40" s="522"/>
      <c r="CTQ40" s="522"/>
      <c r="CTR40" s="522"/>
      <c r="CTS40" s="522"/>
      <c r="CTT40" s="522"/>
      <c r="CTU40" s="522"/>
      <c r="CTV40" s="522"/>
      <c r="CTW40" s="522"/>
      <c r="CTX40" s="522"/>
      <c r="CTY40" s="522"/>
      <c r="CTZ40" s="522"/>
      <c r="CUA40" s="522"/>
      <c r="CUB40" s="522"/>
      <c r="CUC40" s="522"/>
      <c r="CUD40" s="522"/>
      <c r="CUE40" s="522"/>
      <c r="CUF40" s="522"/>
      <c r="CUG40" s="522"/>
      <c r="CUH40" s="522"/>
      <c r="CUI40" s="522"/>
      <c r="CUJ40" s="522"/>
      <c r="CUK40" s="522"/>
      <c r="CUL40" s="522"/>
      <c r="CUM40" s="522"/>
      <c r="CUN40" s="522"/>
      <c r="CUO40" s="522"/>
      <c r="CUP40" s="522"/>
      <c r="CUQ40" s="522"/>
      <c r="CUR40" s="522"/>
      <c r="CUS40" s="522"/>
      <c r="CUT40" s="522"/>
      <c r="CUU40" s="522"/>
      <c r="CUV40" s="522"/>
      <c r="CUW40" s="522"/>
      <c r="CUX40" s="522"/>
      <c r="CUY40" s="522"/>
      <c r="CUZ40" s="522"/>
      <c r="CVA40" s="522"/>
      <c r="CVB40" s="522"/>
      <c r="CVC40" s="522"/>
      <c r="CVD40" s="522"/>
      <c r="CVE40" s="522"/>
      <c r="CVF40" s="522"/>
      <c r="CVG40" s="522"/>
      <c r="CVH40" s="522"/>
      <c r="CVI40" s="522"/>
      <c r="CVJ40" s="522"/>
      <c r="CVK40" s="522"/>
      <c r="CVL40" s="522"/>
      <c r="CVM40" s="522"/>
      <c r="CVN40" s="522"/>
      <c r="CVO40" s="522"/>
      <c r="CVP40" s="522"/>
      <c r="CVQ40" s="522"/>
      <c r="CVR40" s="522"/>
      <c r="CVS40" s="522"/>
      <c r="CVT40" s="522"/>
      <c r="CVU40" s="522"/>
      <c r="CVV40" s="522"/>
      <c r="CVW40" s="522"/>
      <c r="CVX40" s="522"/>
      <c r="CVY40" s="522"/>
      <c r="CVZ40" s="522"/>
      <c r="CWA40" s="522"/>
      <c r="CWB40" s="522"/>
      <c r="CWC40" s="522"/>
      <c r="CWD40" s="522"/>
      <c r="CWE40" s="522"/>
      <c r="CWF40" s="522"/>
      <c r="CWG40" s="522"/>
      <c r="CWH40" s="522"/>
      <c r="CWI40" s="522"/>
      <c r="CWJ40" s="522"/>
      <c r="CWK40" s="522"/>
      <c r="CWL40" s="522"/>
      <c r="CWM40" s="522"/>
      <c r="CWN40" s="522"/>
      <c r="CWO40" s="522"/>
      <c r="CWP40" s="522"/>
      <c r="CWQ40" s="522"/>
      <c r="CWR40" s="522"/>
      <c r="CWS40" s="522"/>
      <c r="CWT40" s="522"/>
      <c r="CWU40" s="522"/>
      <c r="CWV40" s="522"/>
      <c r="CWW40" s="522"/>
      <c r="CWX40" s="522"/>
      <c r="CWY40" s="522"/>
      <c r="CWZ40" s="522"/>
      <c r="CXA40" s="522"/>
      <c r="CXB40" s="522"/>
      <c r="CXC40" s="522"/>
      <c r="CXD40" s="522"/>
      <c r="CXE40" s="522"/>
      <c r="CXF40" s="522"/>
      <c r="CXG40" s="522"/>
      <c r="CXH40" s="522"/>
      <c r="CXI40" s="522"/>
      <c r="CXJ40" s="522"/>
      <c r="CXK40" s="522"/>
      <c r="CXL40" s="522"/>
      <c r="CXM40" s="522"/>
      <c r="CXN40" s="522"/>
      <c r="CXO40" s="522"/>
      <c r="CXP40" s="522"/>
      <c r="CXQ40" s="522"/>
      <c r="CXR40" s="522"/>
      <c r="CXS40" s="522"/>
      <c r="CXT40" s="522"/>
      <c r="CXU40" s="522"/>
      <c r="CXV40" s="522"/>
      <c r="CXW40" s="522"/>
      <c r="CXX40" s="522"/>
      <c r="CXY40" s="522"/>
      <c r="CXZ40" s="522"/>
      <c r="CYA40" s="522"/>
      <c r="CYB40" s="522"/>
      <c r="CYC40" s="522"/>
      <c r="CYD40" s="522"/>
      <c r="CYE40" s="522"/>
      <c r="CYF40" s="522"/>
      <c r="CYG40" s="522"/>
      <c r="CYH40" s="522"/>
      <c r="CYI40" s="522"/>
      <c r="CYJ40" s="522"/>
      <c r="CYK40" s="522"/>
      <c r="CYL40" s="522"/>
      <c r="CYM40" s="522"/>
      <c r="CYN40" s="522"/>
      <c r="CYO40" s="522"/>
      <c r="CYP40" s="522"/>
      <c r="CYQ40" s="522"/>
      <c r="CYR40" s="522"/>
      <c r="CYS40" s="522"/>
      <c r="CYT40" s="522"/>
      <c r="CYU40" s="522"/>
      <c r="CYV40" s="522"/>
      <c r="CYW40" s="522"/>
      <c r="CYX40" s="522"/>
      <c r="CYY40" s="522"/>
      <c r="CYZ40" s="522"/>
      <c r="CZA40" s="522"/>
      <c r="CZB40" s="522"/>
      <c r="CZC40" s="522"/>
      <c r="CZD40" s="522"/>
      <c r="CZE40" s="522"/>
      <c r="CZF40" s="522"/>
      <c r="CZG40" s="522"/>
      <c r="CZH40" s="522"/>
      <c r="CZI40" s="522"/>
      <c r="CZJ40" s="522"/>
      <c r="CZK40" s="522"/>
      <c r="CZL40" s="522"/>
      <c r="CZM40" s="522"/>
      <c r="CZN40" s="522"/>
      <c r="CZO40" s="522"/>
      <c r="CZP40" s="522"/>
      <c r="CZQ40" s="522"/>
      <c r="CZR40" s="522"/>
      <c r="CZS40" s="522"/>
      <c r="CZT40" s="522"/>
      <c r="CZU40" s="522"/>
      <c r="CZV40" s="522"/>
      <c r="CZW40" s="522"/>
      <c r="CZX40" s="522"/>
      <c r="CZY40" s="522"/>
      <c r="CZZ40" s="522"/>
      <c r="DAA40" s="522"/>
      <c r="DAB40" s="522"/>
      <c r="DAC40" s="522"/>
      <c r="DAD40" s="522"/>
      <c r="DAE40" s="522"/>
      <c r="DAF40" s="522"/>
      <c r="DAG40" s="522"/>
      <c r="DAH40" s="522"/>
      <c r="DAI40" s="522"/>
      <c r="DAJ40" s="522"/>
      <c r="DAK40" s="522"/>
      <c r="DAL40" s="522"/>
      <c r="DAM40" s="522"/>
      <c r="DAN40" s="522"/>
      <c r="DAO40" s="522"/>
      <c r="DAP40" s="522"/>
      <c r="DAQ40" s="522"/>
      <c r="DAR40" s="522"/>
      <c r="DAS40" s="522"/>
      <c r="DAT40" s="522"/>
      <c r="DAU40" s="522"/>
      <c r="DAV40" s="522"/>
      <c r="DAW40" s="522"/>
      <c r="DAX40" s="522"/>
      <c r="DAY40" s="522"/>
      <c r="DAZ40" s="522"/>
      <c r="DBA40" s="522"/>
      <c r="DBB40" s="522"/>
      <c r="DBC40" s="522"/>
      <c r="DBD40" s="522"/>
      <c r="DBE40" s="522"/>
      <c r="DBF40" s="522"/>
      <c r="DBG40" s="522"/>
      <c r="DBH40" s="522"/>
      <c r="DBI40" s="522"/>
      <c r="DBJ40" s="522"/>
      <c r="DBK40" s="522"/>
      <c r="DBL40" s="522"/>
      <c r="DBM40" s="522"/>
      <c r="DBN40" s="522"/>
      <c r="DBO40" s="522"/>
      <c r="DBP40" s="522"/>
      <c r="DBQ40" s="522"/>
      <c r="DBR40" s="522"/>
      <c r="DBS40" s="522"/>
      <c r="DBT40" s="522"/>
      <c r="DBU40" s="522"/>
      <c r="DBV40" s="522"/>
      <c r="DBW40" s="522"/>
      <c r="DBX40" s="522"/>
      <c r="DBY40" s="522"/>
      <c r="DBZ40" s="522"/>
      <c r="DCA40" s="522"/>
      <c r="DCB40" s="522"/>
      <c r="DCC40" s="522"/>
      <c r="DCD40" s="522"/>
      <c r="DCE40" s="522"/>
      <c r="DCF40" s="522"/>
      <c r="DCG40" s="522"/>
      <c r="DCH40" s="522"/>
      <c r="DCI40" s="522"/>
      <c r="DCJ40" s="522"/>
      <c r="DCK40" s="522"/>
      <c r="DCL40" s="522"/>
      <c r="DCM40" s="522"/>
      <c r="DCN40" s="522"/>
      <c r="DCO40" s="522"/>
      <c r="DCP40" s="522"/>
      <c r="DCQ40" s="522"/>
      <c r="DCR40" s="522"/>
      <c r="DCS40" s="522"/>
      <c r="DCT40" s="522"/>
      <c r="DCU40" s="522"/>
      <c r="DCV40" s="522"/>
      <c r="DCW40" s="522"/>
      <c r="DCX40" s="522"/>
      <c r="DCY40" s="522"/>
      <c r="DCZ40" s="522"/>
      <c r="DDA40" s="522"/>
      <c r="DDB40" s="522"/>
      <c r="DDC40" s="522"/>
      <c r="DDD40" s="522"/>
      <c r="DDE40" s="522"/>
      <c r="DDF40" s="522"/>
      <c r="DDG40" s="522"/>
      <c r="DDH40" s="522"/>
      <c r="DDI40" s="522"/>
      <c r="DDJ40" s="522"/>
      <c r="DDK40" s="522"/>
      <c r="DDL40" s="522"/>
      <c r="DDM40" s="522"/>
      <c r="DDN40" s="522"/>
      <c r="DDO40" s="522"/>
      <c r="DDP40" s="522"/>
      <c r="DDQ40" s="522"/>
      <c r="DDR40" s="522"/>
      <c r="DDS40" s="522"/>
      <c r="DDT40" s="522"/>
      <c r="DDU40" s="522"/>
      <c r="DDV40" s="522"/>
      <c r="DDW40" s="522"/>
      <c r="DDX40" s="522"/>
      <c r="DDY40" s="522"/>
      <c r="DDZ40" s="522"/>
      <c r="DEA40" s="522"/>
      <c r="DEB40" s="522"/>
      <c r="DEC40" s="522"/>
      <c r="DED40" s="522"/>
      <c r="DEE40" s="522"/>
      <c r="DEF40" s="522"/>
      <c r="DEG40" s="522"/>
      <c r="DEH40" s="522"/>
      <c r="DEI40" s="522"/>
      <c r="DEJ40" s="522"/>
      <c r="DEK40" s="522"/>
      <c r="DEL40" s="522"/>
      <c r="DEM40" s="522"/>
      <c r="DEN40" s="522"/>
      <c r="DEO40" s="522"/>
      <c r="DEP40" s="522"/>
      <c r="DEQ40" s="522"/>
      <c r="DER40" s="522"/>
      <c r="DES40" s="522"/>
      <c r="DET40" s="522"/>
      <c r="DEU40" s="522"/>
      <c r="DEV40" s="522"/>
      <c r="DEW40" s="522"/>
      <c r="DEX40" s="522"/>
      <c r="DEY40" s="522"/>
      <c r="DEZ40" s="522"/>
      <c r="DFA40" s="522"/>
      <c r="DFB40" s="522"/>
      <c r="DFC40" s="522"/>
      <c r="DFD40" s="522"/>
      <c r="DFE40" s="522"/>
      <c r="DFF40" s="522"/>
      <c r="DFG40" s="522"/>
      <c r="DFH40" s="522"/>
      <c r="DFI40" s="522"/>
      <c r="DFJ40" s="522"/>
      <c r="DFK40" s="522"/>
      <c r="DFL40" s="522"/>
      <c r="DFM40" s="522"/>
      <c r="DFN40" s="522"/>
      <c r="DFO40" s="522"/>
      <c r="DFP40" s="522"/>
      <c r="DFQ40" s="522"/>
      <c r="DFR40" s="522"/>
      <c r="DFS40" s="522"/>
      <c r="DFT40" s="522"/>
      <c r="DFU40" s="522"/>
      <c r="DFV40" s="522"/>
      <c r="DFW40" s="522"/>
      <c r="DFX40" s="522"/>
      <c r="DFY40" s="522"/>
      <c r="DFZ40" s="522"/>
      <c r="DGA40" s="522"/>
      <c r="DGB40" s="522"/>
      <c r="DGC40" s="522"/>
      <c r="DGD40" s="522"/>
      <c r="DGE40" s="522"/>
      <c r="DGF40" s="522"/>
      <c r="DGG40" s="522"/>
      <c r="DGH40" s="522"/>
      <c r="DGI40" s="522"/>
      <c r="DGJ40" s="522"/>
      <c r="DGK40" s="522"/>
      <c r="DGL40" s="522"/>
      <c r="DGM40" s="522"/>
      <c r="DGN40" s="522"/>
      <c r="DGO40" s="522"/>
      <c r="DGP40" s="522"/>
      <c r="DGQ40" s="522"/>
      <c r="DGR40" s="522"/>
      <c r="DGS40" s="522"/>
      <c r="DGT40" s="522"/>
      <c r="DGU40" s="522"/>
      <c r="DGV40" s="522"/>
      <c r="DGW40" s="522"/>
      <c r="DGX40" s="522"/>
      <c r="DGY40" s="522"/>
      <c r="DGZ40" s="522"/>
      <c r="DHA40" s="522"/>
      <c r="DHB40" s="522"/>
      <c r="DHC40" s="522"/>
      <c r="DHD40" s="522"/>
      <c r="DHE40" s="522"/>
      <c r="DHF40" s="522"/>
      <c r="DHG40" s="522"/>
      <c r="DHH40" s="522"/>
      <c r="DHI40" s="522"/>
      <c r="DHJ40" s="522"/>
      <c r="DHK40" s="522"/>
      <c r="DHL40" s="522"/>
      <c r="DHM40" s="522"/>
      <c r="DHN40" s="522"/>
      <c r="DHO40" s="522"/>
      <c r="DHP40" s="522"/>
      <c r="DHQ40" s="522"/>
      <c r="DHR40" s="522"/>
      <c r="DHS40" s="522"/>
      <c r="DHT40" s="522"/>
      <c r="DHU40" s="522"/>
      <c r="DHV40" s="522"/>
      <c r="DHW40" s="522"/>
      <c r="DHX40" s="522"/>
      <c r="DHY40" s="522"/>
      <c r="DHZ40" s="522"/>
      <c r="DIA40" s="522"/>
      <c r="DIB40" s="522"/>
      <c r="DIC40" s="522"/>
      <c r="DID40" s="522"/>
      <c r="DIE40" s="522"/>
      <c r="DIF40" s="522"/>
      <c r="DIG40" s="522"/>
      <c r="DIH40" s="522"/>
      <c r="DII40" s="522"/>
      <c r="DIJ40" s="522"/>
      <c r="DIK40" s="522"/>
      <c r="DIL40" s="522"/>
      <c r="DIM40" s="522"/>
      <c r="DIN40" s="522"/>
      <c r="DIO40" s="522"/>
      <c r="DIP40" s="522"/>
      <c r="DIQ40" s="522"/>
      <c r="DIR40" s="522"/>
      <c r="DIS40" s="522"/>
      <c r="DIT40" s="522"/>
      <c r="DIU40" s="522"/>
      <c r="DIV40" s="522"/>
      <c r="DIW40" s="522"/>
      <c r="DIX40" s="522"/>
      <c r="DIY40" s="522"/>
      <c r="DIZ40" s="522"/>
      <c r="DJA40" s="522"/>
      <c r="DJB40" s="522"/>
      <c r="DJC40" s="522"/>
      <c r="DJD40" s="522"/>
      <c r="DJE40" s="522"/>
      <c r="DJF40" s="522"/>
      <c r="DJG40" s="522"/>
      <c r="DJH40" s="522"/>
      <c r="DJI40" s="522"/>
      <c r="DJJ40" s="522"/>
      <c r="DJK40" s="522"/>
      <c r="DJL40" s="522"/>
      <c r="DJM40" s="522"/>
      <c r="DJN40" s="522"/>
      <c r="DJO40" s="522"/>
      <c r="DJP40" s="522"/>
      <c r="DJQ40" s="522"/>
      <c r="DJR40" s="522"/>
      <c r="DJS40" s="522"/>
      <c r="DJT40" s="522"/>
      <c r="DJU40" s="522"/>
      <c r="DJV40" s="522"/>
      <c r="DJW40" s="522"/>
      <c r="DJX40" s="522"/>
      <c r="DJY40" s="522"/>
      <c r="DJZ40" s="522"/>
      <c r="DKA40" s="522"/>
      <c r="DKB40" s="522"/>
      <c r="DKC40" s="522"/>
      <c r="DKD40" s="522"/>
      <c r="DKE40" s="522"/>
      <c r="DKF40" s="522"/>
      <c r="DKG40" s="522"/>
      <c r="DKH40" s="522"/>
      <c r="DKI40" s="522"/>
      <c r="DKJ40" s="522"/>
      <c r="DKK40" s="522"/>
      <c r="DKL40" s="522"/>
      <c r="DKM40" s="522"/>
      <c r="DKN40" s="522"/>
      <c r="DKO40" s="522"/>
      <c r="DKP40" s="522"/>
      <c r="DKQ40" s="522"/>
      <c r="DKR40" s="522"/>
      <c r="DKS40" s="522"/>
      <c r="DKT40" s="522"/>
      <c r="DKU40" s="522"/>
      <c r="DKV40" s="522"/>
      <c r="DKW40" s="522"/>
      <c r="DKX40" s="522"/>
      <c r="DKY40" s="522"/>
      <c r="DKZ40" s="522"/>
      <c r="DLA40" s="522"/>
      <c r="DLB40" s="522"/>
      <c r="DLC40" s="522"/>
      <c r="DLD40" s="522"/>
      <c r="DLE40" s="522"/>
      <c r="DLF40" s="522"/>
      <c r="DLG40" s="522"/>
      <c r="DLH40" s="522"/>
      <c r="DLI40" s="522"/>
      <c r="DLJ40" s="522"/>
      <c r="DLK40" s="522"/>
      <c r="DLL40" s="522"/>
      <c r="DLM40" s="522"/>
      <c r="DLN40" s="522"/>
      <c r="DLO40" s="522"/>
      <c r="DLP40" s="522"/>
      <c r="DLQ40" s="522"/>
      <c r="DLR40" s="522"/>
      <c r="DLS40" s="522"/>
      <c r="DLT40" s="522"/>
      <c r="DLU40" s="522"/>
      <c r="DLV40" s="522"/>
      <c r="DLW40" s="522"/>
      <c r="DLX40" s="522"/>
      <c r="DLY40" s="522"/>
      <c r="DLZ40" s="522"/>
      <c r="DMA40" s="522"/>
      <c r="DMB40" s="522"/>
      <c r="DMC40" s="522"/>
      <c r="DMD40" s="522"/>
      <c r="DME40" s="522"/>
      <c r="DMF40" s="522"/>
      <c r="DMG40" s="522"/>
      <c r="DMH40" s="522"/>
      <c r="DMI40" s="522"/>
      <c r="DMJ40" s="522"/>
      <c r="DMK40" s="522"/>
      <c r="DML40" s="522"/>
      <c r="DMM40" s="522"/>
      <c r="DMN40" s="522"/>
      <c r="DMO40" s="522"/>
      <c r="DMP40" s="522"/>
      <c r="DMQ40" s="522"/>
      <c r="DMR40" s="522"/>
      <c r="DMS40" s="522"/>
      <c r="DMT40" s="522"/>
      <c r="DMU40" s="522"/>
      <c r="DMV40" s="522"/>
      <c r="DMW40" s="522"/>
      <c r="DMX40" s="522"/>
      <c r="DMY40" s="522"/>
      <c r="DMZ40" s="522"/>
      <c r="DNA40" s="522"/>
      <c r="DNB40" s="522"/>
      <c r="DNC40" s="522"/>
      <c r="DND40" s="522"/>
      <c r="DNE40" s="522"/>
      <c r="DNF40" s="522"/>
      <c r="DNG40" s="522"/>
      <c r="DNH40" s="522"/>
      <c r="DNI40" s="522"/>
      <c r="DNJ40" s="522"/>
      <c r="DNK40" s="522"/>
      <c r="DNL40" s="522"/>
      <c r="DNM40" s="522"/>
      <c r="DNN40" s="522"/>
      <c r="DNO40" s="522"/>
      <c r="DNP40" s="522"/>
      <c r="DNQ40" s="522"/>
      <c r="DNR40" s="522"/>
      <c r="DNS40" s="522"/>
      <c r="DNT40" s="522"/>
      <c r="DNU40" s="522"/>
      <c r="DNV40" s="522"/>
      <c r="DNW40" s="522"/>
      <c r="DNX40" s="522"/>
      <c r="DNY40" s="522"/>
      <c r="DNZ40" s="522"/>
      <c r="DOA40" s="522"/>
      <c r="DOB40" s="522"/>
      <c r="DOC40" s="522"/>
      <c r="DOD40" s="522"/>
      <c r="DOE40" s="522"/>
      <c r="DOF40" s="522"/>
      <c r="DOG40" s="522"/>
      <c r="DOH40" s="522"/>
      <c r="DOI40" s="522"/>
      <c r="DOJ40" s="522"/>
      <c r="DOK40" s="522"/>
      <c r="DOL40" s="522"/>
      <c r="DOM40" s="522"/>
      <c r="DON40" s="522"/>
      <c r="DOO40" s="522"/>
      <c r="DOP40" s="522"/>
      <c r="DOQ40" s="522"/>
      <c r="DOR40" s="522"/>
      <c r="DOS40" s="522"/>
      <c r="DOT40" s="522"/>
      <c r="DOU40" s="522"/>
      <c r="DOV40" s="522"/>
      <c r="DOW40" s="522"/>
      <c r="DOX40" s="522"/>
      <c r="DOY40" s="522"/>
      <c r="DOZ40" s="522"/>
      <c r="DPA40" s="522"/>
      <c r="DPB40" s="522"/>
      <c r="DPC40" s="522"/>
      <c r="DPD40" s="522"/>
      <c r="DPE40" s="522"/>
      <c r="DPF40" s="522"/>
      <c r="DPG40" s="522"/>
      <c r="DPH40" s="522"/>
      <c r="DPI40" s="522"/>
      <c r="DPJ40" s="522"/>
      <c r="DPK40" s="522"/>
      <c r="DPL40" s="522"/>
      <c r="DPM40" s="522"/>
      <c r="DPN40" s="522"/>
      <c r="DPO40" s="522"/>
      <c r="DPP40" s="522"/>
      <c r="DPQ40" s="522"/>
      <c r="DPR40" s="522"/>
      <c r="DPS40" s="522"/>
      <c r="DPT40" s="522"/>
      <c r="DPU40" s="522"/>
      <c r="DPV40" s="522"/>
      <c r="DPW40" s="522"/>
      <c r="DPX40" s="522"/>
      <c r="DPY40" s="522"/>
      <c r="DPZ40" s="522"/>
      <c r="DQA40" s="522"/>
      <c r="DQB40" s="522"/>
      <c r="DQC40" s="522"/>
      <c r="DQD40" s="522"/>
      <c r="DQE40" s="522"/>
      <c r="DQF40" s="522"/>
      <c r="DQG40" s="522"/>
      <c r="DQH40" s="522"/>
      <c r="DQI40" s="522"/>
      <c r="DQJ40" s="522"/>
      <c r="DQK40" s="522"/>
      <c r="DQL40" s="522"/>
      <c r="DQM40" s="522"/>
      <c r="DQN40" s="522"/>
      <c r="DQO40" s="522"/>
      <c r="DQP40" s="522"/>
      <c r="DQQ40" s="522"/>
      <c r="DQR40" s="522"/>
      <c r="DQS40" s="522"/>
      <c r="DQT40" s="522"/>
      <c r="DQU40" s="522"/>
      <c r="DQV40" s="522"/>
      <c r="DQW40" s="522"/>
      <c r="DQX40" s="522"/>
      <c r="DQY40" s="522"/>
      <c r="DQZ40" s="522"/>
      <c r="DRA40" s="522"/>
      <c r="DRB40" s="522"/>
      <c r="DRC40" s="522"/>
      <c r="DRD40" s="522"/>
      <c r="DRE40" s="522"/>
      <c r="DRF40" s="522"/>
      <c r="DRG40" s="522"/>
      <c r="DRH40" s="522"/>
      <c r="DRI40" s="522"/>
      <c r="DRJ40" s="522"/>
      <c r="DRK40" s="522"/>
      <c r="DRL40" s="522"/>
      <c r="DRM40" s="522"/>
      <c r="DRN40" s="522"/>
      <c r="DRO40" s="522"/>
      <c r="DRP40" s="522"/>
      <c r="DRQ40" s="522"/>
      <c r="DRR40" s="522"/>
      <c r="DRS40" s="522"/>
      <c r="DRT40" s="522"/>
      <c r="DRU40" s="522"/>
      <c r="DRV40" s="522"/>
      <c r="DRW40" s="522"/>
      <c r="DRX40" s="522"/>
      <c r="DRY40" s="522"/>
      <c r="DRZ40" s="522"/>
      <c r="DSA40" s="522"/>
      <c r="DSB40" s="522"/>
      <c r="DSC40" s="522"/>
      <c r="DSD40" s="522"/>
      <c r="DSE40" s="522"/>
      <c r="DSF40" s="522"/>
      <c r="DSG40" s="522"/>
      <c r="DSH40" s="522"/>
      <c r="DSI40" s="522"/>
      <c r="DSJ40" s="522"/>
      <c r="DSK40" s="522"/>
      <c r="DSL40" s="522"/>
      <c r="DSM40" s="522"/>
      <c r="DSN40" s="522"/>
      <c r="DSO40" s="522"/>
      <c r="DSP40" s="522"/>
      <c r="DSQ40" s="522"/>
      <c r="DSR40" s="522"/>
      <c r="DSS40" s="522"/>
      <c r="DST40" s="522"/>
      <c r="DSU40" s="522"/>
      <c r="DSV40" s="522"/>
      <c r="DSW40" s="522"/>
      <c r="DSX40" s="522"/>
      <c r="DSY40" s="522"/>
      <c r="DSZ40" s="522"/>
      <c r="DTA40" s="522"/>
      <c r="DTB40" s="522"/>
      <c r="DTC40" s="522"/>
      <c r="DTD40" s="522"/>
      <c r="DTE40" s="522"/>
      <c r="DTF40" s="522"/>
      <c r="DTG40" s="522"/>
      <c r="DTH40" s="522"/>
      <c r="DTI40" s="522"/>
      <c r="DTJ40" s="522"/>
      <c r="DTK40" s="522"/>
      <c r="DTL40" s="522"/>
      <c r="DTM40" s="522"/>
      <c r="DTN40" s="522"/>
      <c r="DTO40" s="522"/>
      <c r="DTP40" s="522"/>
      <c r="DTQ40" s="522"/>
      <c r="DTR40" s="522"/>
      <c r="DTS40" s="522"/>
      <c r="DTT40" s="522"/>
      <c r="DTU40" s="522"/>
      <c r="DTV40" s="522"/>
      <c r="DTW40" s="522"/>
      <c r="DTX40" s="522"/>
      <c r="DTY40" s="522"/>
      <c r="DTZ40" s="522"/>
      <c r="DUA40" s="522"/>
      <c r="DUB40" s="522"/>
      <c r="DUC40" s="522"/>
      <c r="DUD40" s="522"/>
      <c r="DUE40" s="522"/>
      <c r="DUF40" s="522"/>
      <c r="DUG40" s="522"/>
      <c r="DUH40" s="522"/>
      <c r="DUI40" s="522"/>
      <c r="DUJ40" s="522"/>
      <c r="DUK40" s="522"/>
      <c r="DUL40" s="522"/>
      <c r="DUM40" s="522"/>
      <c r="DUN40" s="522"/>
      <c r="DUO40" s="522"/>
      <c r="DUP40" s="522"/>
      <c r="DUQ40" s="522"/>
      <c r="DUR40" s="522"/>
      <c r="DUS40" s="522"/>
      <c r="DUT40" s="522"/>
      <c r="DUU40" s="522"/>
      <c r="DUV40" s="522"/>
      <c r="DUW40" s="522"/>
      <c r="DUX40" s="522"/>
      <c r="DUY40" s="522"/>
      <c r="DUZ40" s="522"/>
      <c r="DVA40" s="522"/>
      <c r="DVB40" s="522"/>
      <c r="DVC40" s="522"/>
      <c r="DVD40" s="522"/>
      <c r="DVE40" s="522"/>
      <c r="DVF40" s="522"/>
      <c r="DVG40" s="522"/>
      <c r="DVH40" s="522"/>
      <c r="DVI40" s="522"/>
      <c r="DVJ40" s="522"/>
      <c r="DVK40" s="522"/>
      <c r="DVL40" s="522"/>
      <c r="DVM40" s="522"/>
      <c r="DVN40" s="522"/>
      <c r="DVO40" s="522"/>
      <c r="DVP40" s="522"/>
      <c r="DVQ40" s="522"/>
      <c r="DVR40" s="522"/>
      <c r="DVS40" s="522"/>
      <c r="DVT40" s="522"/>
      <c r="DVU40" s="522"/>
      <c r="DVV40" s="522"/>
      <c r="DVW40" s="522"/>
      <c r="DVX40" s="522"/>
      <c r="DVY40" s="522"/>
      <c r="DVZ40" s="522"/>
      <c r="DWA40" s="522"/>
      <c r="DWB40" s="522"/>
      <c r="DWC40" s="522"/>
      <c r="DWD40" s="522"/>
      <c r="DWE40" s="522"/>
      <c r="DWF40" s="522"/>
      <c r="DWG40" s="522"/>
      <c r="DWH40" s="522"/>
      <c r="DWI40" s="522"/>
      <c r="DWJ40" s="522"/>
      <c r="DWK40" s="522"/>
      <c r="DWL40" s="522"/>
      <c r="DWM40" s="522"/>
      <c r="DWN40" s="522"/>
      <c r="DWO40" s="522"/>
      <c r="DWP40" s="522"/>
      <c r="DWQ40" s="522"/>
      <c r="DWR40" s="522"/>
      <c r="DWS40" s="522"/>
      <c r="DWT40" s="522"/>
      <c r="DWU40" s="522"/>
      <c r="DWV40" s="522"/>
      <c r="DWW40" s="522"/>
      <c r="DWX40" s="522"/>
      <c r="DWY40" s="522"/>
      <c r="DWZ40" s="522"/>
      <c r="DXA40" s="522"/>
      <c r="DXB40" s="522"/>
      <c r="DXC40" s="522"/>
      <c r="DXD40" s="522"/>
      <c r="DXE40" s="522"/>
      <c r="DXF40" s="522"/>
      <c r="DXG40" s="522"/>
      <c r="DXH40" s="522"/>
      <c r="DXI40" s="522"/>
      <c r="DXJ40" s="522"/>
      <c r="DXK40" s="522"/>
      <c r="DXL40" s="522"/>
      <c r="DXM40" s="522"/>
      <c r="DXN40" s="522"/>
      <c r="DXO40" s="522"/>
      <c r="DXP40" s="522"/>
      <c r="DXQ40" s="522"/>
      <c r="DXR40" s="522"/>
      <c r="DXS40" s="522"/>
      <c r="DXT40" s="522"/>
      <c r="DXU40" s="522"/>
      <c r="DXV40" s="522"/>
      <c r="DXW40" s="522"/>
      <c r="DXX40" s="522"/>
      <c r="DXY40" s="522"/>
      <c r="DXZ40" s="522"/>
      <c r="DYA40" s="522"/>
      <c r="DYB40" s="522"/>
      <c r="DYC40" s="522"/>
      <c r="DYD40" s="522"/>
      <c r="DYE40" s="522"/>
      <c r="DYF40" s="522"/>
      <c r="DYG40" s="522"/>
      <c r="DYH40" s="522"/>
      <c r="DYI40" s="522"/>
      <c r="DYJ40" s="522"/>
      <c r="DYK40" s="522"/>
      <c r="DYL40" s="522"/>
      <c r="DYM40" s="522"/>
      <c r="DYN40" s="522"/>
      <c r="DYO40" s="522"/>
      <c r="DYP40" s="522"/>
      <c r="DYQ40" s="522"/>
      <c r="DYR40" s="522"/>
      <c r="DYS40" s="522"/>
      <c r="DYT40" s="522"/>
      <c r="DYU40" s="522"/>
      <c r="DYV40" s="522"/>
      <c r="DYW40" s="522"/>
      <c r="DYX40" s="522"/>
      <c r="DYY40" s="522"/>
      <c r="DYZ40" s="522"/>
      <c r="DZA40" s="522"/>
      <c r="DZB40" s="522"/>
      <c r="DZC40" s="522"/>
      <c r="DZD40" s="522"/>
      <c r="DZE40" s="522"/>
      <c r="DZF40" s="522"/>
      <c r="DZG40" s="522"/>
      <c r="DZH40" s="522"/>
      <c r="DZI40" s="522"/>
      <c r="DZJ40" s="522"/>
      <c r="DZK40" s="522"/>
      <c r="DZL40" s="522"/>
      <c r="DZM40" s="522"/>
      <c r="DZN40" s="522"/>
      <c r="DZO40" s="522"/>
      <c r="DZP40" s="522"/>
      <c r="DZQ40" s="522"/>
      <c r="DZR40" s="522"/>
      <c r="DZS40" s="522"/>
      <c r="DZT40" s="522"/>
      <c r="DZU40" s="522"/>
      <c r="DZV40" s="522"/>
      <c r="DZW40" s="522"/>
      <c r="DZX40" s="522"/>
      <c r="DZY40" s="522"/>
      <c r="DZZ40" s="522"/>
      <c r="EAA40" s="522"/>
      <c r="EAB40" s="522"/>
      <c r="EAC40" s="522"/>
      <c r="EAD40" s="522"/>
      <c r="EAE40" s="522"/>
      <c r="EAF40" s="522"/>
      <c r="EAG40" s="522"/>
      <c r="EAH40" s="522"/>
      <c r="EAI40" s="522"/>
      <c r="EAJ40" s="522"/>
      <c r="EAK40" s="522"/>
      <c r="EAL40" s="522"/>
      <c r="EAM40" s="522"/>
      <c r="EAN40" s="522"/>
      <c r="EAO40" s="522"/>
      <c r="EAP40" s="522"/>
      <c r="EAQ40" s="522"/>
      <c r="EAR40" s="522"/>
      <c r="EAS40" s="522"/>
      <c r="EAT40" s="522"/>
      <c r="EAU40" s="522"/>
      <c r="EAV40" s="522"/>
      <c r="EAW40" s="522"/>
      <c r="EAX40" s="522"/>
      <c r="EAY40" s="522"/>
      <c r="EAZ40" s="522"/>
      <c r="EBA40" s="522"/>
      <c r="EBB40" s="522"/>
      <c r="EBC40" s="522"/>
      <c r="EBD40" s="522"/>
      <c r="EBE40" s="522"/>
      <c r="EBF40" s="522"/>
      <c r="EBG40" s="522"/>
      <c r="EBH40" s="522"/>
      <c r="EBI40" s="522"/>
      <c r="EBJ40" s="522"/>
      <c r="EBK40" s="522"/>
      <c r="EBL40" s="522"/>
      <c r="EBM40" s="522"/>
      <c r="EBN40" s="522"/>
      <c r="EBO40" s="522"/>
      <c r="EBP40" s="522"/>
      <c r="EBQ40" s="522"/>
      <c r="EBR40" s="522"/>
      <c r="EBS40" s="522"/>
      <c r="EBT40" s="522"/>
      <c r="EBU40" s="522"/>
      <c r="EBV40" s="522"/>
      <c r="EBW40" s="522"/>
      <c r="EBX40" s="522"/>
      <c r="EBY40" s="522"/>
      <c r="EBZ40" s="522"/>
      <c r="ECA40" s="522"/>
      <c r="ECB40" s="522"/>
      <c r="ECC40" s="522"/>
      <c r="ECD40" s="522"/>
      <c r="ECE40" s="522"/>
      <c r="ECF40" s="522"/>
      <c r="ECG40" s="522"/>
      <c r="ECH40" s="522"/>
      <c r="ECI40" s="522"/>
      <c r="ECJ40" s="522"/>
      <c r="ECK40" s="522"/>
      <c r="ECL40" s="522"/>
      <c r="ECM40" s="522"/>
      <c r="ECN40" s="522"/>
      <c r="ECO40" s="522"/>
      <c r="ECP40" s="522"/>
      <c r="ECQ40" s="522"/>
      <c r="ECR40" s="522"/>
      <c r="ECS40" s="522"/>
      <c r="ECT40" s="522"/>
      <c r="ECU40" s="522"/>
      <c r="ECV40" s="522"/>
      <c r="ECW40" s="522"/>
      <c r="ECX40" s="522"/>
      <c r="ECY40" s="522"/>
      <c r="ECZ40" s="522"/>
      <c r="EDA40" s="522"/>
      <c r="EDB40" s="522"/>
      <c r="EDC40" s="522"/>
      <c r="EDD40" s="522"/>
      <c r="EDE40" s="522"/>
      <c r="EDF40" s="522"/>
      <c r="EDG40" s="522"/>
      <c r="EDH40" s="522"/>
      <c r="EDI40" s="522"/>
      <c r="EDJ40" s="522"/>
      <c r="EDK40" s="522"/>
      <c r="EDL40" s="522"/>
      <c r="EDM40" s="522"/>
      <c r="EDN40" s="522"/>
      <c r="EDO40" s="522"/>
      <c r="EDP40" s="522"/>
      <c r="EDQ40" s="522"/>
      <c r="EDR40" s="522"/>
      <c r="EDS40" s="522"/>
      <c r="EDT40" s="522"/>
      <c r="EDU40" s="522"/>
      <c r="EDV40" s="522"/>
      <c r="EDW40" s="522"/>
      <c r="EDX40" s="522"/>
      <c r="EDY40" s="522"/>
      <c r="EDZ40" s="522"/>
      <c r="EEA40" s="522"/>
      <c r="EEB40" s="522"/>
      <c r="EEC40" s="522"/>
      <c r="EED40" s="522"/>
      <c r="EEE40" s="522"/>
      <c r="EEF40" s="522"/>
      <c r="EEG40" s="522"/>
      <c r="EEH40" s="522"/>
      <c r="EEI40" s="522"/>
      <c r="EEJ40" s="522"/>
      <c r="EEK40" s="522"/>
      <c r="EEL40" s="522"/>
      <c r="EEM40" s="522"/>
      <c r="EEN40" s="522"/>
      <c r="EEO40" s="522"/>
      <c r="EEP40" s="522"/>
      <c r="EEQ40" s="522"/>
      <c r="EER40" s="522"/>
      <c r="EES40" s="522"/>
      <c r="EET40" s="522"/>
      <c r="EEU40" s="522"/>
      <c r="EEV40" s="522"/>
      <c r="EEW40" s="522"/>
      <c r="EEX40" s="522"/>
      <c r="EEY40" s="522"/>
      <c r="EEZ40" s="522"/>
      <c r="EFA40" s="522"/>
      <c r="EFB40" s="522"/>
      <c r="EFC40" s="522"/>
      <c r="EFD40" s="522"/>
      <c r="EFE40" s="522"/>
      <c r="EFF40" s="522"/>
      <c r="EFG40" s="522"/>
      <c r="EFH40" s="522"/>
      <c r="EFI40" s="522"/>
      <c r="EFJ40" s="522"/>
      <c r="EFK40" s="522"/>
      <c r="EFL40" s="522"/>
      <c r="EFM40" s="522"/>
      <c r="EFN40" s="522"/>
      <c r="EFO40" s="522"/>
      <c r="EFP40" s="522"/>
      <c r="EFQ40" s="522"/>
      <c r="EFR40" s="522"/>
      <c r="EFS40" s="522"/>
      <c r="EFT40" s="522"/>
      <c r="EFU40" s="522"/>
      <c r="EFV40" s="522"/>
      <c r="EFW40" s="522"/>
      <c r="EFX40" s="522"/>
      <c r="EFY40" s="522"/>
      <c r="EFZ40" s="522"/>
      <c r="EGA40" s="522"/>
      <c r="EGB40" s="522"/>
      <c r="EGC40" s="522"/>
      <c r="EGD40" s="522"/>
      <c r="EGE40" s="522"/>
      <c r="EGF40" s="522"/>
      <c r="EGG40" s="522"/>
      <c r="EGH40" s="522"/>
      <c r="EGI40" s="522"/>
      <c r="EGJ40" s="522"/>
      <c r="EGK40" s="522"/>
      <c r="EGL40" s="522"/>
      <c r="EGM40" s="522"/>
      <c r="EGN40" s="522"/>
      <c r="EGO40" s="522"/>
      <c r="EGP40" s="522"/>
      <c r="EGQ40" s="522"/>
      <c r="EGR40" s="522"/>
      <c r="EGS40" s="522"/>
      <c r="EGT40" s="522"/>
      <c r="EGU40" s="522"/>
      <c r="EGV40" s="522"/>
      <c r="EGW40" s="522"/>
      <c r="EGX40" s="522"/>
      <c r="EGY40" s="522"/>
      <c r="EGZ40" s="522"/>
      <c r="EHA40" s="522"/>
      <c r="EHB40" s="522"/>
      <c r="EHC40" s="522"/>
      <c r="EHD40" s="522"/>
      <c r="EHE40" s="522"/>
      <c r="EHF40" s="522"/>
      <c r="EHG40" s="522"/>
      <c r="EHH40" s="522"/>
      <c r="EHI40" s="522"/>
      <c r="EHJ40" s="522"/>
      <c r="EHK40" s="522"/>
      <c r="EHL40" s="522"/>
      <c r="EHM40" s="522"/>
      <c r="EHN40" s="522"/>
      <c r="EHO40" s="522"/>
      <c r="EHP40" s="522"/>
      <c r="EHQ40" s="522"/>
      <c r="EHR40" s="522"/>
      <c r="EHS40" s="522"/>
      <c r="EHT40" s="522"/>
      <c r="EHU40" s="522"/>
      <c r="EHV40" s="522"/>
      <c r="EHW40" s="522"/>
      <c r="EHX40" s="522"/>
      <c r="EHY40" s="522"/>
      <c r="EHZ40" s="522"/>
      <c r="EIA40" s="522"/>
      <c r="EIB40" s="522"/>
      <c r="EIC40" s="522"/>
      <c r="EID40" s="522"/>
      <c r="EIE40" s="522"/>
      <c r="EIF40" s="522"/>
      <c r="EIG40" s="522"/>
      <c r="EIH40" s="522"/>
      <c r="EII40" s="522"/>
      <c r="EIJ40" s="522"/>
      <c r="EIK40" s="522"/>
      <c r="EIL40" s="522"/>
      <c r="EIM40" s="522"/>
      <c r="EIN40" s="522"/>
      <c r="EIO40" s="522"/>
      <c r="EIP40" s="522"/>
      <c r="EIQ40" s="522"/>
      <c r="EIR40" s="522"/>
      <c r="EIS40" s="522"/>
      <c r="EIT40" s="522"/>
      <c r="EIU40" s="522"/>
      <c r="EIV40" s="522"/>
      <c r="EIW40" s="522"/>
      <c r="EIX40" s="522"/>
      <c r="EIY40" s="522"/>
      <c r="EIZ40" s="522"/>
      <c r="EJA40" s="522"/>
      <c r="EJB40" s="522"/>
      <c r="EJC40" s="522"/>
      <c r="EJD40" s="522"/>
      <c r="EJE40" s="522"/>
      <c r="EJF40" s="522"/>
      <c r="EJG40" s="522"/>
      <c r="EJH40" s="522"/>
      <c r="EJI40" s="522"/>
      <c r="EJJ40" s="522"/>
      <c r="EJK40" s="522"/>
      <c r="EJL40" s="522"/>
      <c r="EJM40" s="522"/>
      <c r="EJN40" s="522"/>
      <c r="EJO40" s="522"/>
      <c r="EJP40" s="522"/>
      <c r="EJQ40" s="522"/>
      <c r="EJR40" s="522"/>
      <c r="EJS40" s="522"/>
      <c r="EJT40" s="522"/>
      <c r="EJU40" s="522"/>
      <c r="EJV40" s="522"/>
      <c r="EJW40" s="522"/>
      <c r="EJX40" s="522"/>
      <c r="EJY40" s="522"/>
      <c r="EJZ40" s="522"/>
      <c r="EKA40" s="522"/>
      <c r="EKB40" s="522"/>
      <c r="EKC40" s="522"/>
      <c r="EKD40" s="522"/>
      <c r="EKE40" s="522"/>
      <c r="EKF40" s="522"/>
      <c r="EKG40" s="522"/>
      <c r="EKH40" s="522"/>
      <c r="EKI40" s="522"/>
      <c r="EKJ40" s="522"/>
      <c r="EKK40" s="522"/>
      <c r="EKL40" s="522"/>
      <c r="EKM40" s="522"/>
      <c r="EKN40" s="522"/>
      <c r="EKO40" s="522"/>
      <c r="EKP40" s="522"/>
      <c r="EKQ40" s="522"/>
      <c r="EKR40" s="522"/>
      <c r="EKS40" s="522"/>
      <c r="EKT40" s="522"/>
      <c r="EKU40" s="522"/>
      <c r="EKV40" s="522"/>
      <c r="EKW40" s="522"/>
      <c r="EKX40" s="522"/>
      <c r="EKY40" s="522"/>
      <c r="EKZ40" s="522"/>
      <c r="ELA40" s="522"/>
      <c r="ELB40" s="522"/>
      <c r="ELC40" s="522"/>
      <c r="ELD40" s="522"/>
      <c r="ELE40" s="522"/>
      <c r="ELF40" s="522"/>
      <c r="ELG40" s="522"/>
      <c r="ELH40" s="522"/>
      <c r="ELI40" s="522"/>
      <c r="ELJ40" s="522"/>
      <c r="ELK40" s="522"/>
      <c r="ELL40" s="522"/>
      <c r="ELM40" s="522"/>
      <c r="ELN40" s="522"/>
      <c r="ELO40" s="522"/>
      <c r="ELP40" s="522"/>
      <c r="ELQ40" s="522"/>
      <c r="ELR40" s="522"/>
      <c r="ELS40" s="522"/>
      <c r="ELT40" s="522"/>
      <c r="ELU40" s="522"/>
      <c r="ELV40" s="522"/>
      <c r="ELW40" s="522"/>
      <c r="ELX40" s="522"/>
      <c r="ELY40" s="522"/>
      <c r="ELZ40" s="522"/>
      <c r="EMA40" s="522"/>
      <c r="EMB40" s="522"/>
      <c r="EMC40" s="522"/>
      <c r="EMD40" s="522"/>
      <c r="EME40" s="522"/>
      <c r="EMF40" s="522"/>
      <c r="EMG40" s="522"/>
      <c r="EMH40" s="522"/>
      <c r="EMI40" s="522"/>
      <c r="EMJ40" s="522"/>
      <c r="EMK40" s="522"/>
      <c r="EML40" s="522"/>
      <c r="EMM40" s="522"/>
      <c r="EMN40" s="522"/>
      <c r="EMO40" s="522"/>
      <c r="EMP40" s="522"/>
      <c r="EMQ40" s="522"/>
      <c r="EMR40" s="522"/>
      <c r="EMS40" s="522"/>
      <c r="EMT40" s="522"/>
      <c r="EMU40" s="522"/>
      <c r="EMV40" s="522"/>
      <c r="EMW40" s="522"/>
      <c r="EMX40" s="522"/>
      <c r="EMY40" s="522"/>
      <c r="EMZ40" s="522"/>
      <c r="ENA40" s="522"/>
      <c r="ENB40" s="522"/>
      <c r="ENC40" s="522"/>
      <c r="END40" s="522"/>
      <c r="ENE40" s="522"/>
      <c r="ENF40" s="522"/>
      <c r="ENG40" s="522"/>
      <c r="ENH40" s="522"/>
      <c r="ENI40" s="522"/>
      <c r="ENJ40" s="522"/>
      <c r="ENK40" s="522"/>
      <c r="ENL40" s="522"/>
      <c r="ENM40" s="522"/>
      <c r="ENN40" s="522"/>
      <c r="ENO40" s="522"/>
      <c r="ENP40" s="522"/>
      <c r="ENQ40" s="522"/>
      <c r="ENR40" s="522"/>
      <c r="ENS40" s="522"/>
      <c r="ENT40" s="522"/>
      <c r="ENU40" s="522"/>
      <c r="ENV40" s="522"/>
      <c r="ENW40" s="522"/>
      <c r="ENX40" s="522"/>
      <c r="ENY40" s="522"/>
      <c r="ENZ40" s="522"/>
      <c r="EOA40" s="522"/>
      <c r="EOB40" s="522"/>
      <c r="EOC40" s="522"/>
      <c r="EOD40" s="522"/>
      <c r="EOE40" s="522"/>
      <c r="EOF40" s="522"/>
      <c r="EOG40" s="522"/>
      <c r="EOH40" s="522"/>
      <c r="EOI40" s="522"/>
      <c r="EOJ40" s="522"/>
      <c r="EOK40" s="522"/>
      <c r="EOL40" s="522"/>
      <c r="EOM40" s="522"/>
      <c r="EON40" s="522"/>
      <c r="EOO40" s="522"/>
      <c r="EOP40" s="522"/>
      <c r="EOQ40" s="522"/>
      <c r="EOR40" s="522"/>
      <c r="EOS40" s="522"/>
      <c r="EOT40" s="522"/>
      <c r="EOU40" s="522"/>
      <c r="EOV40" s="522"/>
      <c r="EOW40" s="522"/>
      <c r="EOX40" s="522"/>
      <c r="EOY40" s="522"/>
      <c r="EOZ40" s="522"/>
      <c r="EPA40" s="522"/>
      <c r="EPB40" s="522"/>
      <c r="EPC40" s="522"/>
      <c r="EPD40" s="522"/>
      <c r="EPE40" s="522"/>
      <c r="EPF40" s="522"/>
      <c r="EPG40" s="522"/>
      <c r="EPH40" s="522"/>
      <c r="EPI40" s="522"/>
      <c r="EPJ40" s="522"/>
      <c r="EPK40" s="522"/>
      <c r="EPL40" s="522"/>
      <c r="EPM40" s="522"/>
      <c r="EPN40" s="522"/>
      <c r="EPO40" s="522"/>
      <c r="EPP40" s="522"/>
      <c r="EPQ40" s="522"/>
      <c r="EPR40" s="522"/>
      <c r="EPS40" s="522"/>
      <c r="EPT40" s="522"/>
      <c r="EPU40" s="522"/>
      <c r="EPV40" s="522"/>
      <c r="EPW40" s="522"/>
      <c r="EPX40" s="522"/>
      <c r="EPY40" s="522"/>
      <c r="EPZ40" s="522"/>
      <c r="EQA40" s="522"/>
      <c r="EQB40" s="522"/>
      <c r="EQC40" s="522"/>
      <c r="EQD40" s="522"/>
      <c r="EQE40" s="522"/>
      <c r="EQF40" s="522"/>
      <c r="EQG40" s="522"/>
      <c r="EQH40" s="522"/>
      <c r="EQI40" s="522"/>
      <c r="EQJ40" s="522"/>
      <c r="EQK40" s="522"/>
      <c r="EQL40" s="522"/>
      <c r="EQM40" s="522"/>
      <c r="EQN40" s="522"/>
      <c r="EQO40" s="522"/>
      <c r="EQP40" s="522"/>
      <c r="EQQ40" s="522"/>
      <c r="EQR40" s="522"/>
      <c r="EQS40" s="522"/>
      <c r="EQT40" s="522"/>
      <c r="EQU40" s="522"/>
      <c r="EQV40" s="522"/>
      <c r="EQW40" s="522"/>
      <c r="EQX40" s="522"/>
      <c r="EQY40" s="522"/>
      <c r="EQZ40" s="522"/>
      <c r="ERA40" s="522"/>
      <c r="ERB40" s="522"/>
      <c r="ERC40" s="522"/>
      <c r="ERD40" s="522"/>
      <c r="ERE40" s="522"/>
      <c r="ERF40" s="522"/>
      <c r="ERG40" s="522"/>
      <c r="ERH40" s="522"/>
      <c r="ERI40" s="522"/>
      <c r="ERJ40" s="522"/>
      <c r="ERK40" s="522"/>
      <c r="ERL40" s="522"/>
      <c r="ERM40" s="522"/>
      <c r="ERN40" s="522"/>
      <c r="ERO40" s="522"/>
      <c r="ERP40" s="522"/>
      <c r="ERQ40" s="522"/>
      <c r="ERR40" s="522"/>
      <c r="ERS40" s="522"/>
      <c r="ERT40" s="522"/>
      <c r="ERU40" s="522"/>
      <c r="ERV40" s="522"/>
      <c r="ERW40" s="522"/>
      <c r="ERX40" s="522"/>
      <c r="ERY40" s="522"/>
      <c r="ERZ40" s="522"/>
      <c r="ESA40" s="522"/>
      <c r="ESB40" s="522"/>
      <c r="ESC40" s="522"/>
      <c r="ESD40" s="522"/>
      <c r="ESE40" s="522"/>
      <c r="ESF40" s="522"/>
      <c r="ESG40" s="522"/>
      <c r="ESH40" s="522"/>
      <c r="ESI40" s="522"/>
      <c r="ESJ40" s="522"/>
      <c r="ESK40" s="522"/>
      <c r="ESL40" s="522"/>
      <c r="ESM40" s="522"/>
      <c r="ESN40" s="522"/>
      <c r="ESO40" s="522"/>
      <c r="ESP40" s="522"/>
      <c r="ESQ40" s="522"/>
      <c r="ESR40" s="522"/>
      <c r="ESS40" s="522"/>
      <c r="EST40" s="522"/>
      <c r="ESU40" s="522"/>
      <c r="ESV40" s="522"/>
      <c r="ESW40" s="522"/>
      <c r="ESX40" s="522"/>
      <c r="ESY40" s="522"/>
      <c r="ESZ40" s="522"/>
      <c r="ETA40" s="522"/>
      <c r="ETB40" s="522"/>
      <c r="ETC40" s="522"/>
      <c r="ETD40" s="522"/>
      <c r="ETE40" s="522"/>
      <c r="ETF40" s="522"/>
      <c r="ETG40" s="522"/>
      <c r="ETH40" s="522"/>
      <c r="ETI40" s="522"/>
      <c r="ETJ40" s="522"/>
      <c r="ETK40" s="522"/>
      <c r="ETL40" s="522"/>
      <c r="ETM40" s="522"/>
      <c r="ETN40" s="522"/>
      <c r="ETO40" s="522"/>
      <c r="ETP40" s="522"/>
      <c r="ETQ40" s="522"/>
      <c r="ETR40" s="522"/>
      <c r="ETS40" s="522"/>
      <c r="ETT40" s="522"/>
      <c r="ETU40" s="522"/>
      <c r="ETV40" s="522"/>
      <c r="ETW40" s="522"/>
      <c r="ETX40" s="522"/>
      <c r="ETY40" s="522"/>
      <c r="ETZ40" s="522"/>
      <c r="EUA40" s="522"/>
      <c r="EUB40" s="522"/>
      <c r="EUC40" s="522"/>
      <c r="EUD40" s="522"/>
      <c r="EUE40" s="522"/>
      <c r="EUF40" s="522"/>
      <c r="EUG40" s="522"/>
      <c r="EUH40" s="522"/>
      <c r="EUI40" s="522"/>
      <c r="EUJ40" s="522"/>
      <c r="EUK40" s="522"/>
      <c r="EUL40" s="522"/>
      <c r="EUM40" s="522"/>
      <c r="EUN40" s="522"/>
      <c r="EUO40" s="522"/>
      <c r="EUP40" s="522"/>
      <c r="EUQ40" s="522"/>
      <c r="EUR40" s="522"/>
      <c r="EUS40" s="522"/>
      <c r="EUT40" s="522"/>
      <c r="EUU40" s="522"/>
      <c r="EUV40" s="522"/>
      <c r="EUW40" s="522"/>
      <c r="EUX40" s="522"/>
      <c r="EUY40" s="522"/>
      <c r="EUZ40" s="522"/>
      <c r="EVA40" s="522"/>
      <c r="EVB40" s="522"/>
      <c r="EVC40" s="522"/>
      <c r="EVD40" s="522"/>
      <c r="EVE40" s="522"/>
      <c r="EVF40" s="522"/>
      <c r="EVG40" s="522"/>
      <c r="EVH40" s="522"/>
      <c r="EVI40" s="522"/>
      <c r="EVJ40" s="522"/>
      <c r="EVK40" s="522"/>
      <c r="EVL40" s="522"/>
      <c r="EVM40" s="522"/>
      <c r="EVN40" s="522"/>
      <c r="EVO40" s="522"/>
      <c r="EVP40" s="522"/>
      <c r="EVQ40" s="522"/>
      <c r="EVR40" s="522"/>
      <c r="EVS40" s="522"/>
      <c r="EVT40" s="522"/>
      <c r="EVU40" s="522"/>
      <c r="EVV40" s="522"/>
      <c r="EVW40" s="522"/>
      <c r="EVX40" s="522"/>
      <c r="EVY40" s="522"/>
      <c r="EVZ40" s="522"/>
      <c r="EWA40" s="522"/>
      <c r="EWB40" s="522"/>
      <c r="EWC40" s="522"/>
      <c r="EWD40" s="522"/>
      <c r="EWE40" s="522"/>
      <c r="EWF40" s="522"/>
      <c r="EWG40" s="522"/>
      <c r="EWH40" s="522"/>
      <c r="EWI40" s="522"/>
      <c r="EWJ40" s="522"/>
      <c r="EWK40" s="522"/>
      <c r="EWL40" s="522"/>
      <c r="EWM40" s="522"/>
      <c r="EWN40" s="522"/>
      <c r="EWO40" s="522"/>
      <c r="EWP40" s="522"/>
      <c r="EWQ40" s="522"/>
      <c r="EWR40" s="522"/>
      <c r="EWS40" s="522"/>
      <c r="EWT40" s="522"/>
      <c r="EWU40" s="522"/>
      <c r="EWV40" s="522"/>
      <c r="EWW40" s="522"/>
      <c r="EWX40" s="522"/>
      <c r="EWY40" s="522"/>
      <c r="EWZ40" s="522"/>
      <c r="EXA40" s="522"/>
      <c r="EXB40" s="522"/>
      <c r="EXC40" s="522"/>
      <c r="EXD40" s="522"/>
      <c r="EXE40" s="522"/>
      <c r="EXF40" s="522"/>
      <c r="EXG40" s="522"/>
      <c r="EXH40" s="522"/>
      <c r="EXI40" s="522"/>
      <c r="EXJ40" s="522"/>
      <c r="EXK40" s="522"/>
      <c r="EXL40" s="522"/>
      <c r="EXM40" s="522"/>
      <c r="EXN40" s="522"/>
      <c r="EXO40" s="522"/>
      <c r="EXP40" s="522"/>
      <c r="EXQ40" s="522"/>
      <c r="EXR40" s="522"/>
      <c r="EXS40" s="522"/>
      <c r="EXT40" s="522"/>
      <c r="EXU40" s="522"/>
      <c r="EXV40" s="522"/>
      <c r="EXW40" s="522"/>
      <c r="EXX40" s="522"/>
      <c r="EXY40" s="522"/>
      <c r="EXZ40" s="522"/>
      <c r="EYA40" s="522"/>
      <c r="EYB40" s="522"/>
      <c r="EYC40" s="522"/>
      <c r="EYD40" s="522"/>
      <c r="EYE40" s="522"/>
      <c r="EYF40" s="522"/>
      <c r="EYG40" s="522"/>
      <c r="EYH40" s="522"/>
      <c r="EYI40" s="522"/>
      <c r="EYJ40" s="522"/>
      <c r="EYK40" s="522"/>
      <c r="EYL40" s="522"/>
      <c r="EYM40" s="522"/>
      <c r="EYN40" s="522"/>
      <c r="EYO40" s="522"/>
      <c r="EYP40" s="522"/>
      <c r="EYQ40" s="522"/>
      <c r="EYR40" s="522"/>
      <c r="EYS40" s="522"/>
      <c r="EYT40" s="522"/>
      <c r="EYU40" s="522"/>
      <c r="EYV40" s="522"/>
      <c r="EYW40" s="522"/>
      <c r="EYX40" s="522"/>
      <c r="EYY40" s="522"/>
      <c r="EYZ40" s="522"/>
      <c r="EZA40" s="522"/>
      <c r="EZB40" s="522"/>
      <c r="EZC40" s="522"/>
      <c r="EZD40" s="522"/>
      <c r="EZE40" s="522"/>
      <c r="EZF40" s="522"/>
      <c r="EZG40" s="522"/>
      <c r="EZH40" s="522"/>
      <c r="EZI40" s="522"/>
      <c r="EZJ40" s="522"/>
      <c r="EZK40" s="522"/>
      <c r="EZL40" s="522"/>
      <c r="EZM40" s="522"/>
      <c r="EZN40" s="522"/>
      <c r="EZO40" s="522"/>
      <c r="EZP40" s="522"/>
      <c r="EZQ40" s="522"/>
      <c r="EZR40" s="522"/>
      <c r="EZS40" s="522"/>
      <c r="EZT40" s="522"/>
      <c r="EZU40" s="522"/>
      <c r="EZV40" s="522"/>
      <c r="EZW40" s="522"/>
      <c r="EZX40" s="522"/>
      <c r="EZY40" s="522"/>
      <c r="EZZ40" s="522"/>
      <c r="FAA40" s="522"/>
      <c r="FAB40" s="522"/>
      <c r="FAC40" s="522"/>
      <c r="FAD40" s="522"/>
      <c r="FAE40" s="522"/>
      <c r="FAF40" s="522"/>
      <c r="FAG40" s="522"/>
      <c r="FAH40" s="522"/>
      <c r="FAI40" s="522"/>
      <c r="FAJ40" s="522"/>
      <c r="FAK40" s="522"/>
      <c r="FAL40" s="522"/>
      <c r="FAM40" s="522"/>
      <c r="FAN40" s="522"/>
      <c r="FAO40" s="522"/>
      <c r="FAP40" s="522"/>
      <c r="FAQ40" s="522"/>
      <c r="FAR40" s="522"/>
      <c r="FAS40" s="522"/>
      <c r="FAT40" s="522"/>
      <c r="FAU40" s="522"/>
      <c r="FAV40" s="522"/>
      <c r="FAW40" s="522"/>
      <c r="FAX40" s="522"/>
      <c r="FAY40" s="522"/>
      <c r="FAZ40" s="522"/>
      <c r="FBA40" s="522"/>
      <c r="FBB40" s="522"/>
      <c r="FBC40" s="522"/>
      <c r="FBD40" s="522"/>
      <c r="FBE40" s="522"/>
      <c r="FBF40" s="522"/>
      <c r="FBG40" s="522"/>
      <c r="FBH40" s="522"/>
      <c r="FBI40" s="522"/>
      <c r="FBJ40" s="522"/>
      <c r="FBK40" s="522"/>
      <c r="FBL40" s="522"/>
      <c r="FBM40" s="522"/>
      <c r="FBN40" s="522"/>
      <c r="FBO40" s="522"/>
      <c r="FBP40" s="522"/>
      <c r="FBQ40" s="522"/>
      <c r="FBR40" s="522"/>
      <c r="FBS40" s="522"/>
      <c r="FBT40" s="522"/>
      <c r="FBU40" s="522"/>
      <c r="FBV40" s="522"/>
      <c r="FBW40" s="522"/>
      <c r="FBX40" s="522"/>
      <c r="FBY40" s="522"/>
      <c r="FBZ40" s="522"/>
      <c r="FCA40" s="522"/>
      <c r="FCB40" s="522"/>
      <c r="FCC40" s="522"/>
      <c r="FCD40" s="522"/>
      <c r="FCE40" s="522"/>
      <c r="FCF40" s="522"/>
      <c r="FCG40" s="522"/>
      <c r="FCH40" s="522"/>
      <c r="FCI40" s="522"/>
      <c r="FCJ40" s="522"/>
      <c r="FCK40" s="522"/>
      <c r="FCL40" s="522"/>
      <c r="FCM40" s="522"/>
      <c r="FCN40" s="522"/>
      <c r="FCO40" s="522"/>
      <c r="FCP40" s="522"/>
      <c r="FCQ40" s="522"/>
      <c r="FCR40" s="522"/>
      <c r="FCS40" s="522"/>
      <c r="FCT40" s="522"/>
      <c r="FCU40" s="522"/>
      <c r="FCV40" s="522"/>
      <c r="FCW40" s="522"/>
      <c r="FCX40" s="522"/>
      <c r="FCY40" s="522"/>
      <c r="FCZ40" s="522"/>
      <c r="FDA40" s="522"/>
      <c r="FDB40" s="522"/>
      <c r="FDC40" s="522"/>
      <c r="FDD40" s="522"/>
      <c r="FDE40" s="522"/>
      <c r="FDF40" s="522"/>
      <c r="FDG40" s="522"/>
      <c r="FDH40" s="522"/>
      <c r="FDI40" s="522"/>
      <c r="FDJ40" s="522"/>
      <c r="FDK40" s="522"/>
      <c r="FDL40" s="522"/>
      <c r="FDM40" s="522"/>
      <c r="FDN40" s="522"/>
      <c r="FDO40" s="522"/>
      <c r="FDP40" s="522"/>
      <c r="FDQ40" s="522"/>
      <c r="FDR40" s="522"/>
      <c r="FDS40" s="522"/>
      <c r="FDT40" s="522"/>
      <c r="FDU40" s="522"/>
      <c r="FDV40" s="522"/>
      <c r="FDW40" s="522"/>
      <c r="FDX40" s="522"/>
      <c r="FDY40" s="522"/>
      <c r="FDZ40" s="522"/>
      <c r="FEA40" s="522"/>
      <c r="FEB40" s="522"/>
      <c r="FEC40" s="522"/>
      <c r="FED40" s="522"/>
      <c r="FEE40" s="522"/>
      <c r="FEF40" s="522"/>
      <c r="FEG40" s="522"/>
      <c r="FEH40" s="522"/>
      <c r="FEI40" s="522"/>
      <c r="FEJ40" s="522"/>
      <c r="FEK40" s="522"/>
      <c r="FEL40" s="522"/>
      <c r="FEM40" s="522"/>
      <c r="FEN40" s="522"/>
      <c r="FEO40" s="522"/>
      <c r="FEP40" s="522"/>
      <c r="FEQ40" s="522"/>
      <c r="FER40" s="522"/>
      <c r="FES40" s="522"/>
      <c r="FET40" s="522"/>
      <c r="FEU40" s="522"/>
      <c r="FEV40" s="522"/>
      <c r="FEW40" s="522"/>
      <c r="FEX40" s="522"/>
      <c r="FEY40" s="522"/>
      <c r="FEZ40" s="522"/>
      <c r="FFA40" s="522"/>
      <c r="FFB40" s="522"/>
      <c r="FFC40" s="522"/>
      <c r="FFD40" s="522"/>
      <c r="FFE40" s="522"/>
      <c r="FFF40" s="522"/>
      <c r="FFG40" s="522"/>
      <c r="FFH40" s="522"/>
      <c r="FFI40" s="522"/>
      <c r="FFJ40" s="522"/>
      <c r="FFK40" s="522"/>
      <c r="FFL40" s="522"/>
      <c r="FFM40" s="522"/>
      <c r="FFN40" s="522"/>
      <c r="FFO40" s="522"/>
      <c r="FFP40" s="522"/>
      <c r="FFQ40" s="522"/>
      <c r="FFR40" s="522"/>
      <c r="FFS40" s="522"/>
      <c r="FFT40" s="522"/>
      <c r="FFU40" s="522"/>
      <c r="FFV40" s="522"/>
      <c r="FFW40" s="522"/>
      <c r="FFX40" s="522"/>
      <c r="FFY40" s="522"/>
      <c r="FFZ40" s="522"/>
      <c r="FGA40" s="522"/>
      <c r="FGB40" s="522"/>
      <c r="FGC40" s="522"/>
      <c r="FGD40" s="522"/>
      <c r="FGE40" s="522"/>
      <c r="FGF40" s="522"/>
      <c r="FGG40" s="522"/>
      <c r="FGH40" s="522"/>
      <c r="FGI40" s="522"/>
      <c r="FGJ40" s="522"/>
      <c r="FGK40" s="522"/>
      <c r="FGL40" s="522"/>
      <c r="FGM40" s="522"/>
      <c r="FGN40" s="522"/>
      <c r="FGO40" s="522"/>
      <c r="FGP40" s="522"/>
      <c r="FGQ40" s="522"/>
      <c r="FGR40" s="522"/>
      <c r="FGS40" s="522"/>
      <c r="FGT40" s="522"/>
      <c r="FGU40" s="522"/>
      <c r="FGV40" s="522"/>
      <c r="FGW40" s="522"/>
      <c r="FGX40" s="522"/>
      <c r="FGY40" s="522"/>
      <c r="FGZ40" s="522"/>
      <c r="FHA40" s="522"/>
      <c r="FHB40" s="522"/>
      <c r="FHC40" s="522"/>
      <c r="FHD40" s="522"/>
      <c r="FHE40" s="522"/>
      <c r="FHF40" s="522"/>
      <c r="FHG40" s="522"/>
      <c r="FHH40" s="522"/>
      <c r="FHI40" s="522"/>
      <c r="FHJ40" s="522"/>
      <c r="FHK40" s="522"/>
      <c r="FHL40" s="522"/>
      <c r="FHM40" s="522"/>
      <c r="FHN40" s="522"/>
      <c r="FHO40" s="522"/>
      <c r="FHP40" s="522"/>
      <c r="FHQ40" s="522"/>
      <c r="FHR40" s="522"/>
      <c r="FHS40" s="522"/>
      <c r="FHT40" s="522"/>
      <c r="FHU40" s="522"/>
      <c r="FHV40" s="522"/>
      <c r="FHW40" s="522"/>
      <c r="FHX40" s="522"/>
      <c r="FHY40" s="522"/>
      <c r="FHZ40" s="522"/>
      <c r="FIA40" s="522"/>
      <c r="FIB40" s="522"/>
      <c r="FIC40" s="522"/>
      <c r="FID40" s="522"/>
      <c r="FIE40" s="522"/>
      <c r="FIF40" s="522"/>
      <c r="FIG40" s="522"/>
      <c r="FIH40" s="522"/>
      <c r="FII40" s="522"/>
      <c r="FIJ40" s="522"/>
      <c r="FIK40" s="522"/>
      <c r="FIL40" s="522"/>
      <c r="FIM40" s="522"/>
      <c r="FIN40" s="522"/>
      <c r="FIO40" s="522"/>
      <c r="FIP40" s="522"/>
      <c r="FIQ40" s="522"/>
      <c r="FIR40" s="522"/>
      <c r="FIS40" s="522"/>
      <c r="FIT40" s="522"/>
      <c r="FIU40" s="522"/>
      <c r="FIV40" s="522"/>
      <c r="FIW40" s="522"/>
      <c r="FIX40" s="522"/>
      <c r="FIY40" s="522"/>
      <c r="FIZ40" s="522"/>
      <c r="FJA40" s="522"/>
      <c r="FJB40" s="522"/>
      <c r="FJC40" s="522"/>
      <c r="FJD40" s="522"/>
      <c r="FJE40" s="522"/>
      <c r="FJF40" s="522"/>
      <c r="FJG40" s="522"/>
      <c r="FJH40" s="522"/>
      <c r="FJI40" s="522"/>
      <c r="FJJ40" s="522"/>
      <c r="FJK40" s="522"/>
      <c r="FJL40" s="522"/>
      <c r="FJM40" s="522"/>
      <c r="FJN40" s="522"/>
      <c r="FJO40" s="522"/>
      <c r="FJP40" s="522"/>
      <c r="FJQ40" s="522"/>
      <c r="FJR40" s="522"/>
      <c r="FJS40" s="522"/>
      <c r="FJT40" s="522"/>
      <c r="FJU40" s="522"/>
      <c r="FJV40" s="522"/>
      <c r="FJW40" s="522"/>
      <c r="FJX40" s="522"/>
      <c r="FJY40" s="522"/>
      <c r="FJZ40" s="522"/>
      <c r="FKA40" s="522"/>
      <c r="FKB40" s="522"/>
      <c r="FKC40" s="522"/>
      <c r="FKD40" s="522"/>
      <c r="FKE40" s="522"/>
      <c r="FKF40" s="522"/>
      <c r="FKG40" s="522"/>
      <c r="FKH40" s="522"/>
      <c r="FKI40" s="522"/>
      <c r="FKJ40" s="522"/>
      <c r="FKK40" s="522"/>
      <c r="FKL40" s="522"/>
      <c r="FKM40" s="522"/>
      <c r="FKN40" s="522"/>
      <c r="FKO40" s="522"/>
      <c r="FKP40" s="522"/>
      <c r="FKQ40" s="522"/>
      <c r="FKR40" s="522"/>
      <c r="FKS40" s="522"/>
      <c r="FKT40" s="522"/>
      <c r="FKU40" s="522"/>
      <c r="FKV40" s="522"/>
      <c r="FKW40" s="522"/>
      <c r="FKX40" s="522"/>
      <c r="FKY40" s="522"/>
      <c r="FKZ40" s="522"/>
      <c r="FLA40" s="522"/>
      <c r="FLB40" s="522"/>
      <c r="FLC40" s="522"/>
      <c r="FLD40" s="522"/>
      <c r="FLE40" s="522"/>
      <c r="FLF40" s="522"/>
      <c r="FLG40" s="522"/>
      <c r="FLH40" s="522"/>
      <c r="FLI40" s="522"/>
      <c r="FLJ40" s="522"/>
      <c r="FLK40" s="522"/>
      <c r="FLL40" s="522"/>
      <c r="FLM40" s="522"/>
      <c r="FLN40" s="522"/>
      <c r="FLO40" s="522"/>
      <c r="FLP40" s="522"/>
      <c r="FLQ40" s="522"/>
      <c r="FLR40" s="522"/>
      <c r="FLS40" s="522"/>
      <c r="FLT40" s="522"/>
      <c r="FLU40" s="522"/>
      <c r="FLV40" s="522"/>
      <c r="FLW40" s="522"/>
      <c r="FLX40" s="522"/>
      <c r="FLY40" s="522"/>
      <c r="FLZ40" s="522"/>
      <c r="FMA40" s="522"/>
      <c r="FMB40" s="522"/>
      <c r="FMC40" s="522"/>
      <c r="FMD40" s="522"/>
      <c r="FME40" s="522"/>
      <c r="FMF40" s="522"/>
      <c r="FMG40" s="522"/>
      <c r="FMH40" s="522"/>
      <c r="FMI40" s="522"/>
      <c r="FMJ40" s="522"/>
      <c r="FMK40" s="522"/>
      <c r="FML40" s="522"/>
      <c r="FMM40" s="522"/>
      <c r="FMN40" s="522"/>
      <c r="FMO40" s="522"/>
      <c r="FMP40" s="522"/>
      <c r="FMQ40" s="522"/>
      <c r="FMR40" s="522"/>
      <c r="FMS40" s="522"/>
      <c r="FMT40" s="522"/>
      <c r="FMU40" s="522"/>
      <c r="FMV40" s="522"/>
      <c r="FMW40" s="522"/>
      <c r="FMX40" s="522"/>
      <c r="FMY40" s="522"/>
      <c r="FMZ40" s="522"/>
      <c r="FNA40" s="522"/>
      <c r="FNB40" s="522"/>
      <c r="FNC40" s="522"/>
      <c r="FND40" s="522"/>
      <c r="FNE40" s="522"/>
      <c r="FNF40" s="522"/>
      <c r="FNG40" s="522"/>
      <c r="FNH40" s="522"/>
      <c r="FNI40" s="522"/>
      <c r="FNJ40" s="522"/>
      <c r="FNK40" s="522"/>
      <c r="FNL40" s="522"/>
      <c r="FNM40" s="522"/>
      <c r="FNN40" s="522"/>
      <c r="FNO40" s="522"/>
      <c r="FNP40" s="522"/>
      <c r="FNQ40" s="522"/>
      <c r="FNR40" s="522"/>
      <c r="FNS40" s="522"/>
      <c r="FNT40" s="522"/>
      <c r="FNU40" s="522"/>
      <c r="FNV40" s="522"/>
      <c r="FNW40" s="522"/>
      <c r="FNX40" s="522"/>
      <c r="FNY40" s="522"/>
      <c r="FNZ40" s="522"/>
      <c r="FOA40" s="522"/>
      <c r="FOB40" s="522"/>
      <c r="FOC40" s="522"/>
      <c r="FOD40" s="522"/>
      <c r="FOE40" s="522"/>
      <c r="FOF40" s="522"/>
      <c r="FOG40" s="522"/>
      <c r="FOH40" s="522"/>
      <c r="FOI40" s="522"/>
      <c r="FOJ40" s="522"/>
      <c r="FOK40" s="522"/>
      <c r="FOL40" s="522"/>
      <c r="FOM40" s="522"/>
      <c r="FON40" s="522"/>
      <c r="FOO40" s="522"/>
      <c r="FOP40" s="522"/>
      <c r="FOQ40" s="522"/>
      <c r="FOR40" s="522"/>
      <c r="FOS40" s="522"/>
      <c r="FOT40" s="522"/>
      <c r="FOU40" s="522"/>
      <c r="FOV40" s="522"/>
      <c r="FOW40" s="522"/>
      <c r="FOX40" s="522"/>
      <c r="FOY40" s="522"/>
      <c r="FOZ40" s="522"/>
      <c r="FPA40" s="522"/>
      <c r="FPB40" s="522"/>
      <c r="FPC40" s="522"/>
      <c r="FPD40" s="522"/>
      <c r="FPE40" s="522"/>
      <c r="FPF40" s="522"/>
      <c r="FPG40" s="522"/>
      <c r="FPH40" s="522"/>
      <c r="FPI40" s="522"/>
      <c r="FPJ40" s="522"/>
      <c r="FPK40" s="522"/>
      <c r="FPL40" s="522"/>
      <c r="FPM40" s="522"/>
      <c r="FPN40" s="522"/>
      <c r="FPO40" s="522"/>
      <c r="FPP40" s="522"/>
      <c r="FPQ40" s="522"/>
      <c r="FPR40" s="522"/>
      <c r="FPS40" s="522"/>
      <c r="FPT40" s="522"/>
      <c r="FPU40" s="522"/>
      <c r="FPV40" s="522"/>
      <c r="FPW40" s="522"/>
      <c r="FPX40" s="522"/>
      <c r="FPY40" s="522"/>
      <c r="FPZ40" s="522"/>
      <c r="FQA40" s="522"/>
      <c r="FQB40" s="522"/>
      <c r="FQC40" s="522"/>
      <c r="FQD40" s="522"/>
      <c r="FQE40" s="522"/>
      <c r="FQF40" s="522"/>
      <c r="FQG40" s="522"/>
      <c r="FQH40" s="522"/>
      <c r="FQI40" s="522"/>
      <c r="FQJ40" s="522"/>
      <c r="FQK40" s="522"/>
      <c r="FQL40" s="522"/>
      <c r="FQM40" s="522"/>
      <c r="FQN40" s="522"/>
      <c r="FQO40" s="522"/>
      <c r="FQP40" s="522"/>
      <c r="FQQ40" s="522"/>
      <c r="FQR40" s="522"/>
      <c r="FQS40" s="522"/>
      <c r="FQT40" s="522"/>
      <c r="FQU40" s="522"/>
      <c r="FQV40" s="522"/>
      <c r="FQW40" s="522"/>
      <c r="FQX40" s="522"/>
      <c r="FQY40" s="522"/>
      <c r="FQZ40" s="522"/>
      <c r="FRA40" s="522"/>
      <c r="FRB40" s="522"/>
      <c r="FRC40" s="522"/>
      <c r="FRD40" s="522"/>
      <c r="FRE40" s="522"/>
      <c r="FRF40" s="522"/>
      <c r="FRG40" s="522"/>
      <c r="FRH40" s="522"/>
      <c r="FRI40" s="522"/>
      <c r="FRJ40" s="522"/>
      <c r="FRK40" s="522"/>
      <c r="FRL40" s="522"/>
      <c r="FRM40" s="522"/>
      <c r="FRN40" s="522"/>
      <c r="FRO40" s="522"/>
      <c r="FRP40" s="522"/>
      <c r="FRQ40" s="522"/>
      <c r="FRR40" s="522"/>
      <c r="FRS40" s="522"/>
      <c r="FRT40" s="522"/>
      <c r="FRU40" s="522"/>
      <c r="FRV40" s="522"/>
      <c r="FRW40" s="522"/>
      <c r="FRX40" s="522"/>
      <c r="FRY40" s="522"/>
      <c r="FRZ40" s="522"/>
      <c r="FSA40" s="522"/>
      <c r="FSB40" s="522"/>
      <c r="FSC40" s="522"/>
      <c r="FSD40" s="522"/>
      <c r="FSE40" s="522"/>
      <c r="FSF40" s="522"/>
      <c r="FSG40" s="522"/>
      <c r="FSH40" s="522"/>
      <c r="FSI40" s="522"/>
      <c r="FSJ40" s="522"/>
      <c r="FSK40" s="522"/>
      <c r="FSL40" s="522"/>
      <c r="FSM40" s="522"/>
      <c r="FSN40" s="522"/>
      <c r="FSO40" s="522"/>
      <c r="FSP40" s="522"/>
      <c r="FSQ40" s="522"/>
      <c r="FSR40" s="522"/>
      <c r="FSS40" s="522"/>
      <c r="FST40" s="522"/>
      <c r="FSU40" s="522"/>
      <c r="FSV40" s="522"/>
      <c r="FSW40" s="522"/>
      <c r="FSX40" s="522"/>
      <c r="FSY40" s="522"/>
      <c r="FSZ40" s="522"/>
      <c r="FTA40" s="522"/>
      <c r="FTB40" s="522"/>
      <c r="FTC40" s="522"/>
      <c r="FTD40" s="522"/>
      <c r="FTE40" s="522"/>
      <c r="FTF40" s="522"/>
      <c r="FTG40" s="522"/>
      <c r="FTH40" s="522"/>
      <c r="FTI40" s="522"/>
      <c r="FTJ40" s="522"/>
      <c r="FTK40" s="522"/>
      <c r="FTL40" s="522"/>
      <c r="FTM40" s="522"/>
      <c r="FTN40" s="522"/>
      <c r="FTO40" s="522"/>
      <c r="FTP40" s="522"/>
      <c r="FTQ40" s="522"/>
      <c r="FTR40" s="522"/>
      <c r="FTS40" s="522"/>
      <c r="FTT40" s="522"/>
      <c r="FTU40" s="522"/>
      <c r="FTV40" s="522"/>
      <c r="FTW40" s="522"/>
      <c r="FTX40" s="522"/>
      <c r="FTY40" s="522"/>
      <c r="FTZ40" s="522"/>
      <c r="FUA40" s="522"/>
      <c r="FUB40" s="522"/>
      <c r="FUC40" s="522"/>
      <c r="FUD40" s="522"/>
      <c r="FUE40" s="522"/>
      <c r="FUF40" s="522"/>
      <c r="FUG40" s="522"/>
      <c r="FUH40" s="522"/>
      <c r="FUI40" s="522"/>
      <c r="FUJ40" s="522"/>
      <c r="FUK40" s="522"/>
      <c r="FUL40" s="522"/>
      <c r="FUM40" s="522"/>
      <c r="FUN40" s="522"/>
      <c r="FUO40" s="522"/>
      <c r="FUP40" s="522"/>
      <c r="FUQ40" s="522"/>
      <c r="FUR40" s="522"/>
      <c r="FUS40" s="522"/>
      <c r="FUT40" s="522"/>
      <c r="FUU40" s="522"/>
      <c r="FUV40" s="522"/>
      <c r="FUW40" s="522"/>
      <c r="FUX40" s="522"/>
      <c r="FUY40" s="522"/>
      <c r="FUZ40" s="522"/>
      <c r="FVA40" s="522"/>
      <c r="FVB40" s="522"/>
      <c r="FVC40" s="522"/>
      <c r="FVD40" s="522"/>
      <c r="FVE40" s="522"/>
      <c r="FVF40" s="522"/>
      <c r="FVG40" s="522"/>
      <c r="FVH40" s="522"/>
      <c r="FVI40" s="522"/>
      <c r="FVJ40" s="522"/>
      <c r="FVK40" s="522"/>
      <c r="FVL40" s="522"/>
      <c r="FVM40" s="522"/>
      <c r="FVN40" s="522"/>
      <c r="FVO40" s="522"/>
      <c r="FVP40" s="522"/>
      <c r="FVQ40" s="522"/>
      <c r="FVR40" s="522"/>
      <c r="FVS40" s="522"/>
      <c r="FVT40" s="522"/>
      <c r="FVU40" s="522"/>
      <c r="FVV40" s="522"/>
      <c r="FVW40" s="522"/>
      <c r="FVX40" s="522"/>
      <c r="FVY40" s="522"/>
      <c r="FVZ40" s="522"/>
      <c r="FWA40" s="522"/>
      <c r="FWB40" s="522"/>
      <c r="FWC40" s="522"/>
      <c r="FWD40" s="522"/>
      <c r="FWE40" s="522"/>
      <c r="FWF40" s="522"/>
      <c r="FWG40" s="522"/>
      <c r="FWH40" s="522"/>
      <c r="FWI40" s="522"/>
      <c r="FWJ40" s="522"/>
      <c r="FWK40" s="522"/>
      <c r="FWL40" s="522"/>
      <c r="FWM40" s="522"/>
      <c r="FWN40" s="522"/>
      <c r="FWO40" s="522"/>
      <c r="FWP40" s="522"/>
      <c r="FWQ40" s="522"/>
      <c r="FWR40" s="522"/>
      <c r="FWS40" s="522"/>
      <c r="FWT40" s="522"/>
      <c r="FWU40" s="522"/>
      <c r="FWV40" s="522"/>
      <c r="FWW40" s="522"/>
      <c r="FWX40" s="522"/>
      <c r="FWY40" s="522"/>
      <c r="FWZ40" s="522"/>
      <c r="FXA40" s="522"/>
      <c r="FXB40" s="522"/>
      <c r="FXC40" s="522"/>
      <c r="FXD40" s="522"/>
      <c r="FXE40" s="522"/>
      <c r="FXF40" s="522"/>
      <c r="FXG40" s="522"/>
      <c r="FXH40" s="522"/>
      <c r="FXI40" s="522"/>
      <c r="FXJ40" s="522"/>
      <c r="FXK40" s="522"/>
      <c r="FXL40" s="522"/>
      <c r="FXM40" s="522"/>
      <c r="FXN40" s="522"/>
      <c r="FXO40" s="522"/>
      <c r="FXP40" s="522"/>
      <c r="FXQ40" s="522"/>
      <c r="FXR40" s="522"/>
      <c r="FXS40" s="522"/>
      <c r="FXT40" s="522"/>
      <c r="FXU40" s="522"/>
      <c r="FXV40" s="522"/>
      <c r="FXW40" s="522"/>
      <c r="FXX40" s="522"/>
      <c r="FXY40" s="522"/>
      <c r="FXZ40" s="522"/>
      <c r="FYA40" s="522"/>
      <c r="FYB40" s="522"/>
      <c r="FYC40" s="522"/>
      <c r="FYD40" s="522"/>
      <c r="FYE40" s="522"/>
      <c r="FYF40" s="522"/>
      <c r="FYG40" s="522"/>
      <c r="FYH40" s="522"/>
      <c r="FYI40" s="522"/>
      <c r="FYJ40" s="522"/>
      <c r="FYK40" s="522"/>
      <c r="FYL40" s="522"/>
      <c r="FYM40" s="522"/>
      <c r="FYN40" s="522"/>
      <c r="FYO40" s="522"/>
      <c r="FYP40" s="522"/>
      <c r="FYQ40" s="522"/>
      <c r="FYR40" s="522"/>
      <c r="FYS40" s="522"/>
      <c r="FYT40" s="522"/>
      <c r="FYU40" s="522"/>
      <c r="FYV40" s="522"/>
      <c r="FYW40" s="522"/>
      <c r="FYX40" s="522"/>
      <c r="FYY40" s="522"/>
      <c r="FYZ40" s="522"/>
      <c r="FZA40" s="522"/>
      <c r="FZB40" s="522"/>
      <c r="FZC40" s="522"/>
      <c r="FZD40" s="522"/>
      <c r="FZE40" s="522"/>
      <c r="FZF40" s="522"/>
      <c r="FZG40" s="522"/>
      <c r="FZH40" s="522"/>
      <c r="FZI40" s="522"/>
      <c r="FZJ40" s="522"/>
      <c r="FZK40" s="522"/>
      <c r="FZL40" s="522"/>
      <c r="FZM40" s="522"/>
      <c r="FZN40" s="522"/>
      <c r="FZO40" s="522"/>
      <c r="FZP40" s="522"/>
      <c r="FZQ40" s="522"/>
      <c r="FZR40" s="522"/>
      <c r="FZS40" s="522"/>
      <c r="FZT40" s="522"/>
      <c r="FZU40" s="522"/>
      <c r="FZV40" s="522"/>
      <c r="FZW40" s="522"/>
      <c r="FZX40" s="522"/>
      <c r="FZY40" s="522"/>
      <c r="FZZ40" s="522"/>
      <c r="GAA40" s="522"/>
      <c r="GAB40" s="522"/>
      <c r="GAC40" s="522"/>
      <c r="GAD40" s="522"/>
      <c r="GAE40" s="522"/>
      <c r="GAF40" s="522"/>
      <c r="GAG40" s="522"/>
      <c r="GAH40" s="522"/>
      <c r="GAI40" s="522"/>
      <c r="GAJ40" s="522"/>
      <c r="GAK40" s="522"/>
      <c r="GAL40" s="522"/>
      <c r="GAM40" s="522"/>
      <c r="GAN40" s="522"/>
      <c r="GAO40" s="522"/>
      <c r="GAP40" s="522"/>
      <c r="GAQ40" s="522"/>
      <c r="GAR40" s="522"/>
      <c r="GAS40" s="522"/>
      <c r="GAT40" s="522"/>
      <c r="GAU40" s="522"/>
      <c r="GAV40" s="522"/>
      <c r="GAW40" s="522"/>
      <c r="GAX40" s="522"/>
      <c r="GAY40" s="522"/>
      <c r="GAZ40" s="522"/>
      <c r="GBA40" s="522"/>
      <c r="GBB40" s="522"/>
      <c r="GBC40" s="522"/>
      <c r="GBD40" s="522"/>
      <c r="GBE40" s="522"/>
      <c r="GBF40" s="522"/>
      <c r="GBG40" s="522"/>
      <c r="GBH40" s="522"/>
      <c r="GBI40" s="522"/>
      <c r="GBJ40" s="522"/>
      <c r="GBK40" s="522"/>
      <c r="GBL40" s="522"/>
      <c r="GBM40" s="522"/>
      <c r="GBN40" s="522"/>
      <c r="GBO40" s="522"/>
      <c r="GBP40" s="522"/>
      <c r="GBQ40" s="522"/>
      <c r="GBR40" s="522"/>
      <c r="GBS40" s="522"/>
      <c r="GBT40" s="522"/>
      <c r="GBU40" s="522"/>
      <c r="GBV40" s="522"/>
      <c r="GBW40" s="522"/>
      <c r="GBX40" s="522"/>
      <c r="GBY40" s="522"/>
      <c r="GBZ40" s="522"/>
      <c r="GCA40" s="522"/>
      <c r="GCB40" s="522"/>
      <c r="GCC40" s="522"/>
      <c r="GCD40" s="522"/>
      <c r="GCE40" s="522"/>
      <c r="GCF40" s="522"/>
      <c r="GCG40" s="522"/>
      <c r="GCH40" s="522"/>
      <c r="GCI40" s="522"/>
      <c r="GCJ40" s="522"/>
      <c r="GCK40" s="522"/>
      <c r="GCL40" s="522"/>
      <c r="GCM40" s="522"/>
      <c r="GCN40" s="522"/>
      <c r="GCO40" s="522"/>
      <c r="GCP40" s="522"/>
      <c r="GCQ40" s="522"/>
      <c r="GCR40" s="522"/>
      <c r="GCS40" s="522"/>
      <c r="GCT40" s="522"/>
      <c r="GCU40" s="522"/>
      <c r="GCV40" s="522"/>
      <c r="GCW40" s="522"/>
      <c r="GCX40" s="522"/>
      <c r="GCY40" s="522"/>
      <c r="GCZ40" s="522"/>
      <c r="GDA40" s="522"/>
      <c r="GDB40" s="522"/>
      <c r="GDC40" s="522"/>
      <c r="GDD40" s="522"/>
      <c r="GDE40" s="522"/>
      <c r="GDF40" s="522"/>
      <c r="GDG40" s="522"/>
      <c r="GDH40" s="522"/>
      <c r="GDI40" s="522"/>
      <c r="GDJ40" s="522"/>
      <c r="GDK40" s="522"/>
      <c r="GDL40" s="522"/>
      <c r="GDM40" s="522"/>
      <c r="GDN40" s="522"/>
      <c r="GDO40" s="522"/>
      <c r="GDP40" s="522"/>
      <c r="GDQ40" s="522"/>
      <c r="GDR40" s="522"/>
      <c r="GDS40" s="522"/>
      <c r="GDT40" s="522"/>
      <c r="GDU40" s="522"/>
      <c r="GDV40" s="522"/>
      <c r="GDW40" s="522"/>
      <c r="GDX40" s="522"/>
      <c r="GDY40" s="522"/>
      <c r="GDZ40" s="522"/>
      <c r="GEA40" s="522"/>
      <c r="GEB40" s="522"/>
      <c r="GEC40" s="522"/>
      <c r="GED40" s="522"/>
      <c r="GEE40" s="522"/>
      <c r="GEF40" s="522"/>
      <c r="GEG40" s="522"/>
      <c r="GEH40" s="522"/>
      <c r="GEI40" s="522"/>
      <c r="GEJ40" s="522"/>
      <c r="GEK40" s="522"/>
      <c r="GEL40" s="522"/>
      <c r="GEM40" s="522"/>
      <c r="GEN40" s="522"/>
      <c r="GEO40" s="522"/>
      <c r="GEP40" s="522"/>
      <c r="GEQ40" s="522"/>
      <c r="GER40" s="522"/>
      <c r="GES40" s="522"/>
      <c r="GET40" s="522"/>
      <c r="GEU40" s="522"/>
      <c r="GEV40" s="522"/>
      <c r="GEW40" s="522"/>
      <c r="GEX40" s="522"/>
      <c r="GEY40" s="522"/>
      <c r="GEZ40" s="522"/>
      <c r="GFA40" s="522"/>
      <c r="GFB40" s="522"/>
      <c r="GFC40" s="522"/>
      <c r="GFD40" s="522"/>
      <c r="GFE40" s="522"/>
      <c r="GFF40" s="522"/>
      <c r="GFG40" s="522"/>
      <c r="GFH40" s="522"/>
      <c r="GFI40" s="522"/>
      <c r="GFJ40" s="522"/>
      <c r="GFK40" s="522"/>
      <c r="GFL40" s="522"/>
      <c r="GFM40" s="522"/>
      <c r="GFN40" s="522"/>
      <c r="GFO40" s="522"/>
      <c r="GFP40" s="522"/>
      <c r="GFQ40" s="522"/>
      <c r="GFR40" s="522"/>
      <c r="GFS40" s="522"/>
      <c r="GFT40" s="522"/>
      <c r="GFU40" s="522"/>
      <c r="GFV40" s="522"/>
      <c r="GFW40" s="522"/>
      <c r="GFX40" s="522"/>
      <c r="GFY40" s="522"/>
      <c r="GFZ40" s="522"/>
      <c r="GGA40" s="522"/>
      <c r="GGB40" s="522"/>
      <c r="GGC40" s="522"/>
      <c r="GGD40" s="522"/>
      <c r="GGE40" s="522"/>
      <c r="GGF40" s="522"/>
      <c r="GGG40" s="522"/>
      <c r="GGH40" s="522"/>
      <c r="GGI40" s="522"/>
      <c r="GGJ40" s="522"/>
      <c r="GGK40" s="522"/>
      <c r="GGL40" s="522"/>
      <c r="GGM40" s="522"/>
      <c r="GGN40" s="522"/>
      <c r="GGO40" s="522"/>
      <c r="GGP40" s="522"/>
      <c r="GGQ40" s="522"/>
      <c r="GGR40" s="522"/>
      <c r="GGS40" s="522"/>
      <c r="GGT40" s="522"/>
      <c r="GGU40" s="522"/>
      <c r="GGV40" s="522"/>
      <c r="GGW40" s="522"/>
      <c r="GGX40" s="522"/>
      <c r="GGY40" s="522"/>
      <c r="GGZ40" s="522"/>
      <c r="GHA40" s="522"/>
      <c r="GHB40" s="522"/>
      <c r="GHC40" s="522"/>
      <c r="GHD40" s="522"/>
      <c r="GHE40" s="522"/>
      <c r="GHF40" s="522"/>
      <c r="GHG40" s="522"/>
      <c r="GHH40" s="522"/>
      <c r="GHI40" s="522"/>
      <c r="GHJ40" s="522"/>
      <c r="GHK40" s="522"/>
      <c r="GHL40" s="522"/>
      <c r="GHM40" s="522"/>
      <c r="GHN40" s="522"/>
      <c r="GHO40" s="522"/>
      <c r="GHP40" s="522"/>
      <c r="GHQ40" s="522"/>
      <c r="GHR40" s="522"/>
      <c r="GHS40" s="522"/>
      <c r="GHT40" s="522"/>
      <c r="GHU40" s="522"/>
      <c r="GHV40" s="522"/>
      <c r="GHW40" s="522"/>
      <c r="GHX40" s="522"/>
      <c r="GHY40" s="522"/>
      <c r="GHZ40" s="522"/>
      <c r="GIA40" s="522"/>
      <c r="GIB40" s="522"/>
      <c r="GIC40" s="522"/>
      <c r="GID40" s="522"/>
      <c r="GIE40" s="522"/>
      <c r="GIF40" s="522"/>
      <c r="GIG40" s="522"/>
      <c r="GIH40" s="522"/>
      <c r="GII40" s="522"/>
      <c r="GIJ40" s="522"/>
      <c r="GIK40" s="522"/>
      <c r="GIL40" s="522"/>
      <c r="GIM40" s="522"/>
      <c r="GIN40" s="522"/>
      <c r="GIO40" s="522"/>
      <c r="GIP40" s="522"/>
      <c r="GIQ40" s="522"/>
      <c r="GIR40" s="522"/>
      <c r="GIS40" s="522"/>
      <c r="GIT40" s="522"/>
      <c r="GIU40" s="522"/>
      <c r="GIV40" s="522"/>
      <c r="GIW40" s="522"/>
      <c r="GIX40" s="522"/>
      <c r="GIY40" s="522"/>
      <c r="GIZ40" s="522"/>
      <c r="GJA40" s="522"/>
      <c r="GJB40" s="522"/>
      <c r="GJC40" s="522"/>
      <c r="GJD40" s="522"/>
      <c r="GJE40" s="522"/>
      <c r="GJF40" s="522"/>
      <c r="GJG40" s="522"/>
      <c r="GJH40" s="522"/>
      <c r="GJI40" s="522"/>
      <c r="GJJ40" s="522"/>
      <c r="GJK40" s="522"/>
      <c r="GJL40" s="522"/>
      <c r="GJM40" s="522"/>
      <c r="GJN40" s="522"/>
      <c r="GJO40" s="522"/>
      <c r="GJP40" s="522"/>
      <c r="GJQ40" s="522"/>
      <c r="GJR40" s="522"/>
      <c r="GJS40" s="522"/>
      <c r="GJT40" s="522"/>
      <c r="GJU40" s="522"/>
      <c r="GJV40" s="522"/>
      <c r="GJW40" s="522"/>
      <c r="GJX40" s="522"/>
      <c r="GJY40" s="522"/>
      <c r="GJZ40" s="522"/>
      <c r="GKA40" s="522"/>
      <c r="GKB40" s="522"/>
      <c r="GKC40" s="522"/>
      <c r="GKD40" s="522"/>
      <c r="GKE40" s="522"/>
      <c r="GKF40" s="522"/>
      <c r="GKG40" s="522"/>
      <c r="GKH40" s="522"/>
      <c r="GKI40" s="522"/>
      <c r="GKJ40" s="522"/>
      <c r="GKK40" s="522"/>
      <c r="GKL40" s="522"/>
      <c r="GKM40" s="522"/>
      <c r="GKN40" s="522"/>
      <c r="GKO40" s="522"/>
      <c r="GKP40" s="522"/>
      <c r="GKQ40" s="522"/>
      <c r="GKR40" s="522"/>
      <c r="GKS40" s="522"/>
      <c r="GKT40" s="522"/>
      <c r="GKU40" s="522"/>
      <c r="GKV40" s="522"/>
      <c r="GKW40" s="522"/>
      <c r="GKX40" s="522"/>
      <c r="GKY40" s="522"/>
      <c r="GKZ40" s="522"/>
      <c r="GLA40" s="522"/>
      <c r="GLB40" s="522"/>
      <c r="GLC40" s="522"/>
      <c r="GLD40" s="522"/>
      <c r="GLE40" s="522"/>
      <c r="GLF40" s="522"/>
      <c r="GLG40" s="522"/>
      <c r="GLH40" s="522"/>
      <c r="GLI40" s="522"/>
      <c r="GLJ40" s="522"/>
      <c r="GLK40" s="522"/>
      <c r="GLL40" s="522"/>
      <c r="GLM40" s="522"/>
      <c r="GLN40" s="522"/>
      <c r="GLO40" s="522"/>
      <c r="GLP40" s="522"/>
      <c r="GLQ40" s="522"/>
      <c r="GLR40" s="522"/>
      <c r="GLS40" s="522"/>
      <c r="GLT40" s="522"/>
      <c r="GLU40" s="522"/>
      <c r="GLV40" s="522"/>
      <c r="GLW40" s="522"/>
      <c r="GLX40" s="522"/>
      <c r="GLY40" s="522"/>
      <c r="GLZ40" s="522"/>
      <c r="GMA40" s="522"/>
      <c r="GMB40" s="522"/>
      <c r="GMC40" s="522"/>
      <c r="GMD40" s="522"/>
      <c r="GME40" s="522"/>
      <c r="GMF40" s="522"/>
      <c r="GMG40" s="522"/>
      <c r="GMH40" s="522"/>
      <c r="GMI40" s="522"/>
      <c r="GMJ40" s="522"/>
      <c r="GMK40" s="522"/>
      <c r="GML40" s="522"/>
      <c r="GMM40" s="522"/>
      <c r="GMN40" s="522"/>
      <c r="GMO40" s="522"/>
      <c r="GMP40" s="522"/>
      <c r="GMQ40" s="522"/>
      <c r="GMR40" s="522"/>
      <c r="GMS40" s="522"/>
      <c r="GMT40" s="522"/>
      <c r="GMU40" s="522"/>
      <c r="GMV40" s="522"/>
      <c r="GMW40" s="522"/>
      <c r="GMX40" s="522"/>
      <c r="GMY40" s="522"/>
      <c r="GMZ40" s="522"/>
      <c r="GNA40" s="522"/>
      <c r="GNB40" s="522"/>
      <c r="GNC40" s="522"/>
      <c r="GND40" s="522"/>
      <c r="GNE40" s="522"/>
      <c r="GNF40" s="522"/>
      <c r="GNG40" s="522"/>
      <c r="GNH40" s="522"/>
      <c r="GNI40" s="522"/>
      <c r="GNJ40" s="522"/>
      <c r="GNK40" s="522"/>
      <c r="GNL40" s="522"/>
      <c r="GNM40" s="522"/>
      <c r="GNN40" s="522"/>
      <c r="GNO40" s="522"/>
      <c r="GNP40" s="522"/>
      <c r="GNQ40" s="522"/>
      <c r="GNR40" s="522"/>
      <c r="GNS40" s="522"/>
      <c r="GNT40" s="522"/>
      <c r="GNU40" s="522"/>
      <c r="GNV40" s="522"/>
      <c r="GNW40" s="522"/>
      <c r="GNX40" s="522"/>
      <c r="GNY40" s="522"/>
      <c r="GNZ40" s="522"/>
      <c r="GOA40" s="522"/>
      <c r="GOB40" s="522"/>
      <c r="GOC40" s="522"/>
      <c r="GOD40" s="522"/>
      <c r="GOE40" s="522"/>
      <c r="GOF40" s="522"/>
      <c r="GOG40" s="522"/>
      <c r="GOH40" s="522"/>
      <c r="GOI40" s="522"/>
      <c r="GOJ40" s="522"/>
      <c r="GOK40" s="522"/>
      <c r="GOL40" s="522"/>
      <c r="GOM40" s="522"/>
      <c r="GON40" s="522"/>
      <c r="GOO40" s="522"/>
      <c r="GOP40" s="522"/>
      <c r="GOQ40" s="522"/>
      <c r="GOR40" s="522"/>
      <c r="GOS40" s="522"/>
      <c r="GOT40" s="522"/>
      <c r="GOU40" s="522"/>
      <c r="GOV40" s="522"/>
      <c r="GOW40" s="522"/>
      <c r="GOX40" s="522"/>
      <c r="GOY40" s="522"/>
      <c r="GOZ40" s="522"/>
      <c r="GPA40" s="522"/>
      <c r="GPB40" s="522"/>
      <c r="GPC40" s="522"/>
      <c r="GPD40" s="522"/>
      <c r="GPE40" s="522"/>
      <c r="GPF40" s="522"/>
      <c r="GPG40" s="522"/>
      <c r="GPH40" s="522"/>
      <c r="GPI40" s="522"/>
      <c r="GPJ40" s="522"/>
      <c r="GPK40" s="522"/>
      <c r="GPL40" s="522"/>
      <c r="GPM40" s="522"/>
      <c r="GPN40" s="522"/>
      <c r="GPO40" s="522"/>
      <c r="GPP40" s="522"/>
      <c r="GPQ40" s="522"/>
      <c r="GPR40" s="522"/>
      <c r="GPS40" s="522"/>
      <c r="GPT40" s="522"/>
      <c r="GPU40" s="522"/>
      <c r="GPV40" s="522"/>
      <c r="GPW40" s="522"/>
      <c r="GPX40" s="522"/>
      <c r="GPY40" s="522"/>
      <c r="GPZ40" s="522"/>
      <c r="GQA40" s="522"/>
      <c r="GQB40" s="522"/>
      <c r="GQC40" s="522"/>
      <c r="GQD40" s="522"/>
      <c r="GQE40" s="522"/>
      <c r="GQF40" s="522"/>
      <c r="GQG40" s="522"/>
      <c r="GQH40" s="522"/>
      <c r="GQI40" s="522"/>
      <c r="GQJ40" s="522"/>
      <c r="GQK40" s="522"/>
      <c r="GQL40" s="522"/>
      <c r="GQM40" s="522"/>
      <c r="GQN40" s="522"/>
      <c r="GQO40" s="522"/>
      <c r="GQP40" s="522"/>
      <c r="GQQ40" s="522"/>
      <c r="GQR40" s="522"/>
      <c r="GQS40" s="522"/>
      <c r="GQT40" s="522"/>
      <c r="GQU40" s="522"/>
      <c r="GQV40" s="522"/>
      <c r="GQW40" s="522"/>
      <c r="GQX40" s="522"/>
      <c r="GQY40" s="522"/>
      <c r="GQZ40" s="522"/>
      <c r="GRA40" s="522"/>
      <c r="GRB40" s="522"/>
      <c r="GRC40" s="522"/>
      <c r="GRD40" s="522"/>
      <c r="GRE40" s="522"/>
      <c r="GRF40" s="522"/>
      <c r="GRG40" s="522"/>
      <c r="GRH40" s="522"/>
      <c r="GRI40" s="522"/>
      <c r="GRJ40" s="522"/>
      <c r="GRK40" s="522"/>
      <c r="GRL40" s="522"/>
      <c r="GRM40" s="522"/>
      <c r="GRN40" s="522"/>
      <c r="GRO40" s="522"/>
      <c r="GRP40" s="522"/>
      <c r="GRQ40" s="522"/>
      <c r="GRR40" s="522"/>
      <c r="GRS40" s="522"/>
      <c r="GRT40" s="522"/>
      <c r="GRU40" s="522"/>
      <c r="GRV40" s="522"/>
      <c r="GRW40" s="522"/>
      <c r="GRX40" s="522"/>
      <c r="GRY40" s="522"/>
      <c r="GRZ40" s="522"/>
      <c r="GSA40" s="522"/>
      <c r="GSB40" s="522"/>
      <c r="GSC40" s="522"/>
      <c r="GSD40" s="522"/>
      <c r="GSE40" s="522"/>
      <c r="GSF40" s="522"/>
      <c r="GSG40" s="522"/>
      <c r="GSH40" s="522"/>
      <c r="GSI40" s="522"/>
      <c r="GSJ40" s="522"/>
      <c r="GSK40" s="522"/>
      <c r="GSL40" s="522"/>
      <c r="GSM40" s="522"/>
      <c r="GSN40" s="522"/>
      <c r="GSO40" s="522"/>
      <c r="GSP40" s="522"/>
      <c r="GSQ40" s="522"/>
      <c r="GSR40" s="522"/>
      <c r="GSS40" s="522"/>
      <c r="GST40" s="522"/>
      <c r="GSU40" s="522"/>
      <c r="GSV40" s="522"/>
      <c r="GSW40" s="522"/>
      <c r="GSX40" s="522"/>
      <c r="GSY40" s="522"/>
      <c r="GSZ40" s="522"/>
      <c r="GTA40" s="522"/>
      <c r="GTB40" s="522"/>
      <c r="GTC40" s="522"/>
      <c r="GTD40" s="522"/>
      <c r="GTE40" s="522"/>
      <c r="GTF40" s="522"/>
      <c r="GTG40" s="522"/>
      <c r="GTH40" s="522"/>
      <c r="GTI40" s="522"/>
      <c r="GTJ40" s="522"/>
      <c r="GTK40" s="522"/>
      <c r="GTL40" s="522"/>
      <c r="GTM40" s="522"/>
      <c r="GTN40" s="522"/>
      <c r="GTO40" s="522"/>
      <c r="GTP40" s="522"/>
      <c r="GTQ40" s="522"/>
      <c r="GTR40" s="522"/>
      <c r="GTS40" s="522"/>
      <c r="GTT40" s="522"/>
      <c r="GTU40" s="522"/>
      <c r="GTV40" s="522"/>
      <c r="GTW40" s="522"/>
      <c r="GTX40" s="522"/>
      <c r="GTY40" s="522"/>
      <c r="GTZ40" s="522"/>
      <c r="GUA40" s="522"/>
      <c r="GUB40" s="522"/>
      <c r="GUC40" s="522"/>
      <c r="GUD40" s="522"/>
      <c r="GUE40" s="522"/>
      <c r="GUF40" s="522"/>
      <c r="GUG40" s="522"/>
      <c r="GUH40" s="522"/>
      <c r="GUI40" s="522"/>
      <c r="GUJ40" s="522"/>
      <c r="GUK40" s="522"/>
      <c r="GUL40" s="522"/>
      <c r="GUM40" s="522"/>
      <c r="GUN40" s="522"/>
      <c r="GUO40" s="522"/>
      <c r="GUP40" s="522"/>
      <c r="GUQ40" s="522"/>
      <c r="GUR40" s="522"/>
      <c r="GUS40" s="522"/>
      <c r="GUT40" s="522"/>
      <c r="GUU40" s="522"/>
      <c r="GUV40" s="522"/>
      <c r="GUW40" s="522"/>
      <c r="GUX40" s="522"/>
      <c r="GUY40" s="522"/>
      <c r="GUZ40" s="522"/>
      <c r="GVA40" s="522"/>
      <c r="GVB40" s="522"/>
      <c r="GVC40" s="522"/>
      <c r="GVD40" s="522"/>
      <c r="GVE40" s="522"/>
      <c r="GVF40" s="522"/>
      <c r="GVG40" s="522"/>
      <c r="GVH40" s="522"/>
      <c r="GVI40" s="522"/>
      <c r="GVJ40" s="522"/>
      <c r="GVK40" s="522"/>
      <c r="GVL40" s="522"/>
      <c r="GVM40" s="522"/>
      <c r="GVN40" s="522"/>
      <c r="GVO40" s="522"/>
      <c r="GVP40" s="522"/>
      <c r="GVQ40" s="522"/>
      <c r="GVR40" s="522"/>
      <c r="GVS40" s="522"/>
      <c r="GVT40" s="522"/>
      <c r="GVU40" s="522"/>
      <c r="GVV40" s="522"/>
      <c r="GVW40" s="522"/>
      <c r="GVX40" s="522"/>
      <c r="GVY40" s="522"/>
      <c r="GVZ40" s="522"/>
      <c r="GWA40" s="522"/>
      <c r="GWB40" s="522"/>
      <c r="GWC40" s="522"/>
      <c r="GWD40" s="522"/>
      <c r="GWE40" s="522"/>
      <c r="GWF40" s="522"/>
      <c r="GWG40" s="522"/>
      <c r="GWH40" s="522"/>
      <c r="GWI40" s="522"/>
      <c r="GWJ40" s="522"/>
      <c r="GWK40" s="522"/>
      <c r="GWL40" s="522"/>
      <c r="GWM40" s="522"/>
      <c r="GWN40" s="522"/>
      <c r="GWO40" s="522"/>
      <c r="GWP40" s="522"/>
      <c r="GWQ40" s="522"/>
      <c r="GWR40" s="522"/>
      <c r="GWS40" s="522"/>
      <c r="GWT40" s="522"/>
      <c r="GWU40" s="522"/>
      <c r="GWV40" s="522"/>
      <c r="GWW40" s="522"/>
      <c r="GWX40" s="522"/>
      <c r="GWY40" s="522"/>
      <c r="GWZ40" s="522"/>
      <c r="GXA40" s="522"/>
      <c r="GXB40" s="522"/>
      <c r="GXC40" s="522"/>
      <c r="GXD40" s="522"/>
      <c r="GXE40" s="522"/>
      <c r="GXF40" s="522"/>
      <c r="GXG40" s="522"/>
      <c r="GXH40" s="522"/>
      <c r="GXI40" s="522"/>
      <c r="GXJ40" s="522"/>
      <c r="GXK40" s="522"/>
      <c r="GXL40" s="522"/>
      <c r="GXM40" s="522"/>
      <c r="GXN40" s="522"/>
      <c r="GXO40" s="522"/>
      <c r="GXP40" s="522"/>
      <c r="GXQ40" s="522"/>
      <c r="GXR40" s="522"/>
      <c r="GXS40" s="522"/>
      <c r="GXT40" s="522"/>
      <c r="GXU40" s="522"/>
      <c r="GXV40" s="522"/>
      <c r="GXW40" s="522"/>
      <c r="GXX40" s="522"/>
      <c r="GXY40" s="522"/>
      <c r="GXZ40" s="522"/>
      <c r="GYA40" s="522"/>
      <c r="GYB40" s="522"/>
      <c r="GYC40" s="522"/>
      <c r="GYD40" s="522"/>
      <c r="GYE40" s="522"/>
      <c r="GYF40" s="522"/>
      <c r="GYG40" s="522"/>
      <c r="GYH40" s="522"/>
      <c r="GYI40" s="522"/>
      <c r="GYJ40" s="522"/>
      <c r="GYK40" s="522"/>
      <c r="GYL40" s="522"/>
      <c r="GYM40" s="522"/>
      <c r="GYN40" s="522"/>
      <c r="GYO40" s="522"/>
      <c r="GYP40" s="522"/>
      <c r="GYQ40" s="522"/>
      <c r="GYR40" s="522"/>
      <c r="GYS40" s="522"/>
      <c r="GYT40" s="522"/>
      <c r="GYU40" s="522"/>
      <c r="GYV40" s="522"/>
      <c r="GYW40" s="522"/>
      <c r="GYX40" s="522"/>
      <c r="GYY40" s="522"/>
      <c r="GYZ40" s="522"/>
      <c r="GZA40" s="522"/>
      <c r="GZB40" s="522"/>
      <c r="GZC40" s="522"/>
      <c r="GZD40" s="522"/>
      <c r="GZE40" s="522"/>
      <c r="GZF40" s="522"/>
      <c r="GZG40" s="522"/>
      <c r="GZH40" s="522"/>
      <c r="GZI40" s="522"/>
      <c r="GZJ40" s="522"/>
      <c r="GZK40" s="522"/>
      <c r="GZL40" s="522"/>
      <c r="GZM40" s="522"/>
      <c r="GZN40" s="522"/>
      <c r="GZO40" s="522"/>
      <c r="GZP40" s="522"/>
      <c r="GZQ40" s="522"/>
      <c r="GZR40" s="522"/>
      <c r="GZS40" s="522"/>
      <c r="GZT40" s="522"/>
      <c r="GZU40" s="522"/>
      <c r="GZV40" s="522"/>
      <c r="GZW40" s="522"/>
      <c r="GZX40" s="522"/>
      <c r="GZY40" s="522"/>
      <c r="GZZ40" s="522"/>
      <c r="HAA40" s="522"/>
      <c r="HAB40" s="522"/>
      <c r="HAC40" s="522"/>
      <c r="HAD40" s="522"/>
      <c r="HAE40" s="522"/>
      <c r="HAF40" s="522"/>
      <c r="HAG40" s="522"/>
      <c r="HAH40" s="522"/>
      <c r="HAI40" s="522"/>
      <c r="HAJ40" s="522"/>
      <c r="HAK40" s="522"/>
      <c r="HAL40" s="522"/>
      <c r="HAM40" s="522"/>
      <c r="HAN40" s="522"/>
      <c r="HAO40" s="522"/>
      <c r="HAP40" s="522"/>
      <c r="HAQ40" s="522"/>
      <c r="HAR40" s="522"/>
      <c r="HAS40" s="522"/>
      <c r="HAT40" s="522"/>
      <c r="HAU40" s="522"/>
      <c r="HAV40" s="522"/>
      <c r="HAW40" s="522"/>
      <c r="HAX40" s="522"/>
      <c r="HAY40" s="522"/>
      <c r="HAZ40" s="522"/>
      <c r="HBA40" s="522"/>
      <c r="HBB40" s="522"/>
      <c r="HBC40" s="522"/>
      <c r="HBD40" s="522"/>
      <c r="HBE40" s="522"/>
      <c r="HBF40" s="522"/>
      <c r="HBG40" s="522"/>
      <c r="HBH40" s="522"/>
      <c r="HBI40" s="522"/>
      <c r="HBJ40" s="522"/>
      <c r="HBK40" s="522"/>
      <c r="HBL40" s="522"/>
      <c r="HBM40" s="522"/>
      <c r="HBN40" s="522"/>
      <c r="HBO40" s="522"/>
      <c r="HBP40" s="522"/>
      <c r="HBQ40" s="522"/>
      <c r="HBR40" s="522"/>
      <c r="HBS40" s="522"/>
      <c r="HBT40" s="522"/>
      <c r="HBU40" s="522"/>
      <c r="HBV40" s="522"/>
      <c r="HBW40" s="522"/>
      <c r="HBX40" s="522"/>
      <c r="HBY40" s="522"/>
      <c r="HBZ40" s="522"/>
      <c r="HCA40" s="522"/>
      <c r="HCB40" s="522"/>
      <c r="HCC40" s="522"/>
      <c r="HCD40" s="522"/>
      <c r="HCE40" s="522"/>
      <c r="HCF40" s="522"/>
      <c r="HCG40" s="522"/>
      <c r="HCH40" s="522"/>
      <c r="HCI40" s="522"/>
      <c r="HCJ40" s="522"/>
      <c r="HCK40" s="522"/>
      <c r="HCL40" s="522"/>
      <c r="HCM40" s="522"/>
      <c r="HCN40" s="522"/>
      <c r="HCO40" s="522"/>
      <c r="HCP40" s="522"/>
      <c r="HCQ40" s="522"/>
      <c r="HCR40" s="522"/>
      <c r="HCS40" s="522"/>
      <c r="HCT40" s="522"/>
      <c r="HCU40" s="522"/>
      <c r="HCV40" s="522"/>
      <c r="HCW40" s="522"/>
      <c r="HCX40" s="522"/>
      <c r="HCY40" s="522"/>
      <c r="HCZ40" s="522"/>
      <c r="HDA40" s="522"/>
      <c r="HDB40" s="522"/>
      <c r="HDC40" s="522"/>
      <c r="HDD40" s="522"/>
      <c r="HDE40" s="522"/>
      <c r="HDF40" s="522"/>
      <c r="HDG40" s="522"/>
      <c r="HDH40" s="522"/>
      <c r="HDI40" s="522"/>
      <c r="HDJ40" s="522"/>
      <c r="HDK40" s="522"/>
      <c r="HDL40" s="522"/>
      <c r="HDM40" s="522"/>
      <c r="HDN40" s="522"/>
      <c r="HDO40" s="522"/>
      <c r="HDP40" s="522"/>
      <c r="HDQ40" s="522"/>
      <c r="HDR40" s="522"/>
      <c r="HDS40" s="522"/>
      <c r="HDT40" s="522"/>
      <c r="HDU40" s="522"/>
      <c r="HDV40" s="522"/>
      <c r="HDW40" s="522"/>
      <c r="HDX40" s="522"/>
      <c r="HDY40" s="522"/>
      <c r="HDZ40" s="522"/>
      <c r="HEA40" s="522"/>
      <c r="HEB40" s="522"/>
      <c r="HEC40" s="522"/>
      <c r="HED40" s="522"/>
      <c r="HEE40" s="522"/>
      <c r="HEF40" s="522"/>
      <c r="HEG40" s="522"/>
      <c r="HEH40" s="522"/>
      <c r="HEI40" s="522"/>
      <c r="HEJ40" s="522"/>
      <c r="HEK40" s="522"/>
      <c r="HEL40" s="522"/>
      <c r="HEM40" s="522"/>
      <c r="HEN40" s="522"/>
      <c r="HEO40" s="522"/>
      <c r="HEP40" s="522"/>
      <c r="HEQ40" s="522"/>
      <c r="HER40" s="522"/>
      <c r="HES40" s="522"/>
      <c r="HET40" s="522"/>
      <c r="HEU40" s="522"/>
      <c r="HEV40" s="522"/>
      <c r="HEW40" s="522"/>
      <c r="HEX40" s="522"/>
      <c r="HEY40" s="522"/>
      <c r="HEZ40" s="522"/>
      <c r="HFA40" s="522"/>
      <c r="HFB40" s="522"/>
      <c r="HFC40" s="522"/>
      <c r="HFD40" s="522"/>
      <c r="HFE40" s="522"/>
      <c r="HFF40" s="522"/>
      <c r="HFG40" s="522"/>
      <c r="HFH40" s="522"/>
      <c r="HFI40" s="522"/>
      <c r="HFJ40" s="522"/>
      <c r="HFK40" s="522"/>
      <c r="HFL40" s="522"/>
      <c r="HFM40" s="522"/>
      <c r="HFN40" s="522"/>
      <c r="HFO40" s="522"/>
      <c r="HFP40" s="522"/>
      <c r="HFQ40" s="522"/>
      <c r="HFR40" s="522"/>
      <c r="HFS40" s="522"/>
      <c r="HFT40" s="522"/>
      <c r="HFU40" s="522"/>
      <c r="HFV40" s="522"/>
      <c r="HFW40" s="522"/>
      <c r="HFX40" s="522"/>
      <c r="HFY40" s="522"/>
      <c r="HFZ40" s="522"/>
      <c r="HGA40" s="522"/>
      <c r="HGB40" s="522"/>
      <c r="HGC40" s="522"/>
      <c r="HGD40" s="522"/>
      <c r="HGE40" s="522"/>
      <c r="HGF40" s="522"/>
      <c r="HGG40" s="522"/>
      <c r="HGH40" s="522"/>
      <c r="HGI40" s="522"/>
      <c r="HGJ40" s="522"/>
      <c r="HGK40" s="522"/>
      <c r="HGL40" s="522"/>
      <c r="HGM40" s="522"/>
      <c r="HGN40" s="522"/>
      <c r="HGO40" s="522"/>
      <c r="HGP40" s="522"/>
      <c r="HGQ40" s="522"/>
      <c r="HGR40" s="522"/>
      <c r="HGS40" s="522"/>
      <c r="HGT40" s="522"/>
      <c r="HGU40" s="522"/>
      <c r="HGV40" s="522"/>
      <c r="HGW40" s="522"/>
      <c r="HGX40" s="522"/>
      <c r="HGY40" s="522"/>
      <c r="HGZ40" s="522"/>
      <c r="HHA40" s="522"/>
      <c r="HHB40" s="522"/>
      <c r="HHC40" s="522"/>
      <c r="HHD40" s="522"/>
      <c r="HHE40" s="522"/>
      <c r="HHF40" s="522"/>
      <c r="HHG40" s="522"/>
      <c r="HHH40" s="522"/>
      <c r="HHI40" s="522"/>
      <c r="HHJ40" s="522"/>
      <c r="HHK40" s="522"/>
      <c r="HHL40" s="522"/>
      <c r="HHM40" s="522"/>
      <c r="HHN40" s="522"/>
      <c r="HHO40" s="522"/>
      <c r="HHP40" s="522"/>
      <c r="HHQ40" s="522"/>
      <c r="HHR40" s="522"/>
      <c r="HHS40" s="522"/>
      <c r="HHT40" s="522"/>
      <c r="HHU40" s="522"/>
      <c r="HHV40" s="522"/>
      <c r="HHW40" s="522"/>
      <c r="HHX40" s="522"/>
      <c r="HHY40" s="522"/>
      <c r="HHZ40" s="522"/>
      <c r="HIA40" s="522"/>
      <c r="HIB40" s="522"/>
      <c r="HIC40" s="522"/>
      <c r="HID40" s="522"/>
      <c r="HIE40" s="522"/>
      <c r="HIF40" s="522"/>
      <c r="HIG40" s="522"/>
      <c r="HIH40" s="522"/>
      <c r="HII40" s="522"/>
      <c r="HIJ40" s="522"/>
      <c r="HIK40" s="522"/>
      <c r="HIL40" s="522"/>
      <c r="HIM40" s="522"/>
      <c r="HIN40" s="522"/>
      <c r="HIO40" s="522"/>
      <c r="HIP40" s="522"/>
      <c r="HIQ40" s="522"/>
      <c r="HIR40" s="522"/>
      <c r="HIS40" s="522"/>
      <c r="HIT40" s="522"/>
      <c r="HIU40" s="522"/>
      <c r="HIV40" s="522"/>
      <c r="HIW40" s="522"/>
      <c r="HIX40" s="522"/>
      <c r="HIY40" s="522"/>
      <c r="HIZ40" s="522"/>
      <c r="HJA40" s="522"/>
      <c r="HJB40" s="522"/>
      <c r="HJC40" s="522"/>
      <c r="HJD40" s="522"/>
      <c r="HJE40" s="522"/>
      <c r="HJF40" s="522"/>
      <c r="HJG40" s="522"/>
      <c r="HJH40" s="522"/>
      <c r="HJI40" s="522"/>
      <c r="HJJ40" s="522"/>
      <c r="HJK40" s="522"/>
      <c r="HJL40" s="522"/>
      <c r="HJM40" s="522"/>
      <c r="HJN40" s="522"/>
      <c r="HJO40" s="522"/>
      <c r="HJP40" s="522"/>
      <c r="HJQ40" s="522"/>
      <c r="HJR40" s="522"/>
      <c r="HJS40" s="522"/>
      <c r="HJT40" s="522"/>
      <c r="HJU40" s="522"/>
      <c r="HJV40" s="522"/>
      <c r="HJW40" s="522"/>
      <c r="HJX40" s="522"/>
      <c r="HJY40" s="522"/>
      <c r="HJZ40" s="522"/>
      <c r="HKA40" s="522"/>
      <c r="HKB40" s="522"/>
      <c r="HKC40" s="522"/>
      <c r="HKD40" s="522"/>
      <c r="HKE40" s="522"/>
      <c r="HKF40" s="522"/>
      <c r="HKG40" s="522"/>
      <c r="HKH40" s="522"/>
      <c r="HKI40" s="522"/>
      <c r="HKJ40" s="522"/>
      <c r="HKK40" s="522"/>
      <c r="HKL40" s="522"/>
      <c r="HKM40" s="522"/>
      <c r="HKN40" s="522"/>
      <c r="HKO40" s="522"/>
      <c r="HKP40" s="522"/>
      <c r="HKQ40" s="522"/>
      <c r="HKR40" s="522"/>
      <c r="HKS40" s="522"/>
      <c r="HKT40" s="522"/>
      <c r="HKU40" s="522"/>
      <c r="HKV40" s="522"/>
      <c r="HKW40" s="522"/>
      <c r="HKX40" s="522"/>
      <c r="HKY40" s="522"/>
      <c r="HKZ40" s="522"/>
      <c r="HLA40" s="522"/>
      <c r="HLB40" s="522"/>
      <c r="HLC40" s="522"/>
      <c r="HLD40" s="522"/>
      <c r="HLE40" s="522"/>
      <c r="HLF40" s="522"/>
      <c r="HLG40" s="522"/>
      <c r="HLH40" s="522"/>
      <c r="HLI40" s="522"/>
      <c r="HLJ40" s="522"/>
      <c r="HLK40" s="522"/>
      <c r="HLL40" s="522"/>
      <c r="HLM40" s="522"/>
      <c r="HLN40" s="522"/>
      <c r="HLO40" s="522"/>
      <c r="HLP40" s="522"/>
      <c r="HLQ40" s="522"/>
      <c r="HLR40" s="522"/>
      <c r="HLS40" s="522"/>
      <c r="HLT40" s="522"/>
      <c r="HLU40" s="522"/>
      <c r="HLV40" s="522"/>
      <c r="HLW40" s="522"/>
      <c r="HLX40" s="522"/>
      <c r="HLY40" s="522"/>
      <c r="HLZ40" s="522"/>
      <c r="HMA40" s="522"/>
      <c r="HMB40" s="522"/>
      <c r="HMC40" s="522"/>
      <c r="HMD40" s="522"/>
      <c r="HME40" s="522"/>
      <c r="HMF40" s="522"/>
      <c r="HMG40" s="522"/>
      <c r="HMH40" s="522"/>
      <c r="HMI40" s="522"/>
      <c r="HMJ40" s="522"/>
      <c r="HMK40" s="522"/>
      <c r="HML40" s="522"/>
      <c r="HMM40" s="522"/>
      <c r="HMN40" s="522"/>
      <c r="HMO40" s="522"/>
      <c r="HMP40" s="522"/>
      <c r="HMQ40" s="522"/>
      <c r="HMR40" s="522"/>
      <c r="HMS40" s="522"/>
      <c r="HMT40" s="522"/>
      <c r="HMU40" s="522"/>
      <c r="HMV40" s="522"/>
      <c r="HMW40" s="522"/>
      <c r="HMX40" s="522"/>
      <c r="HMY40" s="522"/>
      <c r="HMZ40" s="522"/>
      <c r="HNA40" s="522"/>
      <c r="HNB40" s="522"/>
      <c r="HNC40" s="522"/>
      <c r="HND40" s="522"/>
      <c r="HNE40" s="522"/>
      <c r="HNF40" s="522"/>
      <c r="HNG40" s="522"/>
      <c r="HNH40" s="522"/>
      <c r="HNI40" s="522"/>
      <c r="HNJ40" s="522"/>
      <c r="HNK40" s="522"/>
      <c r="HNL40" s="522"/>
      <c r="HNM40" s="522"/>
      <c r="HNN40" s="522"/>
      <c r="HNO40" s="522"/>
      <c r="HNP40" s="522"/>
      <c r="HNQ40" s="522"/>
      <c r="HNR40" s="522"/>
      <c r="HNS40" s="522"/>
      <c r="HNT40" s="522"/>
      <c r="HNU40" s="522"/>
      <c r="HNV40" s="522"/>
      <c r="HNW40" s="522"/>
      <c r="HNX40" s="522"/>
      <c r="HNY40" s="522"/>
      <c r="HNZ40" s="522"/>
      <c r="HOA40" s="522"/>
      <c r="HOB40" s="522"/>
      <c r="HOC40" s="522"/>
      <c r="HOD40" s="522"/>
      <c r="HOE40" s="522"/>
      <c r="HOF40" s="522"/>
      <c r="HOG40" s="522"/>
      <c r="HOH40" s="522"/>
      <c r="HOI40" s="522"/>
      <c r="HOJ40" s="522"/>
      <c r="HOK40" s="522"/>
      <c r="HOL40" s="522"/>
      <c r="HOM40" s="522"/>
      <c r="HON40" s="522"/>
      <c r="HOO40" s="522"/>
      <c r="HOP40" s="522"/>
      <c r="HOQ40" s="522"/>
      <c r="HOR40" s="522"/>
      <c r="HOS40" s="522"/>
      <c r="HOT40" s="522"/>
      <c r="HOU40" s="522"/>
      <c r="HOV40" s="522"/>
      <c r="HOW40" s="522"/>
      <c r="HOX40" s="522"/>
      <c r="HOY40" s="522"/>
      <c r="HOZ40" s="522"/>
      <c r="HPA40" s="522"/>
      <c r="HPB40" s="522"/>
      <c r="HPC40" s="522"/>
      <c r="HPD40" s="522"/>
      <c r="HPE40" s="522"/>
      <c r="HPF40" s="522"/>
      <c r="HPG40" s="522"/>
      <c r="HPH40" s="522"/>
      <c r="HPI40" s="522"/>
      <c r="HPJ40" s="522"/>
      <c r="HPK40" s="522"/>
      <c r="HPL40" s="522"/>
      <c r="HPM40" s="522"/>
      <c r="HPN40" s="522"/>
      <c r="HPO40" s="522"/>
      <c r="HPP40" s="522"/>
      <c r="HPQ40" s="522"/>
      <c r="HPR40" s="522"/>
      <c r="HPS40" s="522"/>
      <c r="HPT40" s="522"/>
      <c r="HPU40" s="522"/>
      <c r="HPV40" s="522"/>
      <c r="HPW40" s="522"/>
      <c r="HPX40" s="522"/>
      <c r="HPY40" s="522"/>
      <c r="HPZ40" s="522"/>
      <c r="HQA40" s="522"/>
      <c r="HQB40" s="522"/>
      <c r="HQC40" s="522"/>
      <c r="HQD40" s="522"/>
      <c r="HQE40" s="522"/>
      <c r="HQF40" s="522"/>
      <c r="HQG40" s="522"/>
      <c r="HQH40" s="522"/>
      <c r="HQI40" s="522"/>
      <c r="HQJ40" s="522"/>
      <c r="HQK40" s="522"/>
      <c r="HQL40" s="522"/>
      <c r="HQM40" s="522"/>
      <c r="HQN40" s="522"/>
      <c r="HQO40" s="522"/>
      <c r="HQP40" s="522"/>
      <c r="HQQ40" s="522"/>
      <c r="HQR40" s="522"/>
      <c r="HQS40" s="522"/>
      <c r="HQT40" s="522"/>
      <c r="HQU40" s="522"/>
      <c r="HQV40" s="522"/>
      <c r="HQW40" s="522"/>
      <c r="HQX40" s="522"/>
      <c r="HQY40" s="522"/>
      <c r="HQZ40" s="522"/>
      <c r="HRA40" s="522"/>
      <c r="HRB40" s="522"/>
      <c r="HRC40" s="522"/>
      <c r="HRD40" s="522"/>
      <c r="HRE40" s="522"/>
      <c r="HRF40" s="522"/>
      <c r="HRG40" s="522"/>
      <c r="HRH40" s="522"/>
      <c r="HRI40" s="522"/>
      <c r="HRJ40" s="522"/>
      <c r="HRK40" s="522"/>
      <c r="HRL40" s="522"/>
      <c r="HRM40" s="522"/>
      <c r="HRN40" s="522"/>
      <c r="HRO40" s="522"/>
      <c r="HRP40" s="522"/>
      <c r="HRQ40" s="522"/>
      <c r="HRR40" s="522"/>
      <c r="HRS40" s="522"/>
      <c r="HRT40" s="522"/>
      <c r="HRU40" s="522"/>
      <c r="HRV40" s="522"/>
      <c r="HRW40" s="522"/>
      <c r="HRX40" s="522"/>
      <c r="HRY40" s="522"/>
      <c r="HRZ40" s="522"/>
      <c r="HSA40" s="522"/>
      <c r="HSB40" s="522"/>
      <c r="HSC40" s="522"/>
      <c r="HSD40" s="522"/>
      <c r="HSE40" s="522"/>
      <c r="HSF40" s="522"/>
      <c r="HSG40" s="522"/>
      <c r="HSH40" s="522"/>
      <c r="HSI40" s="522"/>
      <c r="HSJ40" s="522"/>
      <c r="HSK40" s="522"/>
      <c r="HSL40" s="522"/>
      <c r="HSM40" s="522"/>
      <c r="HSN40" s="522"/>
      <c r="HSO40" s="522"/>
      <c r="HSP40" s="522"/>
      <c r="HSQ40" s="522"/>
      <c r="HSR40" s="522"/>
      <c r="HSS40" s="522"/>
      <c r="HST40" s="522"/>
      <c r="HSU40" s="522"/>
      <c r="HSV40" s="522"/>
      <c r="HSW40" s="522"/>
      <c r="HSX40" s="522"/>
      <c r="HSY40" s="522"/>
      <c r="HSZ40" s="522"/>
      <c r="HTA40" s="522"/>
      <c r="HTB40" s="522"/>
      <c r="HTC40" s="522"/>
      <c r="HTD40" s="522"/>
      <c r="HTE40" s="522"/>
      <c r="HTF40" s="522"/>
      <c r="HTG40" s="522"/>
      <c r="HTH40" s="522"/>
      <c r="HTI40" s="522"/>
      <c r="HTJ40" s="522"/>
      <c r="HTK40" s="522"/>
      <c r="HTL40" s="522"/>
      <c r="HTM40" s="522"/>
      <c r="HTN40" s="522"/>
      <c r="HTO40" s="522"/>
      <c r="HTP40" s="522"/>
      <c r="HTQ40" s="522"/>
      <c r="HTR40" s="522"/>
      <c r="HTS40" s="522"/>
      <c r="HTT40" s="522"/>
      <c r="HTU40" s="522"/>
      <c r="HTV40" s="522"/>
      <c r="HTW40" s="522"/>
      <c r="HTX40" s="522"/>
      <c r="HTY40" s="522"/>
      <c r="HTZ40" s="522"/>
      <c r="HUA40" s="522"/>
      <c r="HUB40" s="522"/>
      <c r="HUC40" s="522"/>
      <c r="HUD40" s="522"/>
      <c r="HUE40" s="522"/>
      <c r="HUF40" s="522"/>
      <c r="HUG40" s="522"/>
      <c r="HUH40" s="522"/>
      <c r="HUI40" s="522"/>
      <c r="HUJ40" s="522"/>
      <c r="HUK40" s="522"/>
      <c r="HUL40" s="522"/>
      <c r="HUM40" s="522"/>
      <c r="HUN40" s="522"/>
      <c r="HUO40" s="522"/>
      <c r="HUP40" s="522"/>
      <c r="HUQ40" s="522"/>
      <c r="HUR40" s="522"/>
      <c r="HUS40" s="522"/>
      <c r="HUT40" s="522"/>
      <c r="HUU40" s="522"/>
      <c r="HUV40" s="522"/>
      <c r="HUW40" s="522"/>
      <c r="HUX40" s="522"/>
      <c r="HUY40" s="522"/>
      <c r="HUZ40" s="522"/>
      <c r="HVA40" s="522"/>
      <c r="HVB40" s="522"/>
      <c r="HVC40" s="522"/>
      <c r="HVD40" s="522"/>
      <c r="HVE40" s="522"/>
      <c r="HVF40" s="522"/>
      <c r="HVG40" s="522"/>
      <c r="HVH40" s="522"/>
      <c r="HVI40" s="522"/>
      <c r="HVJ40" s="522"/>
      <c r="HVK40" s="522"/>
      <c r="HVL40" s="522"/>
      <c r="HVM40" s="522"/>
      <c r="HVN40" s="522"/>
      <c r="HVO40" s="522"/>
      <c r="HVP40" s="522"/>
      <c r="HVQ40" s="522"/>
      <c r="HVR40" s="522"/>
      <c r="HVS40" s="522"/>
      <c r="HVT40" s="522"/>
      <c r="HVU40" s="522"/>
      <c r="HVV40" s="522"/>
      <c r="HVW40" s="522"/>
      <c r="HVX40" s="522"/>
      <c r="HVY40" s="522"/>
      <c r="HVZ40" s="522"/>
      <c r="HWA40" s="522"/>
      <c r="HWB40" s="522"/>
      <c r="HWC40" s="522"/>
      <c r="HWD40" s="522"/>
      <c r="HWE40" s="522"/>
      <c r="HWF40" s="522"/>
      <c r="HWG40" s="522"/>
      <c r="HWH40" s="522"/>
      <c r="HWI40" s="522"/>
      <c r="HWJ40" s="522"/>
      <c r="HWK40" s="522"/>
      <c r="HWL40" s="522"/>
      <c r="HWM40" s="522"/>
      <c r="HWN40" s="522"/>
      <c r="HWO40" s="522"/>
      <c r="HWP40" s="522"/>
      <c r="HWQ40" s="522"/>
      <c r="HWR40" s="522"/>
      <c r="HWS40" s="522"/>
      <c r="HWT40" s="522"/>
      <c r="HWU40" s="522"/>
      <c r="HWV40" s="522"/>
      <c r="HWW40" s="522"/>
      <c r="HWX40" s="522"/>
      <c r="HWY40" s="522"/>
      <c r="HWZ40" s="522"/>
      <c r="HXA40" s="522"/>
      <c r="HXB40" s="522"/>
      <c r="HXC40" s="522"/>
      <c r="HXD40" s="522"/>
      <c r="HXE40" s="522"/>
      <c r="HXF40" s="522"/>
      <c r="HXG40" s="522"/>
      <c r="HXH40" s="522"/>
      <c r="HXI40" s="522"/>
      <c r="HXJ40" s="522"/>
      <c r="HXK40" s="522"/>
      <c r="HXL40" s="522"/>
      <c r="HXM40" s="522"/>
      <c r="HXN40" s="522"/>
      <c r="HXO40" s="522"/>
      <c r="HXP40" s="522"/>
      <c r="HXQ40" s="522"/>
      <c r="HXR40" s="522"/>
      <c r="HXS40" s="522"/>
      <c r="HXT40" s="522"/>
      <c r="HXU40" s="522"/>
      <c r="HXV40" s="522"/>
      <c r="HXW40" s="522"/>
      <c r="HXX40" s="522"/>
      <c r="HXY40" s="522"/>
      <c r="HXZ40" s="522"/>
      <c r="HYA40" s="522"/>
      <c r="HYB40" s="522"/>
      <c r="HYC40" s="522"/>
      <c r="HYD40" s="522"/>
      <c r="HYE40" s="522"/>
      <c r="HYF40" s="522"/>
      <c r="HYG40" s="522"/>
      <c r="HYH40" s="522"/>
      <c r="HYI40" s="522"/>
      <c r="HYJ40" s="522"/>
      <c r="HYK40" s="522"/>
      <c r="HYL40" s="522"/>
      <c r="HYM40" s="522"/>
      <c r="HYN40" s="522"/>
      <c r="HYO40" s="522"/>
      <c r="HYP40" s="522"/>
      <c r="HYQ40" s="522"/>
      <c r="HYR40" s="522"/>
      <c r="HYS40" s="522"/>
      <c r="HYT40" s="522"/>
      <c r="HYU40" s="522"/>
      <c r="HYV40" s="522"/>
      <c r="HYW40" s="522"/>
      <c r="HYX40" s="522"/>
      <c r="HYY40" s="522"/>
      <c r="HYZ40" s="522"/>
      <c r="HZA40" s="522"/>
      <c r="HZB40" s="522"/>
      <c r="HZC40" s="522"/>
      <c r="HZD40" s="522"/>
      <c r="HZE40" s="522"/>
      <c r="HZF40" s="522"/>
      <c r="HZG40" s="522"/>
      <c r="HZH40" s="522"/>
      <c r="HZI40" s="522"/>
      <c r="HZJ40" s="522"/>
      <c r="HZK40" s="522"/>
      <c r="HZL40" s="522"/>
      <c r="HZM40" s="522"/>
      <c r="HZN40" s="522"/>
      <c r="HZO40" s="522"/>
      <c r="HZP40" s="522"/>
      <c r="HZQ40" s="522"/>
      <c r="HZR40" s="522"/>
      <c r="HZS40" s="522"/>
      <c r="HZT40" s="522"/>
      <c r="HZU40" s="522"/>
      <c r="HZV40" s="522"/>
      <c r="HZW40" s="522"/>
      <c r="HZX40" s="522"/>
      <c r="HZY40" s="522"/>
      <c r="HZZ40" s="522"/>
      <c r="IAA40" s="522"/>
      <c r="IAB40" s="522"/>
      <c r="IAC40" s="522"/>
      <c r="IAD40" s="522"/>
      <c r="IAE40" s="522"/>
      <c r="IAF40" s="522"/>
      <c r="IAG40" s="522"/>
      <c r="IAH40" s="522"/>
      <c r="IAI40" s="522"/>
      <c r="IAJ40" s="522"/>
      <c r="IAK40" s="522"/>
      <c r="IAL40" s="522"/>
      <c r="IAM40" s="522"/>
      <c r="IAN40" s="522"/>
      <c r="IAO40" s="522"/>
      <c r="IAP40" s="522"/>
      <c r="IAQ40" s="522"/>
      <c r="IAR40" s="522"/>
      <c r="IAS40" s="522"/>
      <c r="IAT40" s="522"/>
      <c r="IAU40" s="522"/>
      <c r="IAV40" s="522"/>
      <c r="IAW40" s="522"/>
      <c r="IAX40" s="522"/>
      <c r="IAY40" s="522"/>
      <c r="IAZ40" s="522"/>
      <c r="IBA40" s="522"/>
      <c r="IBB40" s="522"/>
      <c r="IBC40" s="522"/>
      <c r="IBD40" s="522"/>
      <c r="IBE40" s="522"/>
      <c r="IBF40" s="522"/>
      <c r="IBG40" s="522"/>
      <c r="IBH40" s="522"/>
      <c r="IBI40" s="522"/>
      <c r="IBJ40" s="522"/>
      <c r="IBK40" s="522"/>
      <c r="IBL40" s="522"/>
      <c r="IBM40" s="522"/>
      <c r="IBN40" s="522"/>
      <c r="IBO40" s="522"/>
      <c r="IBP40" s="522"/>
      <c r="IBQ40" s="522"/>
      <c r="IBR40" s="522"/>
      <c r="IBS40" s="522"/>
      <c r="IBT40" s="522"/>
      <c r="IBU40" s="522"/>
      <c r="IBV40" s="522"/>
      <c r="IBW40" s="522"/>
      <c r="IBX40" s="522"/>
      <c r="IBY40" s="522"/>
      <c r="IBZ40" s="522"/>
      <c r="ICA40" s="522"/>
      <c r="ICB40" s="522"/>
      <c r="ICC40" s="522"/>
      <c r="ICD40" s="522"/>
      <c r="ICE40" s="522"/>
      <c r="ICF40" s="522"/>
      <c r="ICG40" s="522"/>
      <c r="ICH40" s="522"/>
      <c r="ICI40" s="522"/>
      <c r="ICJ40" s="522"/>
      <c r="ICK40" s="522"/>
      <c r="ICL40" s="522"/>
      <c r="ICM40" s="522"/>
      <c r="ICN40" s="522"/>
      <c r="ICO40" s="522"/>
      <c r="ICP40" s="522"/>
      <c r="ICQ40" s="522"/>
      <c r="ICR40" s="522"/>
      <c r="ICS40" s="522"/>
      <c r="ICT40" s="522"/>
      <c r="ICU40" s="522"/>
      <c r="ICV40" s="522"/>
      <c r="ICW40" s="522"/>
      <c r="ICX40" s="522"/>
      <c r="ICY40" s="522"/>
      <c r="ICZ40" s="522"/>
      <c r="IDA40" s="522"/>
      <c r="IDB40" s="522"/>
      <c r="IDC40" s="522"/>
      <c r="IDD40" s="522"/>
      <c r="IDE40" s="522"/>
      <c r="IDF40" s="522"/>
      <c r="IDG40" s="522"/>
      <c r="IDH40" s="522"/>
      <c r="IDI40" s="522"/>
      <c r="IDJ40" s="522"/>
      <c r="IDK40" s="522"/>
      <c r="IDL40" s="522"/>
      <c r="IDM40" s="522"/>
      <c r="IDN40" s="522"/>
      <c r="IDO40" s="522"/>
      <c r="IDP40" s="522"/>
      <c r="IDQ40" s="522"/>
      <c r="IDR40" s="522"/>
      <c r="IDS40" s="522"/>
      <c r="IDT40" s="522"/>
      <c r="IDU40" s="522"/>
      <c r="IDV40" s="522"/>
      <c r="IDW40" s="522"/>
      <c r="IDX40" s="522"/>
      <c r="IDY40" s="522"/>
      <c r="IDZ40" s="522"/>
      <c r="IEA40" s="522"/>
      <c r="IEB40" s="522"/>
      <c r="IEC40" s="522"/>
      <c r="IED40" s="522"/>
      <c r="IEE40" s="522"/>
      <c r="IEF40" s="522"/>
      <c r="IEG40" s="522"/>
      <c r="IEH40" s="522"/>
      <c r="IEI40" s="522"/>
      <c r="IEJ40" s="522"/>
      <c r="IEK40" s="522"/>
      <c r="IEL40" s="522"/>
      <c r="IEM40" s="522"/>
      <c r="IEN40" s="522"/>
      <c r="IEO40" s="522"/>
      <c r="IEP40" s="522"/>
      <c r="IEQ40" s="522"/>
      <c r="IER40" s="522"/>
      <c r="IES40" s="522"/>
      <c r="IET40" s="522"/>
      <c r="IEU40" s="522"/>
      <c r="IEV40" s="522"/>
      <c r="IEW40" s="522"/>
      <c r="IEX40" s="522"/>
      <c r="IEY40" s="522"/>
      <c r="IEZ40" s="522"/>
      <c r="IFA40" s="522"/>
      <c r="IFB40" s="522"/>
      <c r="IFC40" s="522"/>
      <c r="IFD40" s="522"/>
      <c r="IFE40" s="522"/>
      <c r="IFF40" s="522"/>
      <c r="IFG40" s="522"/>
      <c r="IFH40" s="522"/>
      <c r="IFI40" s="522"/>
      <c r="IFJ40" s="522"/>
      <c r="IFK40" s="522"/>
      <c r="IFL40" s="522"/>
      <c r="IFM40" s="522"/>
      <c r="IFN40" s="522"/>
      <c r="IFO40" s="522"/>
      <c r="IFP40" s="522"/>
      <c r="IFQ40" s="522"/>
      <c r="IFR40" s="522"/>
      <c r="IFS40" s="522"/>
      <c r="IFT40" s="522"/>
      <c r="IFU40" s="522"/>
      <c r="IFV40" s="522"/>
      <c r="IFW40" s="522"/>
      <c r="IFX40" s="522"/>
      <c r="IFY40" s="522"/>
      <c r="IFZ40" s="522"/>
      <c r="IGA40" s="522"/>
      <c r="IGB40" s="522"/>
      <c r="IGC40" s="522"/>
      <c r="IGD40" s="522"/>
      <c r="IGE40" s="522"/>
      <c r="IGF40" s="522"/>
      <c r="IGG40" s="522"/>
      <c r="IGH40" s="522"/>
      <c r="IGI40" s="522"/>
      <c r="IGJ40" s="522"/>
      <c r="IGK40" s="522"/>
      <c r="IGL40" s="522"/>
      <c r="IGM40" s="522"/>
      <c r="IGN40" s="522"/>
      <c r="IGO40" s="522"/>
      <c r="IGP40" s="522"/>
      <c r="IGQ40" s="522"/>
      <c r="IGR40" s="522"/>
      <c r="IGS40" s="522"/>
      <c r="IGT40" s="522"/>
      <c r="IGU40" s="522"/>
      <c r="IGV40" s="522"/>
      <c r="IGW40" s="522"/>
      <c r="IGX40" s="522"/>
      <c r="IGY40" s="522"/>
      <c r="IGZ40" s="522"/>
      <c r="IHA40" s="522"/>
      <c r="IHB40" s="522"/>
      <c r="IHC40" s="522"/>
      <c r="IHD40" s="522"/>
      <c r="IHE40" s="522"/>
      <c r="IHF40" s="522"/>
      <c r="IHG40" s="522"/>
      <c r="IHH40" s="522"/>
      <c r="IHI40" s="522"/>
      <c r="IHJ40" s="522"/>
      <c r="IHK40" s="522"/>
      <c r="IHL40" s="522"/>
      <c r="IHM40" s="522"/>
      <c r="IHN40" s="522"/>
      <c r="IHO40" s="522"/>
      <c r="IHP40" s="522"/>
      <c r="IHQ40" s="522"/>
      <c r="IHR40" s="522"/>
      <c r="IHS40" s="522"/>
      <c r="IHT40" s="522"/>
      <c r="IHU40" s="522"/>
      <c r="IHV40" s="522"/>
      <c r="IHW40" s="522"/>
      <c r="IHX40" s="522"/>
      <c r="IHY40" s="522"/>
      <c r="IHZ40" s="522"/>
      <c r="IIA40" s="522"/>
      <c r="IIB40" s="522"/>
      <c r="IIC40" s="522"/>
      <c r="IID40" s="522"/>
      <c r="IIE40" s="522"/>
      <c r="IIF40" s="522"/>
      <c r="IIG40" s="522"/>
      <c r="IIH40" s="522"/>
      <c r="III40" s="522"/>
      <c r="IIJ40" s="522"/>
      <c r="IIK40" s="522"/>
      <c r="IIL40" s="522"/>
      <c r="IIM40" s="522"/>
      <c r="IIN40" s="522"/>
      <c r="IIO40" s="522"/>
      <c r="IIP40" s="522"/>
      <c r="IIQ40" s="522"/>
      <c r="IIR40" s="522"/>
      <c r="IIS40" s="522"/>
      <c r="IIT40" s="522"/>
      <c r="IIU40" s="522"/>
      <c r="IIV40" s="522"/>
      <c r="IIW40" s="522"/>
      <c r="IIX40" s="522"/>
      <c r="IIY40" s="522"/>
      <c r="IIZ40" s="522"/>
      <c r="IJA40" s="522"/>
      <c r="IJB40" s="522"/>
      <c r="IJC40" s="522"/>
      <c r="IJD40" s="522"/>
      <c r="IJE40" s="522"/>
      <c r="IJF40" s="522"/>
      <c r="IJG40" s="522"/>
      <c r="IJH40" s="522"/>
      <c r="IJI40" s="522"/>
      <c r="IJJ40" s="522"/>
      <c r="IJK40" s="522"/>
      <c r="IJL40" s="522"/>
      <c r="IJM40" s="522"/>
      <c r="IJN40" s="522"/>
      <c r="IJO40" s="522"/>
      <c r="IJP40" s="522"/>
      <c r="IJQ40" s="522"/>
      <c r="IJR40" s="522"/>
      <c r="IJS40" s="522"/>
      <c r="IJT40" s="522"/>
      <c r="IJU40" s="522"/>
      <c r="IJV40" s="522"/>
      <c r="IJW40" s="522"/>
      <c r="IJX40" s="522"/>
      <c r="IJY40" s="522"/>
      <c r="IJZ40" s="522"/>
      <c r="IKA40" s="522"/>
      <c r="IKB40" s="522"/>
      <c r="IKC40" s="522"/>
      <c r="IKD40" s="522"/>
      <c r="IKE40" s="522"/>
      <c r="IKF40" s="522"/>
      <c r="IKG40" s="522"/>
      <c r="IKH40" s="522"/>
      <c r="IKI40" s="522"/>
      <c r="IKJ40" s="522"/>
      <c r="IKK40" s="522"/>
      <c r="IKL40" s="522"/>
      <c r="IKM40" s="522"/>
      <c r="IKN40" s="522"/>
      <c r="IKO40" s="522"/>
      <c r="IKP40" s="522"/>
      <c r="IKQ40" s="522"/>
      <c r="IKR40" s="522"/>
      <c r="IKS40" s="522"/>
      <c r="IKT40" s="522"/>
      <c r="IKU40" s="522"/>
      <c r="IKV40" s="522"/>
      <c r="IKW40" s="522"/>
      <c r="IKX40" s="522"/>
      <c r="IKY40" s="522"/>
      <c r="IKZ40" s="522"/>
      <c r="ILA40" s="522"/>
      <c r="ILB40" s="522"/>
      <c r="ILC40" s="522"/>
      <c r="ILD40" s="522"/>
      <c r="ILE40" s="522"/>
      <c r="ILF40" s="522"/>
      <c r="ILG40" s="522"/>
      <c r="ILH40" s="522"/>
      <c r="ILI40" s="522"/>
      <c r="ILJ40" s="522"/>
      <c r="ILK40" s="522"/>
      <c r="ILL40" s="522"/>
      <c r="ILM40" s="522"/>
      <c r="ILN40" s="522"/>
      <c r="ILO40" s="522"/>
      <c r="ILP40" s="522"/>
      <c r="ILQ40" s="522"/>
      <c r="ILR40" s="522"/>
      <c r="ILS40" s="522"/>
      <c r="ILT40" s="522"/>
      <c r="ILU40" s="522"/>
      <c r="ILV40" s="522"/>
      <c r="ILW40" s="522"/>
      <c r="ILX40" s="522"/>
      <c r="ILY40" s="522"/>
      <c r="ILZ40" s="522"/>
      <c r="IMA40" s="522"/>
      <c r="IMB40" s="522"/>
      <c r="IMC40" s="522"/>
      <c r="IMD40" s="522"/>
      <c r="IME40" s="522"/>
      <c r="IMF40" s="522"/>
      <c r="IMG40" s="522"/>
      <c r="IMH40" s="522"/>
      <c r="IMI40" s="522"/>
      <c r="IMJ40" s="522"/>
      <c r="IMK40" s="522"/>
      <c r="IML40" s="522"/>
      <c r="IMM40" s="522"/>
      <c r="IMN40" s="522"/>
      <c r="IMO40" s="522"/>
      <c r="IMP40" s="522"/>
      <c r="IMQ40" s="522"/>
      <c r="IMR40" s="522"/>
      <c r="IMS40" s="522"/>
      <c r="IMT40" s="522"/>
      <c r="IMU40" s="522"/>
      <c r="IMV40" s="522"/>
      <c r="IMW40" s="522"/>
      <c r="IMX40" s="522"/>
      <c r="IMY40" s="522"/>
      <c r="IMZ40" s="522"/>
      <c r="INA40" s="522"/>
      <c r="INB40" s="522"/>
      <c r="INC40" s="522"/>
      <c r="IND40" s="522"/>
      <c r="INE40" s="522"/>
      <c r="INF40" s="522"/>
      <c r="ING40" s="522"/>
      <c r="INH40" s="522"/>
      <c r="INI40" s="522"/>
      <c r="INJ40" s="522"/>
      <c r="INK40" s="522"/>
      <c r="INL40" s="522"/>
      <c r="INM40" s="522"/>
      <c r="INN40" s="522"/>
      <c r="INO40" s="522"/>
      <c r="INP40" s="522"/>
      <c r="INQ40" s="522"/>
      <c r="INR40" s="522"/>
      <c r="INS40" s="522"/>
      <c r="INT40" s="522"/>
      <c r="INU40" s="522"/>
      <c r="INV40" s="522"/>
      <c r="INW40" s="522"/>
      <c r="INX40" s="522"/>
      <c r="INY40" s="522"/>
      <c r="INZ40" s="522"/>
      <c r="IOA40" s="522"/>
      <c r="IOB40" s="522"/>
      <c r="IOC40" s="522"/>
      <c r="IOD40" s="522"/>
      <c r="IOE40" s="522"/>
      <c r="IOF40" s="522"/>
      <c r="IOG40" s="522"/>
      <c r="IOH40" s="522"/>
      <c r="IOI40" s="522"/>
      <c r="IOJ40" s="522"/>
      <c r="IOK40" s="522"/>
      <c r="IOL40" s="522"/>
      <c r="IOM40" s="522"/>
      <c r="ION40" s="522"/>
      <c r="IOO40" s="522"/>
      <c r="IOP40" s="522"/>
      <c r="IOQ40" s="522"/>
      <c r="IOR40" s="522"/>
      <c r="IOS40" s="522"/>
      <c r="IOT40" s="522"/>
      <c r="IOU40" s="522"/>
      <c r="IOV40" s="522"/>
      <c r="IOW40" s="522"/>
      <c r="IOX40" s="522"/>
      <c r="IOY40" s="522"/>
      <c r="IOZ40" s="522"/>
      <c r="IPA40" s="522"/>
      <c r="IPB40" s="522"/>
      <c r="IPC40" s="522"/>
      <c r="IPD40" s="522"/>
      <c r="IPE40" s="522"/>
      <c r="IPF40" s="522"/>
      <c r="IPG40" s="522"/>
      <c r="IPH40" s="522"/>
      <c r="IPI40" s="522"/>
      <c r="IPJ40" s="522"/>
      <c r="IPK40" s="522"/>
      <c r="IPL40" s="522"/>
      <c r="IPM40" s="522"/>
      <c r="IPN40" s="522"/>
      <c r="IPO40" s="522"/>
      <c r="IPP40" s="522"/>
      <c r="IPQ40" s="522"/>
      <c r="IPR40" s="522"/>
      <c r="IPS40" s="522"/>
      <c r="IPT40" s="522"/>
      <c r="IPU40" s="522"/>
      <c r="IPV40" s="522"/>
      <c r="IPW40" s="522"/>
      <c r="IPX40" s="522"/>
      <c r="IPY40" s="522"/>
      <c r="IPZ40" s="522"/>
      <c r="IQA40" s="522"/>
      <c r="IQB40" s="522"/>
      <c r="IQC40" s="522"/>
      <c r="IQD40" s="522"/>
      <c r="IQE40" s="522"/>
      <c r="IQF40" s="522"/>
      <c r="IQG40" s="522"/>
      <c r="IQH40" s="522"/>
      <c r="IQI40" s="522"/>
      <c r="IQJ40" s="522"/>
      <c r="IQK40" s="522"/>
      <c r="IQL40" s="522"/>
      <c r="IQM40" s="522"/>
      <c r="IQN40" s="522"/>
      <c r="IQO40" s="522"/>
      <c r="IQP40" s="522"/>
      <c r="IQQ40" s="522"/>
      <c r="IQR40" s="522"/>
      <c r="IQS40" s="522"/>
      <c r="IQT40" s="522"/>
      <c r="IQU40" s="522"/>
      <c r="IQV40" s="522"/>
      <c r="IQW40" s="522"/>
      <c r="IQX40" s="522"/>
      <c r="IQY40" s="522"/>
      <c r="IQZ40" s="522"/>
      <c r="IRA40" s="522"/>
      <c r="IRB40" s="522"/>
      <c r="IRC40" s="522"/>
      <c r="IRD40" s="522"/>
      <c r="IRE40" s="522"/>
      <c r="IRF40" s="522"/>
      <c r="IRG40" s="522"/>
      <c r="IRH40" s="522"/>
      <c r="IRI40" s="522"/>
      <c r="IRJ40" s="522"/>
      <c r="IRK40" s="522"/>
      <c r="IRL40" s="522"/>
      <c r="IRM40" s="522"/>
      <c r="IRN40" s="522"/>
      <c r="IRO40" s="522"/>
      <c r="IRP40" s="522"/>
      <c r="IRQ40" s="522"/>
      <c r="IRR40" s="522"/>
      <c r="IRS40" s="522"/>
      <c r="IRT40" s="522"/>
      <c r="IRU40" s="522"/>
      <c r="IRV40" s="522"/>
      <c r="IRW40" s="522"/>
      <c r="IRX40" s="522"/>
      <c r="IRY40" s="522"/>
      <c r="IRZ40" s="522"/>
      <c r="ISA40" s="522"/>
      <c r="ISB40" s="522"/>
      <c r="ISC40" s="522"/>
      <c r="ISD40" s="522"/>
      <c r="ISE40" s="522"/>
      <c r="ISF40" s="522"/>
      <c r="ISG40" s="522"/>
      <c r="ISH40" s="522"/>
      <c r="ISI40" s="522"/>
      <c r="ISJ40" s="522"/>
      <c r="ISK40" s="522"/>
      <c r="ISL40" s="522"/>
      <c r="ISM40" s="522"/>
      <c r="ISN40" s="522"/>
      <c r="ISO40" s="522"/>
      <c r="ISP40" s="522"/>
      <c r="ISQ40" s="522"/>
      <c r="ISR40" s="522"/>
      <c r="ISS40" s="522"/>
      <c r="IST40" s="522"/>
      <c r="ISU40" s="522"/>
      <c r="ISV40" s="522"/>
      <c r="ISW40" s="522"/>
      <c r="ISX40" s="522"/>
      <c r="ISY40" s="522"/>
      <c r="ISZ40" s="522"/>
      <c r="ITA40" s="522"/>
      <c r="ITB40" s="522"/>
      <c r="ITC40" s="522"/>
      <c r="ITD40" s="522"/>
      <c r="ITE40" s="522"/>
      <c r="ITF40" s="522"/>
      <c r="ITG40" s="522"/>
      <c r="ITH40" s="522"/>
      <c r="ITI40" s="522"/>
      <c r="ITJ40" s="522"/>
      <c r="ITK40" s="522"/>
      <c r="ITL40" s="522"/>
      <c r="ITM40" s="522"/>
      <c r="ITN40" s="522"/>
      <c r="ITO40" s="522"/>
      <c r="ITP40" s="522"/>
      <c r="ITQ40" s="522"/>
      <c r="ITR40" s="522"/>
      <c r="ITS40" s="522"/>
      <c r="ITT40" s="522"/>
      <c r="ITU40" s="522"/>
      <c r="ITV40" s="522"/>
      <c r="ITW40" s="522"/>
      <c r="ITX40" s="522"/>
      <c r="ITY40" s="522"/>
      <c r="ITZ40" s="522"/>
      <c r="IUA40" s="522"/>
      <c r="IUB40" s="522"/>
      <c r="IUC40" s="522"/>
      <c r="IUD40" s="522"/>
      <c r="IUE40" s="522"/>
      <c r="IUF40" s="522"/>
      <c r="IUG40" s="522"/>
      <c r="IUH40" s="522"/>
      <c r="IUI40" s="522"/>
      <c r="IUJ40" s="522"/>
      <c r="IUK40" s="522"/>
      <c r="IUL40" s="522"/>
      <c r="IUM40" s="522"/>
      <c r="IUN40" s="522"/>
      <c r="IUO40" s="522"/>
      <c r="IUP40" s="522"/>
      <c r="IUQ40" s="522"/>
      <c r="IUR40" s="522"/>
      <c r="IUS40" s="522"/>
      <c r="IUT40" s="522"/>
      <c r="IUU40" s="522"/>
      <c r="IUV40" s="522"/>
      <c r="IUW40" s="522"/>
      <c r="IUX40" s="522"/>
      <c r="IUY40" s="522"/>
      <c r="IUZ40" s="522"/>
      <c r="IVA40" s="522"/>
      <c r="IVB40" s="522"/>
      <c r="IVC40" s="522"/>
      <c r="IVD40" s="522"/>
      <c r="IVE40" s="522"/>
      <c r="IVF40" s="522"/>
      <c r="IVG40" s="522"/>
      <c r="IVH40" s="522"/>
      <c r="IVI40" s="522"/>
      <c r="IVJ40" s="522"/>
      <c r="IVK40" s="522"/>
      <c r="IVL40" s="522"/>
      <c r="IVM40" s="522"/>
      <c r="IVN40" s="522"/>
      <c r="IVO40" s="522"/>
      <c r="IVP40" s="522"/>
      <c r="IVQ40" s="522"/>
      <c r="IVR40" s="522"/>
      <c r="IVS40" s="522"/>
      <c r="IVT40" s="522"/>
      <c r="IVU40" s="522"/>
      <c r="IVV40" s="522"/>
      <c r="IVW40" s="522"/>
      <c r="IVX40" s="522"/>
      <c r="IVY40" s="522"/>
      <c r="IVZ40" s="522"/>
      <c r="IWA40" s="522"/>
      <c r="IWB40" s="522"/>
      <c r="IWC40" s="522"/>
      <c r="IWD40" s="522"/>
      <c r="IWE40" s="522"/>
      <c r="IWF40" s="522"/>
      <c r="IWG40" s="522"/>
      <c r="IWH40" s="522"/>
      <c r="IWI40" s="522"/>
      <c r="IWJ40" s="522"/>
      <c r="IWK40" s="522"/>
      <c r="IWL40" s="522"/>
      <c r="IWM40" s="522"/>
      <c r="IWN40" s="522"/>
      <c r="IWO40" s="522"/>
      <c r="IWP40" s="522"/>
      <c r="IWQ40" s="522"/>
      <c r="IWR40" s="522"/>
      <c r="IWS40" s="522"/>
      <c r="IWT40" s="522"/>
      <c r="IWU40" s="522"/>
      <c r="IWV40" s="522"/>
      <c r="IWW40" s="522"/>
      <c r="IWX40" s="522"/>
      <c r="IWY40" s="522"/>
      <c r="IWZ40" s="522"/>
      <c r="IXA40" s="522"/>
      <c r="IXB40" s="522"/>
      <c r="IXC40" s="522"/>
      <c r="IXD40" s="522"/>
      <c r="IXE40" s="522"/>
      <c r="IXF40" s="522"/>
      <c r="IXG40" s="522"/>
      <c r="IXH40" s="522"/>
      <c r="IXI40" s="522"/>
      <c r="IXJ40" s="522"/>
      <c r="IXK40" s="522"/>
      <c r="IXL40" s="522"/>
      <c r="IXM40" s="522"/>
      <c r="IXN40" s="522"/>
      <c r="IXO40" s="522"/>
      <c r="IXP40" s="522"/>
      <c r="IXQ40" s="522"/>
      <c r="IXR40" s="522"/>
      <c r="IXS40" s="522"/>
      <c r="IXT40" s="522"/>
      <c r="IXU40" s="522"/>
      <c r="IXV40" s="522"/>
      <c r="IXW40" s="522"/>
      <c r="IXX40" s="522"/>
      <c r="IXY40" s="522"/>
      <c r="IXZ40" s="522"/>
      <c r="IYA40" s="522"/>
      <c r="IYB40" s="522"/>
      <c r="IYC40" s="522"/>
      <c r="IYD40" s="522"/>
      <c r="IYE40" s="522"/>
      <c r="IYF40" s="522"/>
      <c r="IYG40" s="522"/>
      <c r="IYH40" s="522"/>
      <c r="IYI40" s="522"/>
      <c r="IYJ40" s="522"/>
      <c r="IYK40" s="522"/>
      <c r="IYL40" s="522"/>
      <c r="IYM40" s="522"/>
      <c r="IYN40" s="522"/>
      <c r="IYO40" s="522"/>
      <c r="IYP40" s="522"/>
      <c r="IYQ40" s="522"/>
      <c r="IYR40" s="522"/>
      <c r="IYS40" s="522"/>
      <c r="IYT40" s="522"/>
      <c r="IYU40" s="522"/>
      <c r="IYV40" s="522"/>
      <c r="IYW40" s="522"/>
      <c r="IYX40" s="522"/>
      <c r="IYY40" s="522"/>
      <c r="IYZ40" s="522"/>
      <c r="IZA40" s="522"/>
      <c r="IZB40" s="522"/>
      <c r="IZC40" s="522"/>
      <c r="IZD40" s="522"/>
      <c r="IZE40" s="522"/>
      <c r="IZF40" s="522"/>
      <c r="IZG40" s="522"/>
      <c r="IZH40" s="522"/>
      <c r="IZI40" s="522"/>
      <c r="IZJ40" s="522"/>
      <c r="IZK40" s="522"/>
      <c r="IZL40" s="522"/>
      <c r="IZM40" s="522"/>
      <c r="IZN40" s="522"/>
      <c r="IZO40" s="522"/>
      <c r="IZP40" s="522"/>
      <c r="IZQ40" s="522"/>
      <c r="IZR40" s="522"/>
      <c r="IZS40" s="522"/>
      <c r="IZT40" s="522"/>
      <c r="IZU40" s="522"/>
      <c r="IZV40" s="522"/>
      <c r="IZW40" s="522"/>
      <c r="IZX40" s="522"/>
      <c r="IZY40" s="522"/>
      <c r="IZZ40" s="522"/>
      <c r="JAA40" s="522"/>
      <c r="JAB40" s="522"/>
      <c r="JAC40" s="522"/>
      <c r="JAD40" s="522"/>
      <c r="JAE40" s="522"/>
      <c r="JAF40" s="522"/>
      <c r="JAG40" s="522"/>
      <c r="JAH40" s="522"/>
      <c r="JAI40" s="522"/>
      <c r="JAJ40" s="522"/>
      <c r="JAK40" s="522"/>
      <c r="JAL40" s="522"/>
      <c r="JAM40" s="522"/>
      <c r="JAN40" s="522"/>
      <c r="JAO40" s="522"/>
      <c r="JAP40" s="522"/>
      <c r="JAQ40" s="522"/>
      <c r="JAR40" s="522"/>
      <c r="JAS40" s="522"/>
      <c r="JAT40" s="522"/>
      <c r="JAU40" s="522"/>
      <c r="JAV40" s="522"/>
      <c r="JAW40" s="522"/>
      <c r="JAX40" s="522"/>
      <c r="JAY40" s="522"/>
      <c r="JAZ40" s="522"/>
      <c r="JBA40" s="522"/>
      <c r="JBB40" s="522"/>
      <c r="JBC40" s="522"/>
      <c r="JBD40" s="522"/>
      <c r="JBE40" s="522"/>
      <c r="JBF40" s="522"/>
      <c r="JBG40" s="522"/>
      <c r="JBH40" s="522"/>
      <c r="JBI40" s="522"/>
      <c r="JBJ40" s="522"/>
      <c r="JBK40" s="522"/>
      <c r="JBL40" s="522"/>
      <c r="JBM40" s="522"/>
      <c r="JBN40" s="522"/>
      <c r="JBO40" s="522"/>
      <c r="JBP40" s="522"/>
      <c r="JBQ40" s="522"/>
      <c r="JBR40" s="522"/>
      <c r="JBS40" s="522"/>
      <c r="JBT40" s="522"/>
      <c r="JBU40" s="522"/>
      <c r="JBV40" s="522"/>
      <c r="JBW40" s="522"/>
      <c r="JBX40" s="522"/>
      <c r="JBY40" s="522"/>
      <c r="JBZ40" s="522"/>
      <c r="JCA40" s="522"/>
      <c r="JCB40" s="522"/>
      <c r="JCC40" s="522"/>
      <c r="JCD40" s="522"/>
      <c r="JCE40" s="522"/>
      <c r="JCF40" s="522"/>
      <c r="JCG40" s="522"/>
      <c r="JCH40" s="522"/>
      <c r="JCI40" s="522"/>
      <c r="JCJ40" s="522"/>
      <c r="JCK40" s="522"/>
      <c r="JCL40" s="522"/>
      <c r="JCM40" s="522"/>
      <c r="JCN40" s="522"/>
      <c r="JCO40" s="522"/>
      <c r="JCP40" s="522"/>
      <c r="JCQ40" s="522"/>
      <c r="JCR40" s="522"/>
      <c r="JCS40" s="522"/>
      <c r="JCT40" s="522"/>
      <c r="JCU40" s="522"/>
      <c r="JCV40" s="522"/>
      <c r="JCW40" s="522"/>
      <c r="JCX40" s="522"/>
      <c r="JCY40" s="522"/>
      <c r="JCZ40" s="522"/>
      <c r="JDA40" s="522"/>
      <c r="JDB40" s="522"/>
      <c r="JDC40" s="522"/>
      <c r="JDD40" s="522"/>
      <c r="JDE40" s="522"/>
      <c r="JDF40" s="522"/>
      <c r="JDG40" s="522"/>
      <c r="JDH40" s="522"/>
      <c r="JDI40" s="522"/>
      <c r="JDJ40" s="522"/>
      <c r="JDK40" s="522"/>
      <c r="JDL40" s="522"/>
      <c r="JDM40" s="522"/>
      <c r="JDN40" s="522"/>
      <c r="JDO40" s="522"/>
      <c r="JDP40" s="522"/>
      <c r="JDQ40" s="522"/>
      <c r="JDR40" s="522"/>
      <c r="JDS40" s="522"/>
      <c r="JDT40" s="522"/>
      <c r="JDU40" s="522"/>
      <c r="JDV40" s="522"/>
      <c r="JDW40" s="522"/>
      <c r="JDX40" s="522"/>
      <c r="JDY40" s="522"/>
      <c r="JDZ40" s="522"/>
      <c r="JEA40" s="522"/>
      <c r="JEB40" s="522"/>
      <c r="JEC40" s="522"/>
      <c r="JED40" s="522"/>
      <c r="JEE40" s="522"/>
      <c r="JEF40" s="522"/>
      <c r="JEG40" s="522"/>
      <c r="JEH40" s="522"/>
      <c r="JEI40" s="522"/>
      <c r="JEJ40" s="522"/>
      <c r="JEK40" s="522"/>
      <c r="JEL40" s="522"/>
      <c r="JEM40" s="522"/>
      <c r="JEN40" s="522"/>
      <c r="JEO40" s="522"/>
      <c r="JEP40" s="522"/>
      <c r="JEQ40" s="522"/>
      <c r="JER40" s="522"/>
      <c r="JES40" s="522"/>
      <c r="JET40" s="522"/>
      <c r="JEU40" s="522"/>
      <c r="JEV40" s="522"/>
      <c r="JEW40" s="522"/>
      <c r="JEX40" s="522"/>
      <c r="JEY40" s="522"/>
      <c r="JEZ40" s="522"/>
      <c r="JFA40" s="522"/>
      <c r="JFB40" s="522"/>
      <c r="JFC40" s="522"/>
      <c r="JFD40" s="522"/>
      <c r="JFE40" s="522"/>
      <c r="JFF40" s="522"/>
      <c r="JFG40" s="522"/>
      <c r="JFH40" s="522"/>
      <c r="JFI40" s="522"/>
      <c r="JFJ40" s="522"/>
      <c r="JFK40" s="522"/>
      <c r="JFL40" s="522"/>
      <c r="JFM40" s="522"/>
      <c r="JFN40" s="522"/>
      <c r="JFO40" s="522"/>
      <c r="JFP40" s="522"/>
      <c r="JFQ40" s="522"/>
      <c r="JFR40" s="522"/>
      <c r="JFS40" s="522"/>
      <c r="JFT40" s="522"/>
      <c r="JFU40" s="522"/>
      <c r="JFV40" s="522"/>
      <c r="JFW40" s="522"/>
      <c r="JFX40" s="522"/>
      <c r="JFY40" s="522"/>
      <c r="JFZ40" s="522"/>
      <c r="JGA40" s="522"/>
      <c r="JGB40" s="522"/>
      <c r="JGC40" s="522"/>
      <c r="JGD40" s="522"/>
      <c r="JGE40" s="522"/>
      <c r="JGF40" s="522"/>
      <c r="JGG40" s="522"/>
      <c r="JGH40" s="522"/>
      <c r="JGI40" s="522"/>
      <c r="JGJ40" s="522"/>
      <c r="JGK40" s="522"/>
      <c r="JGL40" s="522"/>
      <c r="JGM40" s="522"/>
      <c r="JGN40" s="522"/>
      <c r="JGO40" s="522"/>
      <c r="JGP40" s="522"/>
      <c r="JGQ40" s="522"/>
      <c r="JGR40" s="522"/>
      <c r="JGS40" s="522"/>
      <c r="JGT40" s="522"/>
      <c r="JGU40" s="522"/>
      <c r="JGV40" s="522"/>
      <c r="JGW40" s="522"/>
      <c r="JGX40" s="522"/>
      <c r="JGY40" s="522"/>
      <c r="JGZ40" s="522"/>
      <c r="JHA40" s="522"/>
      <c r="JHB40" s="522"/>
      <c r="JHC40" s="522"/>
      <c r="JHD40" s="522"/>
      <c r="JHE40" s="522"/>
      <c r="JHF40" s="522"/>
      <c r="JHG40" s="522"/>
      <c r="JHH40" s="522"/>
      <c r="JHI40" s="522"/>
      <c r="JHJ40" s="522"/>
      <c r="JHK40" s="522"/>
      <c r="JHL40" s="522"/>
      <c r="JHM40" s="522"/>
      <c r="JHN40" s="522"/>
      <c r="JHO40" s="522"/>
      <c r="JHP40" s="522"/>
      <c r="JHQ40" s="522"/>
      <c r="JHR40" s="522"/>
      <c r="JHS40" s="522"/>
      <c r="JHT40" s="522"/>
      <c r="JHU40" s="522"/>
      <c r="JHV40" s="522"/>
      <c r="JHW40" s="522"/>
      <c r="JHX40" s="522"/>
      <c r="JHY40" s="522"/>
      <c r="JHZ40" s="522"/>
      <c r="JIA40" s="522"/>
      <c r="JIB40" s="522"/>
      <c r="JIC40" s="522"/>
      <c r="JID40" s="522"/>
      <c r="JIE40" s="522"/>
      <c r="JIF40" s="522"/>
      <c r="JIG40" s="522"/>
      <c r="JIH40" s="522"/>
      <c r="JII40" s="522"/>
      <c r="JIJ40" s="522"/>
      <c r="JIK40" s="522"/>
      <c r="JIL40" s="522"/>
      <c r="JIM40" s="522"/>
      <c r="JIN40" s="522"/>
      <c r="JIO40" s="522"/>
      <c r="JIP40" s="522"/>
      <c r="JIQ40" s="522"/>
      <c r="JIR40" s="522"/>
      <c r="JIS40" s="522"/>
      <c r="JIT40" s="522"/>
      <c r="JIU40" s="522"/>
      <c r="JIV40" s="522"/>
      <c r="JIW40" s="522"/>
      <c r="JIX40" s="522"/>
      <c r="JIY40" s="522"/>
      <c r="JIZ40" s="522"/>
      <c r="JJA40" s="522"/>
      <c r="JJB40" s="522"/>
      <c r="JJC40" s="522"/>
      <c r="JJD40" s="522"/>
      <c r="JJE40" s="522"/>
      <c r="JJF40" s="522"/>
      <c r="JJG40" s="522"/>
      <c r="JJH40" s="522"/>
      <c r="JJI40" s="522"/>
      <c r="JJJ40" s="522"/>
      <c r="JJK40" s="522"/>
      <c r="JJL40" s="522"/>
      <c r="JJM40" s="522"/>
      <c r="JJN40" s="522"/>
      <c r="JJO40" s="522"/>
      <c r="JJP40" s="522"/>
      <c r="JJQ40" s="522"/>
      <c r="JJR40" s="522"/>
      <c r="JJS40" s="522"/>
      <c r="JJT40" s="522"/>
      <c r="JJU40" s="522"/>
      <c r="JJV40" s="522"/>
      <c r="JJW40" s="522"/>
      <c r="JJX40" s="522"/>
      <c r="JJY40" s="522"/>
      <c r="JJZ40" s="522"/>
      <c r="JKA40" s="522"/>
      <c r="JKB40" s="522"/>
      <c r="JKC40" s="522"/>
      <c r="JKD40" s="522"/>
      <c r="JKE40" s="522"/>
      <c r="JKF40" s="522"/>
      <c r="JKG40" s="522"/>
      <c r="JKH40" s="522"/>
      <c r="JKI40" s="522"/>
      <c r="JKJ40" s="522"/>
      <c r="JKK40" s="522"/>
      <c r="JKL40" s="522"/>
      <c r="JKM40" s="522"/>
      <c r="JKN40" s="522"/>
      <c r="JKO40" s="522"/>
      <c r="JKP40" s="522"/>
      <c r="JKQ40" s="522"/>
      <c r="JKR40" s="522"/>
      <c r="JKS40" s="522"/>
      <c r="JKT40" s="522"/>
      <c r="JKU40" s="522"/>
      <c r="JKV40" s="522"/>
      <c r="JKW40" s="522"/>
      <c r="JKX40" s="522"/>
      <c r="JKY40" s="522"/>
      <c r="JKZ40" s="522"/>
      <c r="JLA40" s="522"/>
      <c r="JLB40" s="522"/>
      <c r="JLC40" s="522"/>
      <c r="JLD40" s="522"/>
      <c r="JLE40" s="522"/>
      <c r="JLF40" s="522"/>
      <c r="JLG40" s="522"/>
      <c r="JLH40" s="522"/>
      <c r="JLI40" s="522"/>
      <c r="JLJ40" s="522"/>
      <c r="JLK40" s="522"/>
      <c r="JLL40" s="522"/>
      <c r="JLM40" s="522"/>
      <c r="JLN40" s="522"/>
      <c r="JLO40" s="522"/>
      <c r="JLP40" s="522"/>
      <c r="JLQ40" s="522"/>
      <c r="JLR40" s="522"/>
      <c r="JLS40" s="522"/>
      <c r="JLT40" s="522"/>
      <c r="JLU40" s="522"/>
      <c r="JLV40" s="522"/>
      <c r="JLW40" s="522"/>
      <c r="JLX40" s="522"/>
      <c r="JLY40" s="522"/>
      <c r="JLZ40" s="522"/>
      <c r="JMA40" s="522"/>
      <c r="JMB40" s="522"/>
      <c r="JMC40" s="522"/>
      <c r="JMD40" s="522"/>
      <c r="JME40" s="522"/>
      <c r="JMF40" s="522"/>
      <c r="JMG40" s="522"/>
      <c r="JMH40" s="522"/>
      <c r="JMI40" s="522"/>
      <c r="JMJ40" s="522"/>
      <c r="JMK40" s="522"/>
      <c r="JML40" s="522"/>
      <c r="JMM40" s="522"/>
      <c r="JMN40" s="522"/>
      <c r="JMO40" s="522"/>
      <c r="JMP40" s="522"/>
      <c r="JMQ40" s="522"/>
      <c r="JMR40" s="522"/>
      <c r="JMS40" s="522"/>
      <c r="JMT40" s="522"/>
      <c r="JMU40" s="522"/>
      <c r="JMV40" s="522"/>
      <c r="JMW40" s="522"/>
      <c r="JMX40" s="522"/>
      <c r="JMY40" s="522"/>
      <c r="JMZ40" s="522"/>
      <c r="JNA40" s="522"/>
      <c r="JNB40" s="522"/>
      <c r="JNC40" s="522"/>
      <c r="JND40" s="522"/>
      <c r="JNE40" s="522"/>
      <c r="JNF40" s="522"/>
      <c r="JNG40" s="522"/>
      <c r="JNH40" s="522"/>
      <c r="JNI40" s="522"/>
      <c r="JNJ40" s="522"/>
      <c r="JNK40" s="522"/>
      <c r="JNL40" s="522"/>
      <c r="JNM40" s="522"/>
      <c r="JNN40" s="522"/>
      <c r="JNO40" s="522"/>
      <c r="JNP40" s="522"/>
      <c r="JNQ40" s="522"/>
      <c r="JNR40" s="522"/>
      <c r="JNS40" s="522"/>
      <c r="JNT40" s="522"/>
      <c r="JNU40" s="522"/>
      <c r="JNV40" s="522"/>
      <c r="JNW40" s="522"/>
      <c r="JNX40" s="522"/>
      <c r="JNY40" s="522"/>
      <c r="JNZ40" s="522"/>
      <c r="JOA40" s="522"/>
      <c r="JOB40" s="522"/>
      <c r="JOC40" s="522"/>
      <c r="JOD40" s="522"/>
      <c r="JOE40" s="522"/>
      <c r="JOF40" s="522"/>
      <c r="JOG40" s="522"/>
      <c r="JOH40" s="522"/>
      <c r="JOI40" s="522"/>
      <c r="JOJ40" s="522"/>
      <c r="JOK40" s="522"/>
      <c r="JOL40" s="522"/>
      <c r="JOM40" s="522"/>
      <c r="JON40" s="522"/>
      <c r="JOO40" s="522"/>
      <c r="JOP40" s="522"/>
      <c r="JOQ40" s="522"/>
      <c r="JOR40" s="522"/>
      <c r="JOS40" s="522"/>
      <c r="JOT40" s="522"/>
      <c r="JOU40" s="522"/>
      <c r="JOV40" s="522"/>
      <c r="JOW40" s="522"/>
      <c r="JOX40" s="522"/>
      <c r="JOY40" s="522"/>
      <c r="JOZ40" s="522"/>
      <c r="JPA40" s="522"/>
      <c r="JPB40" s="522"/>
      <c r="JPC40" s="522"/>
      <c r="JPD40" s="522"/>
      <c r="JPE40" s="522"/>
      <c r="JPF40" s="522"/>
      <c r="JPG40" s="522"/>
      <c r="JPH40" s="522"/>
      <c r="JPI40" s="522"/>
      <c r="JPJ40" s="522"/>
      <c r="JPK40" s="522"/>
      <c r="JPL40" s="522"/>
      <c r="JPM40" s="522"/>
      <c r="JPN40" s="522"/>
      <c r="JPO40" s="522"/>
      <c r="JPP40" s="522"/>
      <c r="JPQ40" s="522"/>
      <c r="JPR40" s="522"/>
      <c r="JPS40" s="522"/>
      <c r="JPT40" s="522"/>
      <c r="JPU40" s="522"/>
      <c r="JPV40" s="522"/>
      <c r="JPW40" s="522"/>
      <c r="JPX40" s="522"/>
      <c r="JPY40" s="522"/>
      <c r="JPZ40" s="522"/>
      <c r="JQA40" s="522"/>
      <c r="JQB40" s="522"/>
      <c r="JQC40" s="522"/>
      <c r="JQD40" s="522"/>
      <c r="JQE40" s="522"/>
      <c r="JQF40" s="522"/>
      <c r="JQG40" s="522"/>
      <c r="JQH40" s="522"/>
      <c r="JQI40" s="522"/>
      <c r="JQJ40" s="522"/>
      <c r="JQK40" s="522"/>
      <c r="JQL40" s="522"/>
      <c r="JQM40" s="522"/>
      <c r="JQN40" s="522"/>
      <c r="JQO40" s="522"/>
      <c r="JQP40" s="522"/>
      <c r="JQQ40" s="522"/>
      <c r="JQR40" s="522"/>
      <c r="JQS40" s="522"/>
      <c r="JQT40" s="522"/>
      <c r="JQU40" s="522"/>
      <c r="JQV40" s="522"/>
      <c r="JQW40" s="522"/>
      <c r="JQX40" s="522"/>
      <c r="JQY40" s="522"/>
      <c r="JQZ40" s="522"/>
      <c r="JRA40" s="522"/>
      <c r="JRB40" s="522"/>
      <c r="JRC40" s="522"/>
      <c r="JRD40" s="522"/>
      <c r="JRE40" s="522"/>
      <c r="JRF40" s="522"/>
      <c r="JRG40" s="522"/>
      <c r="JRH40" s="522"/>
      <c r="JRI40" s="522"/>
      <c r="JRJ40" s="522"/>
      <c r="JRK40" s="522"/>
      <c r="JRL40" s="522"/>
      <c r="JRM40" s="522"/>
      <c r="JRN40" s="522"/>
      <c r="JRO40" s="522"/>
      <c r="JRP40" s="522"/>
      <c r="JRQ40" s="522"/>
      <c r="JRR40" s="522"/>
      <c r="JRS40" s="522"/>
      <c r="JRT40" s="522"/>
      <c r="JRU40" s="522"/>
      <c r="JRV40" s="522"/>
      <c r="JRW40" s="522"/>
      <c r="JRX40" s="522"/>
      <c r="JRY40" s="522"/>
      <c r="JRZ40" s="522"/>
      <c r="JSA40" s="522"/>
      <c r="JSB40" s="522"/>
      <c r="JSC40" s="522"/>
      <c r="JSD40" s="522"/>
      <c r="JSE40" s="522"/>
      <c r="JSF40" s="522"/>
      <c r="JSG40" s="522"/>
      <c r="JSH40" s="522"/>
      <c r="JSI40" s="522"/>
      <c r="JSJ40" s="522"/>
      <c r="JSK40" s="522"/>
      <c r="JSL40" s="522"/>
      <c r="JSM40" s="522"/>
      <c r="JSN40" s="522"/>
      <c r="JSO40" s="522"/>
      <c r="JSP40" s="522"/>
      <c r="JSQ40" s="522"/>
      <c r="JSR40" s="522"/>
      <c r="JSS40" s="522"/>
      <c r="JST40" s="522"/>
      <c r="JSU40" s="522"/>
      <c r="JSV40" s="522"/>
      <c r="JSW40" s="522"/>
      <c r="JSX40" s="522"/>
      <c r="JSY40" s="522"/>
      <c r="JSZ40" s="522"/>
      <c r="JTA40" s="522"/>
      <c r="JTB40" s="522"/>
      <c r="JTC40" s="522"/>
      <c r="JTD40" s="522"/>
      <c r="JTE40" s="522"/>
      <c r="JTF40" s="522"/>
      <c r="JTG40" s="522"/>
      <c r="JTH40" s="522"/>
      <c r="JTI40" s="522"/>
      <c r="JTJ40" s="522"/>
      <c r="JTK40" s="522"/>
      <c r="JTL40" s="522"/>
      <c r="JTM40" s="522"/>
      <c r="JTN40" s="522"/>
      <c r="JTO40" s="522"/>
      <c r="JTP40" s="522"/>
      <c r="JTQ40" s="522"/>
      <c r="JTR40" s="522"/>
      <c r="JTS40" s="522"/>
      <c r="JTT40" s="522"/>
      <c r="JTU40" s="522"/>
      <c r="JTV40" s="522"/>
      <c r="JTW40" s="522"/>
      <c r="JTX40" s="522"/>
      <c r="JTY40" s="522"/>
      <c r="JTZ40" s="522"/>
      <c r="JUA40" s="522"/>
      <c r="JUB40" s="522"/>
      <c r="JUC40" s="522"/>
      <c r="JUD40" s="522"/>
      <c r="JUE40" s="522"/>
      <c r="JUF40" s="522"/>
      <c r="JUG40" s="522"/>
      <c r="JUH40" s="522"/>
      <c r="JUI40" s="522"/>
      <c r="JUJ40" s="522"/>
      <c r="JUK40" s="522"/>
      <c r="JUL40" s="522"/>
      <c r="JUM40" s="522"/>
      <c r="JUN40" s="522"/>
      <c r="JUO40" s="522"/>
      <c r="JUP40" s="522"/>
      <c r="JUQ40" s="522"/>
      <c r="JUR40" s="522"/>
      <c r="JUS40" s="522"/>
      <c r="JUT40" s="522"/>
      <c r="JUU40" s="522"/>
      <c r="JUV40" s="522"/>
      <c r="JUW40" s="522"/>
      <c r="JUX40" s="522"/>
      <c r="JUY40" s="522"/>
      <c r="JUZ40" s="522"/>
      <c r="JVA40" s="522"/>
      <c r="JVB40" s="522"/>
      <c r="JVC40" s="522"/>
      <c r="JVD40" s="522"/>
      <c r="JVE40" s="522"/>
      <c r="JVF40" s="522"/>
      <c r="JVG40" s="522"/>
      <c r="JVH40" s="522"/>
      <c r="JVI40" s="522"/>
      <c r="JVJ40" s="522"/>
      <c r="JVK40" s="522"/>
      <c r="JVL40" s="522"/>
      <c r="JVM40" s="522"/>
      <c r="JVN40" s="522"/>
      <c r="JVO40" s="522"/>
      <c r="JVP40" s="522"/>
      <c r="JVQ40" s="522"/>
      <c r="JVR40" s="522"/>
      <c r="JVS40" s="522"/>
      <c r="JVT40" s="522"/>
      <c r="JVU40" s="522"/>
      <c r="JVV40" s="522"/>
      <c r="JVW40" s="522"/>
      <c r="JVX40" s="522"/>
      <c r="JVY40" s="522"/>
      <c r="JVZ40" s="522"/>
      <c r="JWA40" s="522"/>
      <c r="JWB40" s="522"/>
      <c r="JWC40" s="522"/>
      <c r="JWD40" s="522"/>
      <c r="JWE40" s="522"/>
      <c r="JWF40" s="522"/>
      <c r="JWG40" s="522"/>
      <c r="JWH40" s="522"/>
      <c r="JWI40" s="522"/>
      <c r="JWJ40" s="522"/>
      <c r="JWK40" s="522"/>
      <c r="JWL40" s="522"/>
      <c r="JWM40" s="522"/>
      <c r="JWN40" s="522"/>
      <c r="JWO40" s="522"/>
      <c r="JWP40" s="522"/>
      <c r="JWQ40" s="522"/>
      <c r="JWR40" s="522"/>
      <c r="JWS40" s="522"/>
      <c r="JWT40" s="522"/>
      <c r="JWU40" s="522"/>
      <c r="JWV40" s="522"/>
      <c r="JWW40" s="522"/>
      <c r="JWX40" s="522"/>
      <c r="JWY40" s="522"/>
      <c r="JWZ40" s="522"/>
      <c r="JXA40" s="522"/>
      <c r="JXB40" s="522"/>
      <c r="JXC40" s="522"/>
      <c r="JXD40" s="522"/>
      <c r="JXE40" s="522"/>
      <c r="JXF40" s="522"/>
      <c r="JXG40" s="522"/>
      <c r="JXH40" s="522"/>
      <c r="JXI40" s="522"/>
      <c r="JXJ40" s="522"/>
      <c r="JXK40" s="522"/>
      <c r="JXL40" s="522"/>
      <c r="JXM40" s="522"/>
      <c r="JXN40" s="522"/>
      <c r="JXO40" s="522"/>
      <c r="JXP40" s="522"/>
      <c r="JXQ40" s="522"/>
      <c r="JXR40" s="522"/>
      <c r="JXS40" s="522"/>
      <c r="JXT40" s="522"/>
      <c r="JXU40" s="522"/>
      <c r="JXV40" s="522"/>
      <c r="JXW40" s="522"/>
      <c r="JXX40" s="522"/>
      <c r="JXY40" s="522"/>
      <c r="JXZ40" s="522"/>
      <c r="JYA40" s="522"/>
      <c r="JYB40" s="522"/>
      <c r="JYC40" s="522"/>
      <c r="JYD40" s="522"/>
      <c r="JYE40" s="522"/>
      <c r="JYF40" s="522"/>
      <c r="JYG40" s="522"/>
      <c r="JYH40" s="522"/>
      <c r="JYI40" s="522"/>
      <c r="JYJ40" s="522"/>
      <c r="JYK40" s="522"/>
      <c r="JYL40" s="522"/>
      <c r="JYM40" s="522"/>
      <c r="JYN40" s="522"/>
      <c r="JYO40" s="522"/>
      <c r="JYP40" s="522"/>
      <c r="JYQ40" s="522"/>
      <c r="JYR40" s="522"/>
      <c r="JYS40" s="522"/>
      <c r="JYT40" s="522"/>
      <c r="JYU40" s="522"/>
      <c r="JYV40" s="522"/>
      <c r="JYW40" s="522"/>
      <c r="JYX40" s="522"/>
      <c r="JYY40" s="522"/>
      <c r="JYZ40" s="522"/>
      <c r="JZA40" s="522"/>
      <c r="JZB40" s="522"/>
      <c r="JZC40" s="522"/>
      <c r="JZD40" s="522"/>
      <c r="JZE40" s="522"/>
      <c r="JZF40" s="522"/>
      <c r="JZG40" s="522"/>
      <c r="JZH40" s="522"/>
      <c r="JZI40" s="522"/>
      <c r="JZJ40" s="522"/>
      <c r="JZK40" s="522"/>
      <c r="JZL40" s="522"/>
      <c r="JZM40" s="522"/>
      <c r="JZN40" s="522"/>
      <c r="JZO40" s="522"/>
      <c r="JZP40" s="522"/>
      <c r="JZQ40" s="522"/>
      <c r="JZR40" s="522"/>
      <c r="JZS40" s="522"/>
      <c r="JZT40" s="522"/>
      <c r="JZU40" s="522"/>
      <c r="JZV40" s="522"/>
      <c r="JZW40" s="522"/>
      <c r="JZX40" s="522"/>
      <c r="JZY40" s="522"/>
      <c r="JZZ40" s="522"/>
      <c r="KAA40" s="522"/>
      <c r="KAB40" s="522"/>
      <c r="KAC40" s="522"/>
      <c r="KAD40" s="522"/>
      <c r="KAE40" s="522"/>
      <c r="KAF40" s="522"/>
      <c r="KAG40" s="522"/>
      <c r="KAH40" s="522"/>
      <c r="KAI40" s="522"/>
      <c r="KAJ40" s="522"/>
      <c r="KAK40" s="522"/>
      <c r="KAL40" s="522"/>
      <c r="KAM40" s="522"/>
      <c r="KAN40" s="522"/>
      <c r="KAO40" s="522"/>
      <c r="KAP40" s="522"/>
      <c r="KAQ40" s="522"/>
      <c r="KAR40" s="522"/>
      <c r="KAS40" s="522"/>
      <c r="KAT40" s="522"/>
      <c r="KAU40" s="522"/>
      <c r="KAV40" s="522"/>
      <c r="KAW40" s="522"/>
      <c r="KAX40" s="522"/>
      <c r="KAY40" s="522"/>
      <c r="KAZ40" s="522"/>
      <c r="KBA40" s="522"/>
      <c r="KBB40" s="522"/>
      <c r="KBC40" s="522"/>
      <c r="KBD40" s="522"/>
      <c r="KBE40" s="522"/>
      <c r="KBF40" s="522"/>
      <c r="KBG40" s="522"/>
      <c r="KBH40" s="522"/>
      <c r="KBI40" s="522"/>
      <c r="KBJ40" s="522"/>
      <c r="KBK40" s="522"/>
      <c r="KBL40" s="522"/>
      <c r="KBM40" s="522"/>
      <c r="KBN40" s="522"/>
      <c r="KBO40" s="522"/>
      <c r="KBP40" s="522"/>
      <c r="KBQ40" s="522"/>
      <c r="KBR40" s="522"/>
      <c r="KBS40" s="522"/>
      <c r="KBT40" s="522"/>
      <c r="KBU40" s="522"/>
      <c r="KBV40" s="522"/>
      <c r="KBW40" s="522"/>
      <c r="KBX40" s="522"/>
      <c r="KBY40" s="522"/>
      <c r="KBZ40" s="522"/>
      <c r="KCA40" s="522"/>
      <c r="KCB40" s="522"/>
      <c r="KCC40" s="522"/>
      <c r="KCD40" s="522"/>
      <c r="KCE40" s="522"/>
      <c r="KCF40" s="522"/>
      <c r="KCG40" s="522"/>
      <c r="KCH40" s="522"/>
      <c r="KCI40" s="522"/>
      <c r="KCJ40" s="522"/>
      <c r="KCK40" s="522"/>
      <c r="KCL40" s="522"/>
      <c r="KCM40" s="522"/>
      <c r="KCN40" s="522"/>
      <c r="KCO40" s="522"/>
      <c r="KCP40" s="522"/>
      <c r="KCQ40" s="522"/>
      <c r="KCR40" s="522"/>
      <c r="KCS40" s="522"/>
      <c r="KCT40" s="522"/>
      <c r="KCU40" s="522"/>
      <c r="KCV40" s="522"/>
      <c r="KCW40" s="522"/>
      <c r="KCX40" s="522"/>
      <c r="KCY40" s="522"/>
      <c r="KCZ40" s="522"/>
      <c r="KDA40" s="522"/>
      <c r="KDB40" s="522"/>
      <c r="KDC40" s="522"/>
      <c r="KDD40" s="522"/>
      <c r="KDE40" s="522"/>
      <c r="KDF40" s="522"/>
      <c r="KDG40" s="522"/>
      <c r="KDH40" s="522"/>
      <c r="KDI40" s="522"/>
      <c r="KDJ40" s="522"/>
      <c r="KDK40" s="522"/>
      <c r="KDL40" s="522"/>
      <c r="KDM40" s="522"/>
      <c r="KDN40" s="522"/>
      <c r="KDO40" s="522"/>
      <c r="KDP40" s="522"/>
      <c r="KDQ40" s="522"/>
      <c r="KDR40" s="522"/>
      <c r="KDS40" s="522"/>
      <c r="KDT40" s="522"/>
      <c r="KDU40" s="522"/>
      <c r="KDV40" s="522"/>
      <c r="KDW40" s="522"/>
      <c r="KDX40" s="522"/>
      <c r="KDY40" s="522"/>
      <c r="KDZ40" s="522"/>
      <c r="KEA40" s="522"/>
      <c r="KEB40" s="522"/>
      <c r="KEC40" s="522"/>
      <c r="KED40" s="522"/>
      <c r="KEE40" s="522"/>
      <c r="KEF40" s="522"/>
      <c r="KEG40" s="522"/>
      <c r="KEH40" s="522"/>
      <c r="KEI40" s="522"/>
      <c r="KEJ40" s="522"/>
      <c r="KEK40" s="522"/>
      <c r="KEL40" s="522"/>
      <c r="KEM40" s="522"/>
      <c r="KEN40" s="522"/>
      <c r="KEO40" s="522"/>
      <c r="KEP40" s="522"/>
      <c r="KEQ40" s="522"/>
      <c r="KER40" s="522"/>
      <c r="KES40" s="522"/>
      <c r="KET40" s="522"/>
      <c r="KEU40" s="522"/>
      <c r="KEV40" s="522"/>
      <c r="KEW40" s="522"/>
      <c r="KEX40" s="522"/>
      <c r="KEY40" s="522"/>
      <c r="KEZ40" s="522"/>
      <c r="KFA40" s="522"/>
      <c r="KFB40" s="522"/>
      <c r="KFC40" s="522"/>
      <c r="KFD40" s="522"/>
      <c r="KFE40" s="522"/>
      <c r="KFF40" s="522"/>
      <c r="KFG40" s="522"/>
      <c r="KFH40" s="522"/>
      <c r="KFI40" s="522"/>
      <c r="KFJ40" s="522"/>
      <c r="KFK40" s="522"/>
      <c r="KFL40" s="522"/>
      <c r="KFM40" s="522"/>
      <c r="KFN40" s="522"/>
      <c r="KFO40" s="522"/>
      <c r="KFP40" s="522"/>
      <c r="KFQ40" s="522"/>
      <c r="KFR40" s="522"/>
      <c r="KFS40" s="522"/>
      <c r="KFT40" s="522"/>
      <c r="KFU40" s="522"/>
      <c r="KFV40" s="522"/>
      <c r="KFW40" s="522"/>
      <c r="KFX40" s="522"/>
      <c r="KFY40" s="522"/>
      <c r="KFZ40" s="522"/>
      <c r="KGA40" s="522"/>
      <c r="KGB40" s="522"/>
      <c r="KGC40" s="522"/>
      <c r="KGD40" s="522"/>
      <c r="KGE40" s="522"/>
      <c r="KGF40" s="522"/>
      <c r="KGG40" s="522"/>
      <c r="KGH40" s="522"/>
      <c r="KGI40" s="522"/>
      <c r="KGJ40" s="522"/>
      <c r="KGK40" s="522"/>
      <c r="KGL40" s="522"/>
      <c r="KGM40" s="522"/>
      <c r="KGN40" s="522"/>
      <c r="KGO40" s="522"/>
      <c r="KGP40" s="522"/>
      <c r="KGQ40" s="522"/>
      <c r="KGR40" s="522"/>
      <c r="KGS40" s="522"/>
      <c r="KGT40" s="522"/>
      <c r="KGU40" s="522"/>
      <c r="KGV40" s="522"/>
      <c r="KGW40" s="522"/>
      <c r="KGX40" s="522"/>
      <c r="KGY40" s="522"/>
      <c r="KGZ40" s="522"/>
      <c r="KHA40" s="522"/>
      <c r="KHB40" s="522"/>
      <c r="KHC40" s="522"/>
      <c r="KHD40" s="522"/>
      <c r="KHE40" s="522"/>
      <c r="KHF40" s="522"/>
      <c r="KHG40" s="522"/>
      <c r="KHH40" s="522"/>
      <c r="KHI40" s="522"/>
      <c r="KHJ40" s="522"/>
      <c r="KHK40" s="522"/>
      <c r="KHL40" s="522"/>
      <c r="KHM40" s="522"/>
      <c r="KHN40" s="522"/>
      <c r="KHO40" s="522"/>
      <c r="KHP40" s="522"/>
      <c r="KHQ40" s="522"/>
      <c r="KHR40" s="522"/>
      <c r="KHS40" s="522"/>
      <c r="KHT40" s="522"/>
      <c r="KHU40" s="522"/>
      <c r="KHV40" s="522"/>
      <c r="KHW40" s="522"/>
      <c r="KHX40" s="522"/>
      <c r="KHY40" s="522"/>
      <c r="KHZ40" s="522"/>
      <c r="KIA40" s="522"/>
      <c r="KIB40" s="522"/>
      <c r="KIC40" s="522"/>
      <c r="KID40" s="522"/>
      <c r="KIE40" s="522"/>
      <c r="KIF40" s="522"/>
      <c r="KIG40" s="522"/>
      <c r="KIH40" s="522"/>
      <c r="KII40" s="522"/>
      <c r="KIJ40" s="522"/>
      <c r="KIK40" s="522"/>
      <c r="KIL40" s="522"/>
      <c r="KIM40" s="522"/>
      <c r="KIN40" s="522"/>
      <c r="KIO40" s="522"/>
      <c r="KIP40" s="522"/>
      <c r="KIQ40" s="522"/>
      <c r="KIR40" s="522"/>
      <c r="KIS40" s="522"/>
      <c r="KIT40" s="522"/>
      <c r="KIU40" s="522"/>
      <c r="KIV40" s="522"/>
      <c r="KIW40" s="522"/>
      <c r="KIX40" s="522"/>
      <c r="KIY40" s="522"/>
      <c r="KIZ40" s="522"/>
      <c r="KJA40" s="522"/>
      <c r="KJB40" s="522"/>
      <c r="KJC40" s="522"/>
      <c r="KJD40" s="522"/>
      <c r="KJE40" s="522"/>
      <c r="KJF40" s="522"/>
      <c r="KJG40" s="522"/>
      <c r="KJH40" s="522"/>
      <c r="KJI40" s="522"/>
      <c r="KJJ40" s="522"/>
      <c r="KJK40" s="522"/>
      <c r="KJL40" s="522"/>
      <c r="KJM40" s="522"/>
      <c r="KJN40" s="522"/>
      <c r="KJO40" s="522"/>
      <c r="KJP40" s="522"/>
      <c r="KJQ40" s="522"/>
      <c r="KJR40" s="522"/>
      <c r="KJS40" s="522"/>
      <c r="KJT40" s="522"/>
      <c r="KJU40" s="522"/>
      <c r="KJV40" s="522"/>
      <c r="KJW40" s="522"/>
      <c r="KJX40" s="522"/>
      <c r="KJY40" s="522"/>
      <c r="KJZ40" s="522"/>
      <c r="KKA40" s="522"/>
      <c r="KKB40" s="522"/>
      <c r="KKC40" s="522"/>
      <c r="KKD40" s="522"/>
      <c r="KKE40" s="522"/>
      <c r="KKF40" s="522"/>
      <c r="KKG40" s="522"/>
      <c r="KKH40" s="522"/>
      <c r="KKI40" s="522"/>
      <c r="KKJ40" s="522"/>
      <c r="KKK40" s="522"/>
      <c r="KKL40" s="522"/>
      <c r="KKM40" s="522"/>
      <c r="KKN40" s="522"/>
      <c r="KKO40" s="522"/>
      <c r="KKP40" s="522"/>
      <c r="KKQ40" s="522"/>
      <c r="KKR40" s="522"/>
      <c r="KKS40" s="522"/>
      <c r="KKT40" s="522"/>
      <c r="KKU40" s="522"/>
      <c r="KKV40" s="522"/>
      <c r="KKW40" s="522"/>
      <c r="KKX40" s="522"/>
      <c r="KKY40" s="522"/>
      <c r="KKZ40" s="522"/>
      <c r="KLA40" s="522"/>
      <c r="KLB40" s="522"/>
      <c r="KLC40" s="522"/>
      <c r="KLD40" s="522"/>
      <c r="KLE40" s="522"/>
      <c r="KLF40" s="522"/>
      <c r="KLG40" s="522"/>
      <c r="KLH40" s="522"/>
      <c r="KLI40" s="522"/>
      <c r="KLJ40" s="522"/>
      <c r="KLK40" s="522"/>
      <c r="KLL40" s="522"/>
      <c r="KLM40" s="522"/>
      <c r="KLN40" s="522"/>
      <c r="KLO40" s="522"/>
      <c r="KLP40" s="522"/>
      <c r="KLQ40" s="522"/>
      <c r="KLR40" s="522"/>
      <c r="KLS40" s="522"/>
      <c r="KLT40" s="522"/>
      <c r="KLU40" s="522"/>
      <c r="KLV40" s="522"/>
      <c r="KLW40" s="522"/>
      <c r="KLX40" s="522"/>
      <c r="KLY40" s="522"/>
      <c r="KLZ40" s="522"/>
      <c r="KMA40" s="522"/>
      <c r="KMB40" s="522"/>
      <c r="KMC40" s="522"/>
      <c r="KMD40" s="522"/>
      <c r="KME40" s="522"/>
      <c r="KMF40" s="522"/>
      <c r="KMG40" s="522"/>
      <c r="KMH40" s="522"/>
      <c r="KMI40" s="522"/>
      <c r="KMJ40" s="522"/>
      <c r="KMK40" s="522"/>
      <c r="KML40" s="522"/>
      <c r="KMM40" s="522"/>
      <c r="KMN40" s="522"/>
      <c r="KMO40" s="522"/>
      <c r="KMP40" s="522"/>
      <c r="KMQ40" s="522"/>
      <c r="KMR40" s="522"/>
      <c r="KMS40" s="522"/>
      <c r="KMT40" s="522"/>
      <c r="KMU40" s="522"/>
      <c r="KMV40" s="522"/>
      <c r="KMW40" s="522"/>
      <c r="KMX40" s="522"/>
      <c r="KMY40" s="522"/>
      <c r="KMZ40" s="522"/>
      <c r="KNA40" s="522"/>
      <c r="KNB40" s="522"/>
      <c r="KNC40" s="522"/>
      <c r="KND40" s="522"/>
      <c r="KNE40" s="522"/>
      <c r="KNF40" s="522"/>
      <c r="KNG40" s="522"/>
      <c r="KNH40" s="522"/>
      <c r="KNI40" s="522"/>
      <c r="KNJ40" s="522"/>
      <c r="KNK40" s="522"/>
      <c r="KNL40" s="522"/>
      <c r="KNM40" s="522"/>
      <c r="KNN40" s="522"/>
      <c r="KNO40" s="522"/>
      <c r="KNP40" s="522"/>
      <c r="KNQ40" s="522"/>
      <c r="KNR40" s="522"/>
      <c r="KNS40" s="522"/>
      <c r="KNT40" s="522"/>
      <c r="KNU40" s="522"/>
      <c r="KNV40" s="522"/>
      <c r="KNW40" s="522"/>
      <c r="KNX40" s="522"/>
      <c r="KNY40" s="522"/>
      <c r="KNZ40" s="522"/>
      <c r="KOA40" s="522"/>
      <c r="KOB40" s="522"/>
      <c r="KOC40" s="522"/>
      <c r="KOD40" s="522"/>
      <c r="KOE40" s="522"/>
      <c r="KOF40" s="522"/>
      <c r="KOG40" s="522"/>
      <c r="KOH40" s="522"/>
      <c r="KOI40" s="522"/>
      <c r="KOJ40" s="522"/>
      <c r="KOK40" s="522"/>
      <c r="KOL40" s="522"/>
      <c r="KOM40" s="522"/>
      <c r="KON40" s="522"/>
      <c r="KOO40" s="522"/>
      <c r="KOP40" s="522"/>
      <c r="KOQ40" s="522"/>
      <c r="KOR40" s="522"/>
      <c r="KOS40" s="522"/>
      <c r="KOT40" s="522"/>
      <c r="KOU40" s="522"/>
      <c r="KOV40" s="522"/>
      <c r="KOW40" s="522"/>
      <c r="KOX40" s="522"/>
      <c r="KOY40" s="522"/>
      <c r="KOZ40" s="522"/>
      <c r="KPA40" s="522"/>
      <c r="KPB40" s="522"/>
      <c r="KPC40" s="522"/>
      <c r="KPD40" s="522"/>
      <c r="KPE40" s="522"/>
      <c r="KPF40" s="522"/>
      <c r="KPG40" s="522"/>
      <c r="KPH40" s="522"/>
      <c r="KPI40" s="522"/>
      <c r="KPJ40" s="522"/>
      <c r="KPK40" s="522"/>
      <c r="KPL40" s="522"/>
      <c r="KPM40" s="522"/>
      <c r="KPN40" s="522"/>
      <c r="KPO40" s="522"/>
      <c r="KPP40" s="522"/>
      <c r="KPQ40" s="522"/>
      <c r="KPR40" s="522"/>
      <c r="KPS40" s="522"/>
      <c r="KPT40" s="522"/>
      <c r="KPU40" s="522"/>
      <c r="KPV40" s="522"/>
      <c r="KPW40" s="522"/>
      <c r="KPX40" s="522"/>
      <c r="KPY40" s="522"/>
      <c r="KPZ40" s="522"/>
      <c r="KQA40" s="522"/>
      <c r="KQB40" s="522"/>
      <c r="KQC40" s="522"/>
      <c r="KQD40" s="522"/>
      <c r="KQE40" s="522"/>
      <c r="KQF40" s="522"/>
      <c r="KQG40" s="522"/>
      <c r="KQH40" s="522"/>
      <c r="KQI40" s="522"/>
      <c r="KQJ40" s="522"/>
      <c r="KQK40" s="522"/>
      <c r="KQL40" s="522"/>
      <c r="KQM40" s="522"/>
      <c r="KQN40" s="522"/>
      <c r="KQO40" s="522"/>
      <c r="KQP40" s="522"/>
      <c r="KQQ40" s="522"/>
      <c r="KQR40" s="522"/>
      <c r="KQS40" s="522"/>
      <c r="KQT40" s="522"/>
      <c r="KQU40" s="522"/>
      <c r="KQV40" s="522"/>
      <c r="KQW40" s="522"/>
      <c r="KQX40" s="522"/>
      <c r="KQY40" s="522"/>
      <c r="KQZ40" s="522"/>
      <c r="KRA40" s="522"/>
      <c r="KRB40" s="522"/>
      <c r="KRC40" s="522"/>
      <c r="KRD40" s="522"/>
      <c r="KRE40" s="522"/>
      <c r="KRF40" s="522"/>
      <c r="KRG40" s="522"/>
      <c r="KRH40" s="522"/>
      <c r="KRI40" s="522"/>
      <c r="KRJ40" s="522"/>
      <c r="KRK40" s="522"/>
      <c r="KRL40" s="522"/>
      <c r="KRM40" s="522"/>
      <c r="KRN40" s="522"/>
      <c r="KRO40" s="522"/>
      <c r="KRP40" s="522"/>
      <c r="KRQ40" s="522"/>
      <c r="KRR40" s="522"/>
      <c r="KRS40" s="522"/>
      <c r="KRT40" s="522"/>
      <c r="KRU40" s="522"/>
      <c r="KRV40" s="522"/>
      <c r="KRW40" s="522"/>
      <c r="KRX40" s="522"/>
      <c r="KRY40" s="522"/>
      <c r="KRZ40" s="522"/>
      <c r="KSA40" s="522"/>
      <c r="KSB40" s="522"/>
      <c r="KSC40" s="522"/>
      <c r="KSD40" s="522"/>
      <c r="KSE40" s="522"/>
      <c r="KSF40" s="522"/>
      <c r="KSG40" s="522"/>
      <c r="KSH40" s="522"/>
      <c r="KSI40" s="522"/>
      <c r="KSJ40" s="522"/>
      <c r="KSK40" s="522"/>
      <c r="KSL40" s="522"/>
      <c r="KSM40" s="522"/>
      <c r="KSN40" s="522"/>
      <c r="KSO40" s="522"/>
      <c r="KSP40" s="522"/>
      <c r="KSQ40" s="522"/>
      <c r="KSR40" s="522"/>
      <c r="KSS40" s="522"/>
      <c r="KST40" s="522"/>
      <c r="KSU40" s="522"/>
      <c r="KSV40" s="522"/>
      <c r="KSW40" s="522"/>
      <c r="KSX40" s="522"/>
      <c r="KSY40" s="522"/>
      <c r="KSZ40" s="522"/>
      <c r="KTA40" s="522"/>
      <c r="KTB40" s="522"/>
      <c r="KTC40" s="522"/>
      <c r="KTD40" s="522"/>
      <c r="KTE40" s="522"/>
      <c r="KTF40" s="522"/>
      <c r="KTG40" s="522"/>
      <c r="KTH40" s="522"/>
      <c r="KTI40" s="522"/>
      <c r="KTJ40" s="522"/>
      <c r="KTK40" s="522"/>
      <c r="KTL40" s="522"/>
      <c r="KTM40" s="522"/>
      <c r="KTN40" s="522"/>
      <c r="KTO40" s="522"/>
      <c r="KTP40" s="522"/>
      <c r="KTQ40" s="522"/>
      <c r="KTR40" s="522"/>
      <c r="KTS40" s="522"/>
      <c r="KTT40" s="522"/>
      <c r="KTU40" s="522"/>
      <c r="KTV40" s="522"/>
      <c r="KTW40" s="522"/>
      <c r="KTX40" s="522"/>
      <c r="KTY40" s="522"/>
      <c r="KTZ40" s="522"/>
      <c r="KUA40" s="522"/>
      <c r="KUB40" s="522"/>
      <c r="KUC40" s="522"/>
      <c r="KUD40" s="522"/>
      <c r="KUE40" s="522"/>
      <c r="KUF40" s="522"/>
      <c r="KUG40" s="522"/>
      <c r="KUH40" s="522"/>
      <c r="KUI40" s="522"/>
      <c r="KUJ40" s="522"/>
      <c r="KUK40" s="522"/>
      <c r="KUL40" s="522"/>
      <c r="KUM40" s="522"/>
      <c r="KUN40" s="522"/>
      <c r="KUO40" s="522"/>
      <c r="KUP40" s="522"/>
      <c r="KUQ40" s="522"/>
      <c r="KUR40" s="522"/>
      <c r="KUS40" s="522"/>
      <c r="KUT40" s="522"/>
      <c r="KUU40" s="522"/>
      <c r="KUV40" s="522"/>
      <c r="KUW40" s="522"/>
      <c r="KUX40" s="522"/>
      <c r="KUY40" s="522"/>
      <c r="KUZ40" s="522"/>
      <c r="KVA40" s="522"/>
      <c r="KVB40" s="522"/>
      <c r="KVC40" s="522"/>
      <c r="KVD40" s="522"/>
      <c r="KVE40" s="522"/>
      <c r="KVF40" s="522"/>
      <c r="KVG40" s="522"/>
      <c r="KVH40" s="522"/>
      <c r="KVI40" s="522"/>
      <c r="KVJ40" s="522"/>
      <c r="KVK40" s="522"/>
      <c r="KVL40" s="522"/>
      <c r="KVM40" s="522"/>
      <c r="KVN40" s="522"/>
      <c r="KVO40" s="522"/>
      <c r="KVP40" s="522"/>
      <c r="KVQ40" s="522"/>
      <c r="KVR40" s="522"/>
      <c r="KVS40" s="522"/>
      <c r="KVT40" s="522"/>
      <c r="KVU40" s="522"/>
      <c r="KVV40" s="522"/>
      <c r="KVW40" s="522"/>
      <c r="KVX40" s="522"/>
      <c r="KVY40" s="522"/>
      <c r="KVZ40" s="522"/>
      <c r="KWA40" s="522"/>
      <c r="KWB40" s="522"/>
      <c r="KWC40" s="522"/>
      <c r="KWD40" s="522"/>
      <c r="KWE40" s="522"/>
      <c r="KWF40" s="522"/>
      <c r="KWG40" s="522"/>
      <c r="KWH40" s="522"/>
      <c r="KWI40" s="522"/>
      <c r="KWJ40" s="522"/>
      <c r="KWK40" s="522"/>
      <c r="KWL40" s="522"/>
      <c r="KWM40" s="522"/>
      <c r="KWN40" s="522"/>
      <c r="KWO40" s="522"/>
      <c r="KWP40" s="522"/>
      <c r="KWQ40" s="522"/>
      <c r="KWR40" s="522"/>
      <c r="KWS40" s="522"/>
      <c r="KWT40" s="522"/>
      <c r="KWU40" s="522"/>
      <c r="KWV40" s="522"/>
      <c r="KWW40" s="522"/>
      <c r="KWX40" s="522"/>
      <c r="KWY40" s="522"/>
      <c r="KWZ40" s="522"/>
      <c r="KXA40" s="522"/>
      <c r="KXB40" s="522"/>
      <c r="KXC40" s="522"/>
      <c r="KXD40" s="522"/>
      <c r="KXE40" s="522"/>
      <c r="KXF40" s="522"/>
      <c r="KXG40" s="522"/>
      <c r="KXH40" s="522"/>
      <c r="KXI40" s="522"/>
      <c r="KXJ40" s="522"/>
      <c r="KXK40" s="522"/>
      <c r="KXL40" s="522"/>
      <c r="KXM40" s="522"/>
      <c r="KXN40" s="522"/>
      <c r="KXO40" s="522"/>
      <c r="KXP40" s="522"/>
      <c r="KXQ40" s="522"/>
      <c r="KXR40" s="522"/>
      <c r="KXS40" s="522"/>
      <c r="KXT40" s="522"/>
      <c r="KXU40" s="522"/>
      <c r="KXV40" s="522"/>
      <c r="KXW40" s="522"/>
      <c r="KXX40" s="522"/>
      <c r="KXY40" s="522"/>
      <c r="KXZ40" s="522"/>
      <c r="KYA40" s="522"/>
      <c r="KYB40" s="522"/>
      <c r="KYC40" s="522"/>
      <c r="KYD40" s="522"/>
      <c r="KYE40" s="522"/>
      <c r="KYF40" s="522"/>
      <c r="KYG40" s="522"/>
      <c r="KYH40" s="522"/>
      <c r="KYI40" s="522"/>
      <c r="KYJ40" s="522"/>
      <c r="KYK40" s="522"/>
      <c r="KYL40" s="522"/>
      <c r="KYM40" s="522"/>
      <c r="KYN40" s="522"/>
      <c r="KYO40" s="522"/>
      <c r="KYP40" s="522"/>
      <c r="KYQ40" s="522"/>
      <c r="KYR40" s="522"/>
      <c r="KYS40" s="522"/>
      <c r="KYT40" s="522"/>
      <c r="KYU40" s="522"/>
      <c r="KYV40" s="522"/>
      <c r="KYW40" s="522"/>
      <c r="KYX40" s="522"/>
      <c r="KYY40" s="522"/>
      <c r="KYZ40" s="522"/>
      <c r="KZA40" s="522"/>
      <c r="KZB40" s="522"/>
      <c r="KZC40" s="522"/>
      <c r="KZD40" s="522"/>
      <c r="KZE40" s="522"/>
      <c r="KZF40" s="522"/>
      <c r="KZG40" s="522"/>
      <c r="KZH40" s="522"/>
      <c r="KZI40" s="522"/>
      <c r="KZJ40" s="522"/>
      <c r="KZK40" s="522"/>
      <c r="KZL40" s="522"/>
      <c r="KZM40" s="522"/>
      <c r="KZN40" s="522"/>
      <c r="KZO40" s="522"/>
      <c r="KZP40" s="522"/>
      <c r="KZQ40" s="522"/>
      <c r="KZR40" s="522"/>
      <c r="KZS40" s="522"/>
      <c r="KZT40" s="522"/>
      <c r="KZU40" s="522"/>
      <c r="KZV40" s="522"/>
      <c r="KZW40" s="522"/>
      <c r="KZX40" s="522"/>
      <c r="KZY40" s="522"/>
      <c r="KZZ40" s="522"/>
      <c r="LAA40" s="522"/>
      <c r="LAB40" s="522"/>
      <c r="LAC40" s="522"/>
      <c r="LAD40" s="522"/>
      <c r="LAE40" s="522"/>
      <c r="LAF40" s="522"/>
      <c r="LAG40" s="522"/>
      <c r="LAH40" s="522"/>
      <c r="LAI40" s="522"/>
      <c r="LAJ40" s="522"/>
      <c r="LAK40" s="522"/>
      <c r="LAL40" s="522"/>
      <c r="LAM40" s="522"/>
      <c r="LAN40" s="522"/>
      <c r="LAO40" s="522"/>
      <c r="LAP40" s="522"/>
      <c r="LAQ40" s="522"/>
      <c r="LAR40" s="522"/>
      <c r="LAS40" s="522"/>
      <c r="LAT40" s="522"/>
      <c r="LAU40" s="522"/>
      <c r="LAV40" s="522"/>
      <c r="LAW40" s="522"/>
      <c r="LAX40" s="522"/>
      <c r="LAY40" s="522"/>
      <c r="LAZ40" s="522"/>
      <c r="LBA40" s="522"/>
      <c r="LBB40" s="522"/>
      <c r="LBC40" s="522"/>
      <c r="LBD40" s="522"/>
      <c r="LBE40" s="522"/>
      <c r="LBF40" s="522"/>
      <c r="LBG40" s="522"/>
      <c r="LBH40" s="522"/>
      <c r="LBI40" s="522"/>
      <c r="LBJ40" s="522"/>
      <c r="LBK40" s="522"/>
      <c r="LBL40" s="522"/>
      <c r="LBM40" s="522"/>
      <c r="LBN40" s="522"/>
      <c r="LBO40" s="522"/>
      <c r="LBP40" s="522"/>
      <c r="LBQ40" s="522"/>
      <c r="LBR40" s="522"/>
      <c r="LBS40" s="522"/>
      <c r="LBT40" s="522"/>
      <c r="LBU40" s="522"/>
      <c r="LBV40" s="522"/>
      <c r="LBW40" s="522"/>
      <c r="LBX40" s="522"/>
      <c r="LBY40" s="522"/>
      <c r="LBZ40" s="522"/>
      <c r="LCA40" s="522"/>
      <c r="LCB40" s="522"/>
      <c r="LCC40" s="522"/>
      <c r="LCD40" s="522"/>
      <c r="LCE40" s="522"/>
      <c r="LCF40" s="522"/>
      <c r="LCG40" s="522"/>
      <c r="LCH40" s="522"/>
      <c r="LCI40" s="522"/>
      <c r="LCJ40" s="522"/>
      <c r="LCK40" s="522"/>
      <c r="LCL40" s="522"/>
      <c r="LCM40" s="522"/>
      <c r="LCN40" s="522"/>
      <c r="LCO40" s="522"/>
      <c r="LCP40" s="522"/>
      <c r="LCQ40" s="522"/>
      <c r="LCR40" s="522"/>
      <c r="LCS40" s="522"/>
      <c r="LCT40" s="522"/>
      <c r="LCU40" s="522"/>
      <c r="LCV40" s="522"/>
      <c r="LCW40" s="522"/>
      <c r="LCX40" s="522"/>
      <c r="LCY40" s="522"/>
      <c r="LCZ40" s="522"/>
      <c r="LDA40" s="522"/>
      <c r="LDB40" s="522"/>
      <c r="LDC40" s="522"/>
      <c r="LDD40" s="522"/>
      <c r="LDE40" s="522"/>
      <c r="LDF40" s="522"/>
      <c r="LDG40" s="522"/>
      <c r="LDH40" s="522"/>
      <c r="LDI40" s="522"/>
      <c r="LDJ40" s="522"/>
      <c r="LDK40" s="522"/>
      <c r="LDL40" s="522"/>
      <c r="LDM40" s="522"/>
      <c r="LDN40" s="522"/>
      <c r="LDO40" s="522"/>
      <c r="LDP40" s="522"/>
      <c r="LDQ40" s="522"/>
      <c r="LDR40" s="522"/>
      <c r="LDS40" s="522"/>
      <c r="LDT40" s="522"/>
      <c r="LDU40" s="522"/>
      <c r="LDV40" s="522"/>
      <c r="LDW40" s="522"/>
      <c r="LDX40" s="522"/>
      <c r="LDY40" s="522"/>
      <c r="LDZ40" s="522"/>
      <c r="LEA40" s="522"/>
      <c r="LEB40" s="522"/>
      <c r="LEC40" s="522"/>
      <c r="LED40" s="522"/>
      <c r="LEE40" s="522"/>
      <c r="LEF40" s="522"/>
      <c r="LEG40" s="522"/>
      <c r="LEH40" s="522"/>
      <c r="LEI40" s="522"/>
      <c r="LEJ40" s="522"/>
      <c r="LEK40" s="522"/>
      <c r="LEL40" s="522"/>
      <c r="LEM40" s="522"/>
      <c r="LEN40" s="522"/>
      <c r="LEO40" s="522"/>
      <c r="LEP40" s="522"/>
      <c r="LEQ40" s="522"/>
      <c r="LER40" s="522"/>
      <c r="LES40" s="522"/>
      <c r="LET40" s="522"/>
      <c r="LEU40" s="522"/>
      <c r="LEV40" s="522"/>
      <c r="LEW40" s="522"/>
      <c r="LEX40" s="522"/>
      <c r="LEY40" s="522"/>
      <c r="LEZ40" s="522"/>
      <c r="LFA40" s="522"/>
      <c r="LFB40" s="522"/>
      <c r="LFC40" s="522"/>
      <c r="LFD40" s="522"/>
      <c r="LFE40" s="522"/>
      <c r="LFF40" s="522"/>
      <c r="LFG40" s="522"/>
      <c r="LFH40" s="522"/>
      <c r="LFI40" s="522"/>
      <c r="LFJ40" s="522"/>
      <c r="LFK40" s="522"/>
      <c r="LFL40" s="522"/>
      <c r="LFM40" s="522"/>
      <c r="LFN40" s="522"/>
      <c r="LFO40" s="522"/>
      <c r="LFP40" s="522"/>
      <c r="LFQ40" s="522"/>
      <c r="LFR40" s="522"/>
      <c r="LFS40" s="522"/>
      <c r="LFT40" s="522"/>
      <c r="LFU40" s="522"/>
      <c r="LFV40" s="522"/>
      <c r="LFW40" s="522"/>
      <c r="LFX40" s="522"/>
      <c r="LFY40" s="522"/>
      <c r="LFZ40" s="522"/>
      <c r="LGA40" s="522"/>
      <c r="LGB40" s="522"/>
      <c r="LGC40" s="522"/>
      <c r="LGD40" s="522"/>
      <c r="LGE40" s="522"/>
      <c r="LGF40" s="522"/>
      <c r="LGG40" s="522"/>
      <c r="LGH40" s="522"/>
      <c r="LGI40" s="522"/>
      <c r="LGJ40" s="522"/>
      <c r="LGK40" s="522"/>
      <c r="LGL40" s="522"/>
      <c r="LGM40" s="522"/>
      <c r="LGN40" s="522"/>
      <c r="LGO40" s="522"/>
      <c r="LGP40" s="522"/>
      <c r="LGQ40" s="522"/>
      <c r="LGR40" s="522"/>
      <c r="LGS40" s="522"/>
      <c r="LGT40" s="522"/>
      <c r="LGU40" s="522"/>
      <c r="LGV40" s="522"/>
      <c r="LGW40" s="522"/>
      <c r="LGX40" s="522"/>
      <c r="LGY40" s="522"/>
      <c r="LGZ40" s="522"/>
      <c r="LHA40" s="522"/>
      <c r="LHB40" s="522"/>
      <c r="LHC40" s="522"/>
      <c r="LHD40" s="522"/>
      <c r="LHE40" s="522"/>
      <c r="LHF40" s="522"/>
      <c r="LHG40" s="522"/>
      <c r="LHH40" s="522"/>
      <c r="LHI40" s="522"/>
      <c r="LHJ40" s="522"/>
      <c r="LHK40" s="522"/>
      <c r="LHL40" s="522"/>
      <c r="LHM40" s="522"/>
      <c r="LHN40" s="522"/>
      <c r="LHO40" s="522"/>
      <c r="LHP40" s="522"/>
      <c r="LHQ40" s="522"/>
      <c r="LHR40" s="522"/>
      <c r="LHS40" s="522"/>
      <c r="LHT40" s="522"/>
      <c r="LHU40" s="522"/>
      <c r="LHV40" s="522"/>
      <c r="LHW40" s="522"/>
      <c r="LHX40" s="522"/>
      <c r="LHY40" s="522"/>
      <c r="LHZ40" s="522"/>
      <c r="LIA40" s="522"/>
      <c r="LIB40" s="522"/>
      <c r="LIC40" s="522"/>
      <c r="LID40" s="522"/>
      <c r="LIE40" s="522"/>
      <c r="LIF40" s="522"/>
      <c r="LIG40" s="522"/>
      <c r="LIH40" s="522"/>
      <c r="LII40" s="522"/>
      <c r="LIJ40" s="522"/>
      <c r="LIK40" s="522"/>
      <c r="LIL40" s="522"/>
      <c r="LIM40" s="522"/>
      <c r="LIN40" s="522"/>
      <c r="LIO40" s="522"/>
      <c r="LIP40" s="522"/>
      <c r="LIQ40" s="522"/>
      <c r="LIR40" s="522"/>
      <c r="LIS40" s="522"/>
      <c r="LIT40" s="522"/>
      <c r="LIU40" s="522"/>
      <c r="LIV40" s="522"/>
      <c r="LIW40" s="522"/>
      <c r="LIX40" s="522"/>
      <c r="LIY40" s="522"/>
      <c r="LIZ40" s="522"/>
      <c r="LJA40" s="522"/>
      <c r="LJB40" s="522"/>
      <c r="LJC40" s="522"/>
      <c r="LJD40" s="522"/>
      <c r="LJE40" s="522"/>
      <c r="LJF40" s="522"/>
      <c r="LJG40" s="522"/>
      <c r="LJH40" s="522"/>
      <c r="LJI40" s="522"/>
      <c r="LJJ40" s="522"/>
      <c r="LJK40" s="522"/>
      <c r="LJL40" s="522"/>
      <c r="LJM40" s="522"/>
      <c r="LJN40" s="522"/>
      <c r="LJO40" s="522"/>
      <c r="LJP40" s="522"/>
      <c r="LJQ40" s="522"/>
      <c r="LJR40" s="522"/>
      <c r="LJS40" s="522"/>
      <c r="LJT40" s="522"/>
      <c r="LJU40" s="522"/>
      <c r="LJV40" s="522"/>
      <c r="LJW40" s="522"/>
      <c r="LJX40" s="522"/>
      <c r="LJY40" s="522"/>
      <c r="LJZ40" s="522"/>
      <c r="LKA40" s="522"/>
      <c r="LKB40" s="522"/>
      <c r="LKC40" s="522"/>
      <c r="LKD40" s="522"/>
      <c r="LKE40" s="522"/>
      <c r="LKF40" s="522"/>
      <c r="LKG40" s="522"/>
      <c r="LKH40" s="522"/>
      <c r="LKI40" s="522"/>
      <c r="LKJ40" s="522"/>
      <c r="LKK40" s="522"/>
      <c r="LKL40" s="522"/>
      <c r="LKM40" s="522"/>
      <c r="LKN40" s="522"/>
      <c r="LKO40" s="522"/>
      <c r="LKP40" s="522"/>
      <c r="LKQ40" s="522"/>
      <c r="LKR40" s="522"/>
      <c r="LKS40" s="522"/>
      <c r="LKT40" s="522"/>
      <c r="LKU40" s="522"/>
      <c r="LKV40" s="522"/>
      <c r="LKW40" s="522"/>
      <c r="LKX40" s="522"/>
      <c r="LKY40" s="522"/>
      <c r="LKZ40" s="522"/>
      <c r="LLA40" s="522"/>
      <c r="LLB40" s="522"/>
      <c r="LLC40" s="522"/>
      <c r="LLD40" s="522"/>
      <c r="LLE40" s="522"/>
      <c r="LLF40" s="522"/>
      <c r="LLG40" s="522"/>
      <c r="LLH40" s="522"/>
      <c r="LLI40" s="522"/>
      <c r="LLJ40" s="522"/>
      <c r="LLK40" s="522"/>
      <c r="LLL40" s="522"/>
      <c r="LLM40" s="522"/>
      <c r="LLN40" s="522"/>
      <c r="LLO40" s="522"/>
      <c r="LLP40" s="522"/>
      <c r="LLQ40" s="522"/>
      <c r="LLR40" s="522"/>
      <c r="LLS40" s="522"/>
      <c r="LLT40" s="522"/>
      <c r="LLU40" s="522"/>
      <c r="LLV40" s="522"/>
      <c r="LLW40" s="522"/>
      <c r="LLX40" s="522"/>
      <c r="LLY40" s="522"/>
      <c r="LLZ40" s="522"/>
      <c r="LMA40" s="522"/>
      <c r="LMB40" s="522"/>
      <c r="LMC40" s="522"/>
      <c r="LMD40" s="522"/>
      <c r="LME40" s="522"/>
      <c r="LMF40" s="522"/>
      <c r="LMG40" s="522"/>
      <c r="LMH40" s="522"/>
      <c r="LMI40" s="522"/>
      <c r="LMJ40" s="522"/>
      <c r="LMK40" s="522"/>
      <c r="LML40" s="522"/>
      <c r="LMM40" s="522"/>
      <c r="LMN40" s="522"/>
      <c r="LMO40" s="522"/>
      <c r="LMP40" s="522"/>
      <c r="LMQ40" s="522"/>
      <c r="LMR40" s="522"/>
      <c r="LMS40" s="522"/>
      <c r="LMT40" s="522"/>
      <c r="LMU40" s="522"/>
      <c r="LMV40" s="522"/>
      <c r="LMW40" s="522"/>
      <c r="LMX40" s="522"/>
      <c r="LMY40" s="522"/>
      <c r="LMZ40" s="522"/>
      <c r="LNA40" s="522"/>
      <c r="LNB40" s="522"/>
      <c r="LNC40" s="522"/>
      <c r="LND40" s="522"/>
      <c r="LNE40" s="522"/>
      <c r="LNF40" s="522"/>
      <c r="LNG40" s="522"/>
      <c r="LNH40" s="522"/>
      <c r="LNI40" s="522"/>
      <c r="LNJ40" s="522"/>
      <c r="LNK40" s="522"/>
      <c r="LNL40" s="522"/>
      <c r="LNM40" s="522"/>
      <c r="LNN40" s="522"/>
      <c r="LNO40" s="522"/>
      <c r="LNP40" s="522"/>
      <c r="LNQ40" s="522"/>
      <c r="LNR40" s="522"/>
      <c r="LNS40" s="522"/>
      <c r="LNT40" s="522"/>
      <c r="LNU40" s="522"/>
      <c r="LNV40" s="522"/>
      <c r="LNW40" s="522"/>
      <c r="LNX40" s="522"/>
      <c r="LNY40" s="522"/>
      <c r="LNZ40" s="522"/>
      <c r="LOA40" s="522"/>
      <c r="LOB40" s="522"/>
      <c r="LOC40" s="522"/>
      <c r="LOD40" s="522"/>
      <c r="LOE40" s="522"/>
      <c r="LOF40" s="522"/>
      <c r="LOG40" s="522"/>
      <c r="LOH40" s="522"/>
      <c r="LOI40" s="522"/>
      <c r="LOJ40" s="522"/>
      <c r="LOK40" s="522"/>
      <c r="LOL40" s="522"/>
      <c r="LOM40" s="522"/>
      <c r="LON40" s="522"/>
      <c r="LOO40" s="522"/>
      <c r="LOP40" s="522"/>
      <c r="LOQ40" s="522"/>
      <c r="LOR40" s="522"/>
      <c r="LOS40" s="522"/>
      <c r="LOT40" s="522"/>
      <c r="LOU40" s="522"/>
      <c r="LOV40" s="522"/>
      <c r="LOW40" s="522"/>
      <c r="LOX40" s="522"/>
      <c r="LOY40" s="522"/>
      <c r="LOZ40" s="522"/>
      <c r="LPA40" s="522"/>
      <c r="LPB40" s="522"/>
      <c r="LPC40" s="522"/>
      <c r="LPD40" s="522"/>
      <c r="LPE40" s="522"/>
      <c r="LPF40" s="522"/>
      <c r="LPG40" s="522"/>
      <c r="LPH40" s="522"/>
      <c r="LPI40" s="522"/>
      <c r="LPJ40" s="522"/>
      <c r="LPK40" s="522"/>
      <c r="LPL40" s="522"/>
      <c r="LPM40" s="522"/>
      <c r="LPN40" s="522"/>
      <c r="LPO40" s="522"/>
      <c r="LPP40" s="522"/>
      <c r="LPQ40" s="522"/>
      <c r="LPR40" s="522"/>
      <c r="LPS40" s="522"/>
      <c r="LPT40" s="522"/>
      <c r="LPU40" s="522"/>
      <c r="LPV40" s="522"/>
      <c r="LPW40" s="522"/>
      <c r="LPX40" s="522"/>
      <c r="LPY40" s="522"/>
      <c r="LPZ40" s="522"/>
      <c r="LQA40" s="522"/>
      <c r="LQB40" s="522"/>
      <c r="LQC40" s="522"/>
      <c r="LQD40" s="522"/>
      <c r="LQE40" s="522"/>
      <c r="LQF40" s="522"/>
      <c r="LQG40" s="522"/>
      <c r="LQH40" s="522"/>
      <c r="LQI40" s="522"/>
      <c r="LQJ40" s="522"/>
      <c r="LQK40" s="522"/>
      <c r="LQL40" s="522"/>
      <c r="LQM40" s="522"/>
      <c r="LQN40" s="522"/>
      <c r="LQO40" s="522"/>
      <c r="LQP40" s="522"/>
      <c r="LQQ40" s="522"/>
      <c r="LQR40" s="522"/>
      <c r="LQS40" s="522"/>
      <c r="LQT40" s="522"/>
      <c r="LQU40" s="522"/>
      <c r="LQV40" s="522"/>
      <c r="LQW40" s="522"/>
      <c r="LQX40" s="522"/>
      <c r="LQY40" s="522"/>
      <c r="LQZ40" s="522"/>
      <c r="LRA40" s="522"/>
      <c r="LRB40" s="522"/>
      <c r="LRC40" s="522"/>
      <c r="LRD40" s="522"/>
      <c r="LRE40" s="522"/>
      <c r="LRF40" s="522"/>
      <c r="LRG40" s="522"/>
      <c r="LRH40" s="522"/>
      <c r="LRI40" s="522"/>
      <c r="LRJ40" s="522"/>
      <c r="LRK40" s="522"/>
      <c r="LRL40" s="522"/>
      <c r="LRM40" s="522"/>
      <c r="LRN40" s="522"/>
      <c r="LRO40" s="522"/>
      <c r="LRP40" s="522"/>
      <c r="LRQ40" s="522"/>
      <c r="LRR40" s="522"/>
      <c r="LRS40" s="522"/>
      <c r="LRT40" s="522"/>
      <c r="LRU40" s="522"/>
      <c r="LRV40" s="522"/>
      <c r="LRW40" s="522"/>
      <c r="LRX40" s="522"/>
      <c r="LRY40" s="522"/>
      <c r="LRZ40" s="522"/>
      <c r="LSA40" s="522"/>
      <c r="LSB40" s="522"/>
      <c r="LSC40" s="522"/>
      <c r="LSD40" s="522"/>
      <c r="LSE40" s="522"/>
      <c r="LSF40" s="522"/>
      <c r="LSG40" s="522"/>
      <c r="LSH40" s="522"/>
      <c r="LSI40" s="522"/>
      <c r="LSJ40" s="522"/>
      <c r="LSK40" s="522"/>
      <c r="LSL40" s="522"/>
      <c r="LSM40" s="522"/>
      <c r="LSN40" s="522"/>
      <c r="LSO40" s="522"/>
      <c r="LSP40" s="522"/>
      <c r="LSQ40" s="522"/>
      <c r="LSR40" s="522"/>
      <c r="LSS40" s="522"/>
      <c r="LST40" s="522"/>
      <c r="LSU40" s="522"/>
      <c r="LSV40" s="522"/>
      <c r="LSW40" s="522"/>
      <c r="LSX40" s="522"/>
      <c r="LSY40" s="522"/>
      <c r="LSZ40" s="522"/>
      <c r="LTA40" s="522"/>
      <c r="LTB40" s="522"/>
      <c r="LTC40" s="522"/>
      <c r="LTD40" s="522"/>
      <c r="LTE40" s="522"/>
      <c r="LTF40" s="522"/>
      <c r="LTG40" s="522"/>
      <c r="LTH40" s="522"/>
      <c r="LTI40" s="522"/>
      <c r="LTJ40" s="522"/>
      <c r="LTK40" s="522"/>
      <c r="LTL40" s="522"/>
      <c r="LTM40" s="522"/>
      <c r="LTN40" s="522"/>
      <c r="LTO40" s="522"/>
      <c r="LTP40" s="522"/>
      <c r="LTQ40" s="522"/>
      <c r="LTR40" s="522"/>
      <c r="LTS40" s="522"/>
      <c r="LTT40" s="522"/>
      <c r="LTU40" s="522"/>
      <c r="LTV40" s="522"/>
      <c r="LTW40" s="522"/>
      <c r="LTX40" s="522"/>
      <c r="LTY40" s="522"/>
      <c r="LTZ40" s="522"/>
      <c r="LUA40" s="522"/>
      <c r="LUB40" s="522"/>
      <c r="LUC40" s="522"/>
      <c r="LUD40" s="522"/>
      <c r="LUE40" s="522"/>
      <c r="LUF40" s="522"/>
      <c r="LUG40" s="522"/>
      <c r="LUH40" s="522"/>
      <c r="LUI40" s="522"/>
      <c r="LUJ40" s="522"/>
      <c r="LUK40" s="522"/>
      <c r="LUL40" s="522"/>
      <c r="LUM40" s="522"/>
      <c r="LUN40" s="522"/>
      <c r="LUO40" s="522"/>
      <c r="LUP40" s="522"/>
      <c r="LUQ40" s="522"/>
      <c r="LUR40" s="522"/>
      <c r="LUS40" s="522"/>
      <c r="LUT40" s="522"/>
      <c r="LUU40" s="522"/>
      <c r="LUV40" s="522"/>
      <c r="LUW40" s="522"/>
      <c r="LUX40" s="522"/>
      <c r="LUY40" s="522"/>
      <c r="LUZ40" s="522"/>
      <c r="LVA40" s="522"/>
      <c r="LVB40" s="522"/>
      <c r="LVC40" s="522"/>
      <c r="LVD40" s="522"/>
      <c r="LVE40" s="522"/>
      <c r="LVF40" s="522"/>
      <c r="LVG40" s="522"/>
      <c r="LVH40" s="522"/>
      <c r="LVI40" s="522"/>
      <c r="LVJ40" s="522"/>
      <c r="LVK40" s="522"/>
      <c r="LVL40" s="522"/>
      <c r="LVM40" s="522"/>
      <c r="LVN40" s="522"/>
      <c r="LVO40" s="522"/>
      <c r="LVP40" s="522"/>
      <c r="LVQ40" s="522"/>
      <c r="LVR40" s="522"/>
      <c r="LVS40" s="522"/>
      <c r="LVT40" s="522"/>
      <c r="LVU40" s="522"/>
      <c r="LVV40" s="522"/>
      <c r="LVW40" s="522"/>
      <c r="LVX40" s="522"/>
      <c r="LVY40" s="522"/>
      <c r="LVZ40" s="522"/>
      <c r="LWA40" s="522"/>
      <c r="LWB40" s="522"/>
      <c r="LWC40" s="522"/>
      <c r="LWD40" s="522"/>
      <c r="LWE40" s="522"/>
      <c r="LWF40" s="522"/>
      <c r="LWG40" s="522"/>
      <c r="LWH40" s="522"/>
      <c r="LWI40" s="522"/>
      <c r="LWJ40" s="522"/>
      <c r="LWK40" s="522"/>
      <c r="LWL40" s="522"/>
      <c r="LWM40" s="522"/>
      <c r="LWN40" s="522"/>
      <c r="LWO40" s="522"/>
      <c r="LWP40" s="522"/>
      <c r="LWQ40" s="522"/>
      <c r="LWR40" s="522"/>
      <c r="LWS40" s="522"/>
      <c r="LWT40" s="522"/>
      <c r="LWU40" s="522"/>
      <c r="LWV40" s="522"/>
      <c r="LWW40" s="522"/>
      <c r="LWX40" s="522"/>
      <c r="LWY40" s="522"/>
      <c r="LWZ40" s="522"/>
      <c r="LXA40" s="522"/>
      <c r="LXB40" s="522"/>
      <c r="LXC40" s="522"/>
      <c r="LXD40" s="522"/>
      <c r="LXE40" s="522"/>
      <c r="LXF40" s="522"/>
      <c r="LXG40" s="522"/>
      <c r="LXH40" s="522"/>
      <c r="LXI40" s="522"/>
      <c r="LXJ40" s="522"/>
      <c r="LXK40" s="522"/>
      <c r="LXL40" s="522"/>
      <c r="LXM40" s="522"/>
      <c r="LXN40" s="522"/>
      <c r="LXO40" s="522"/>
      <c r="LXP40" s="522"/>
      <c r="LXQ40" s="522"/>
      <c r="LXR40" s="522"/>
      <c r="LXS40" s="522"/>
      <c r="LXT40" s="522"/>
      <c r="LXU40" s="522"/>
      <c r="LXV40" s="522"/>
      <c r="LXW40" s="522"/>
      <c r="LXX40" s="522"/>
      <c r="LXY40" s="522"/>
      <c r="LXZ40" s="522"/>
      <c r="LYA40" s="522"/>
      <c r="LYB40" s="522"/>
      <c r="LYC40" s="522"/>
      <c r="LYD40" s="522"/>
      <c r="LYE40" s="522"/>
      <c r="LYF40" s="522"/>
      <c r="LYG40" s="522"/>
      <c r="LYH40" s="522"/>
      <c r="LYI40" s="522"/>
      <c r="LYJ40" s="522"/>
      <c r="LYK40" s="522"/>
      <c r="LYL40" s="522"/>
      <c r="LYM40" s="522"/>
      <c r="LYN40" s="522"/>
      <c r="LYO40" s="522"/>
      <c r="LYP40" s="522"/>
      <c r="LYQ40" s="522"/>
      <c r="LYR40" s="522"/>
      <c r="LYS40" s="522"/>
      <c r="LYT40" s="522"/>
      <c r="LYU40" s="522"/>
      <c r="LYV40" s="522"/>
      <c r="LYW40" s="522"/>
      <c r="LYX40" s="522"/>
      <c r="LYY40" s="522"/>
      <c r="LYZ40" s="522"/>
      <c r="LZA40" s="522"/>
      <c r="LZB40" s="522"/>
      <c r="LZC40" s="522"/>
      <c r="LZD40" s="522"/>
      <c r="LZE40" s="522"/>
      <c r="LZF40" s="522"/>
      <c r="LZG40" s="522"/>
      <c r="LZH40" s="522"/>
      <c r="LZI40" s="522"/>
      <c r="LZJ40" s="522"/>
      <c r="LZK40" s="522"/>
      <c r="LZL40" s="522"/>
      <c r="LZM40" s="522"/>
      <c r="LZN40" s="522"/>
      <c r="LZO40" s="522"/>
      <c r="LZP40" s="522"/>
      <c r="LZQ40" s="522"/>
      <c r="LZR40" s="522"/>
      <c r="LZS40" s="522"/>
      <c r="LZT40" s="522"/>
      <c r="LZU40" s="522"/>
      <c r="LZV40" s="522"/>
      <c r="LZW40" s="522"/>
      <c r="LZX40" s="522"/>
      <c r="LZY40" s="522"/>
      <c r="LZZ40" s="522"/>
      <c r="MAA40" s="522"/>
      <c r="MAB40" s="522"/>
      <c r="MAC40" s="522"/>
      <c r="MAD40" s="522"/>
      <c r="MAE40" s="522"/>
      <c r="MAF40" s="522"/>
      <c r="MAG40" s="522"/>
      <c r="MAH40" s="522"/>
      <c r="MAI40" s="522"/>
      <c r="MAJ40" s="522"/>
      <c r="MAK40" s="522"/>
      <c r="MAL40" s="522"/>
      <c r="MAM40" s="522"/>
      <c r="MAN40" s="522"/>
      <c r="MAO40" s="522"/>
      <c r="MAP40" s="522"/>
      <c r="MAQ40" s="522"/>
      <c r="MAR40" s="522"/>
      <c r="MAS40" s="522"/>
      <c r="MAT40" s="522"/>
      <c r="MAU40" s="522"/>
      <c r="MAV40" s="522"/>
      <c r="MAW40" s="522"/>
      <c r="MAX40" s="522"/>
      <c r="MAY40" s="522"/>
      <c r="MAZ40" s="522"/>
      <c r="MBA40" s="522"/>
      <c r="MBB40" s="522"/>
      <c r="MBC40" s="522"/>
      <c r="MBD40" s="522"/>
      <c r="MBE40" s="522"/>
      <c r="MBF40" s="522"/>
      <c r="MBG40" s="522"/>
      <c r="MBH40" s="522"/>
      <c r="MBI40" s="522"/>
      <c r="MBJ40" s="522"/>
      <c r="MBK40" s="522"/>
      <c r="MBL40" s="522"/>
      <c r="MBM40" s="522"/>
      <c r="MBN40" s="522"/>
      <c r="MBO40" s="522"/>
      <c r="MBP40" s="522"/>
      <c r="MBQ40" s="522"/>
      <c r="MBR40" s="522"/>
      <c r="MBS40" s="522"/>
      <c r="MBT40" s="522"/>
      <c r="MBU40" s="522"/>
      <c r="MBV40" s="522"/>
      <c r="MBW40" s="522"/>
      <c r="MBX40" s="522"/>
      <c r="MBY40" s="522"/>
      <c r="MBZ40" s="522"/>
      <c r="MCA40" s="522"/>
      <c r="MCB40" s="522"/>
      <c r="MCC40" s="522"/>
      <c r="MCD40" s="522"/>
      <c r="MCE40" s="522"/>
      <c r="MCF40" s="522"/>
      <c r="MCG40" s="522"/>
      <c r="MCH40" s="522"/>
      <c r="MCI40" s="522"/>
      <c r="MCJ40" s="522"/>
      <c r="MCK40" s="522"/>
      <c r="MCL40" s="522"/>
      <c r="MCM40" s="522"/>
      <c r="MCN40" s="522"/>
      <c r="MCO40" s="522"/>
      <c r="MCP40" s="522"/>
      <c r="MCQ40" s="522"/>
      <c r="MCR40" s="522"/>
      <c r="MCS40" s="522"/>
      <c r="MCT40" s="522"/>
      <c r="MCU40" s="522"/>
      <c r="MCV40" s="522"/>
      <c r="MCW40" s="522"/>
      <c r="MCX40" s="522"/>
      <c r="MCY40" s="522"/>
      <c r="MCZ40" s="522"/>
      <c r="MDA40" s="522"/>
      <c r="MDB40" s="522"/>
      <c r="MDC40" s="522"/>
      <c r="MDD40" s="522"/>
      <c r="MDE40" s="522"/>
      <c r="MDF40" s="522"/>
      <c r="MDG40" s="522"/>
      <c r="MDH40" s="522"/>
      <c r="MDI40" s="522"/>
      <c r="MDJ40" s="522"/>
      <c r="MDK40" s="522"/>
      <c r="MDL40" s="522"/>
      <c r="MDM40" s="522"/>
      <c r="MDN40" s="522"/>
      <c r="MDO40" s="522"/>
      <c r="MDP40" s="522"/>
      <c r="MDQ40" s="522"/>
      <c r="MDR40" s="522"/>
      <c r="MDS40" s="522"/>
      <c r="MDT40" s="522"/>
      <c r="MDU40" s="522"/>
      <c r="MDV40" s="522"/>
      <c r="MDW40" s="522"/>
      <c r="MDX40" s="522"/>
      <c r="MDY40" s="522"/>
      <c r="MDZ40" s="522"/>
      <c r="MEA40" s="522"/>
      <c r="MEB40" s="522"/>
      <c r="MEC40" s="522"/>
      <c r="MED40" s="522"/>
      <c r="MEE40" s="522"/>
      <c r="MEF40" s="522"/>
      <c r="MEG40" s="522"/>
      <c r="MEH40" s="522"/>
      <c r="MEI40" s="522"/>
      <c r="MEJ40" s="522"/>
      <c r="MEK40" s="522"/>
      <c r="MEL40" s="522"/>
      <c r="MEM40" s="522"/>
      <c r="MEN40" s="522"/>
      <c r="MEO40" s="522"/>
      <c r="MEP40" s="522"/>
      <c r="MEQ40" s="522"/>
      <c r="MER40" s="522"/>
      <c r="MES40" s="522"/>
      <c r="MET40" s="522"/>
      <c r="MEU40" s="522"/>
      <c r="MEV40" s="522"/>
      <c r="MEW40" s="522"/>
      <c r="MEX40" s="522"/>
      <c r="MEY40" s="522"/>
      <c r="MEZ40" s="522"/>
      <c r="MFA40" s="522"/>
      <c r="MFB40" s="522"/>
      <c r="MFC40" s="522"/>
      <c r="MFD40" s="522"/>
      <c r="MFE40" s="522"/>
      <c r="MFF40" s="522"/>
      <c r="MFG40" s="522"/>
      <c r="MFH40" s="522"/>
      <c r="MFI40" s="522"/>
      <c r="MFJ40" s="522"/>
      <c r="MFK40" s="522"/>
      <c r="MFL40" s="522"/>
      <c r="MFM40" s="522"/>
      <c r="MFN40" s="522"/>
      <c r="MFO40" s="522"/>
      <c r="MFP40" s="522"/>
      <c r="MFQ40" s="522"/>
      <c r="MFR40" s="522"/>
      <c r="MFS40" s="522"/>
      <c r="MFT40" s="522"/>
      <c r="MFU40" s="522"/>
      <c r="MFV40" s="522"/>
      <c r="MFW40" s="522"/>
      <c r="MFX40" s="522"/>
      <c r="MFY40" s="522"/>
      <c r="MFZ40" s="522"/>
      <c r="MGA40" s="522"/>
      <c r="MGB40" s="522"/>
      <c r="MGC40" s="522"/>
      <c r="MGD40" s="522"/>
      <c r="MGE40" s="522"/>
      <c r="MGF40" s="522"/>
      <c r="MGG40" s="522"/>
      <c r="MGH40" s="522"/>
      <c r="MGI40" s="522"/>
      <c r="MGJ40" s="522"/>
      <c r="MGK40" s="522"/>
      <c r="MGL40" s="522"/>
      <c r="MGM40" s="522"/>
      <c r="MGN40" s="522"/>
      <c r="MGO40" s="522"/>
      <c r="MGP40" s="522"/>
      <c r="MGQ40" s="522"/>
      <c r="MGR40" s="522"/>
      <c r="MGS40" s="522"/>
      <c r="MGT40" s="522"/>
      <c r="MGU40" s="522"/>
      <c r="MGV40" s="522"/>
      <c r="MGW40" s="522"/>
      <c r="MGX40" s="522"/>
      <c r="MGY40" s="522"/>
      <c r="MGZ40" s="522"/>
      <c r="MHA40" s="522"/>
      <c r="MHB40" s="522"/>
      <c r="MHC40" s="522"/>
      <c r="MHD40" s="522"/>
      <c r="MHE40" s="522"/>
      <c r="MHF40" s="522"/>
      <c r="MHG40" s="522"/>
      <c r="MHH40" s="522"/>
      <c r="MHI40" s="522"/>
      <c r="MHJ40" s="522"/>
      <c r="MHK40" s="522"/>
      <c r="MHL40" s="522"/>
      <c r="MHM40" s="522"/>
      <c r="MHN40" s="522"/>
      <c r="MHO40" s="522"/>
      <c r="MHP40" s="522"/>
      <c r="MHQ40" s="522"/>
      <c r="MHR40" s="522"/>
      <c r="MHS40" s="522"/>
      <c r="MHT40" s="522"/>
      <c r="MHU40" s="522"/>
      <c r="MHV40" s="522"/>
      <c r="MHW40" s="522"/>
      <c r="MHX40" s="522"/>
      <c r="MHY40" s="522"/>
      <c r="MHZ40" s="522"/>
      <c r="MIA40" s="522"/>
      <c r="MIB40" s="522"/>
      <c r="MIC40" s="522"/>
      <c r="MID40" s="522"/>
      <c r="MIE40" s="522"/>
      <c r="MIF40" s="522"/>
      <c r="MIG40" s="522"/>
      <c r="MIH40" s="522"/>
      <c r="MII40" s="522"/>
      <c r="MIJ40" s="522"/>
      <c r="MIK40" s="522"/>
      <c r="MIL40" s="522"/>
      <c r="MIM40" s="522"/>
      <c r="MIN40" s="522"/>
      <c r="MIO40" s="522"/>
      <c r="MIP40" s="522"/>
      <c r="MIQ40" s="522"/>
      <c r="MIR40" s="522"/>
      <c r="MIS40" s="522"/>
      <c r="MIT40" s="522"/>
      <c r="MIU40" s="522"/>
      <c r="MIV40" s="522"/>
      <c r="MIW40" s="522"/>
      <c r="MIX40" s="522"/>
      <c r="MIY40" s="522"/>
      <c r="MIZ40" s="522"/>
      <c r="MJA40" s="522"/>
      <c r="MJB40" s="522"/>
      <c r="MJC40" s="522"/>
      <c r="MJD40" s="522"/>
      <c r="MJE40" s="522"/>
      <c r="MJF40" s="522"/>
      <c r="MJG40" s="522"/>
      <c r="MJH40" s="522"/>
      <c r="MJI40" s="522"/>
      <c r="MJJ40" s="522"/>
      <c r="MJK40" s="522"/>
      <c r="MJL40" s="522"/>
      <c r="MJM40" s="522"/>
      <c r="MJN40" s="522"/>
      <c r="MJO40" s="522"/>
      <c r="MJP40" s="522"/>
      <c r="MJQ40" s="522"/>
      <c r="MJR40" s="522"/>
      <c r="MJS40" s="522"/>
      <c r="MJT40" s="522"/>
      <c r="MJU40" s="522"/>
      <c r="MJV40" s="522"/>
      <c r="MJW40" s="522"/>
      <c r="MJX40" s="522"/>
      <c r="MJY40" s="522"/>
      <c r="MJZ40" s="522"/>
      <c r="MKA40" s="522"/>
      <c r="MKB40" s="522"/>
      <c r="MKC40" s="522"/>
      <c r="MKD40" s="522"/>
      <c r="MKE40" s="522"/>
      <c r="MKF40" s="522"/>
      <c r="MKG40" s="522"/>
      <c r="MKH40" s="522"/>
      <c r="MKI40" s="522"/>
      <c r="MKJ40" s="522"/>
      <c r="MKK40" s="522"/>
      <c r="MKL40" s="522"/>
      <c r="MKM40" s="522"/>
      <c r="MKN40" s="522"/>
      <c r="MKO40" s="522"/>
      <c r="MKP40" s="522"/>
      <c r="MKQ40" s="522"/>
      <c r="MKR40" s="522"/>
      <c r="MKS40" s="522"/>
      <c r="MKT40" s="522"/>
      <c r="MKU40" s="522"/>
      <c r="MKV40" s="522"/>
      <c r="MKW40" s="522"/>
      <c r="MKX40" s="522"/>
      <c r="MKY40" s="522"/>
      <c r="MKZ40" s="522"/>
      <c r="MLA40" s="522"/>
      <c r="MLB40" s="522"/>
      <c r="MLC40" s="522"/>
      <c r="MLD40" s="522"/>
      <c r="MLE40" s="522"/>
      <c r="MLF40" s="522"/>
      <c r="MLG40" s="522"/>
      <c r="MLH40" s="522"/>
      <c r="MLI40" s="522"/>
      <c r="MLJ40" s="522"/>
      <c r="MLK40" s="522"/>
      <c r="MLL40" s="522"/>
      <c r="MLM40" s="522"/>
      <c r="MLN40" s="522"/>
      <c r="MLO40" s="522"/>
      <c r="MLP40" s="522"/>
      <c r="MLQ40" s="522"/>
      <c r="MLR40" s="522"/>
      <c r="MLS40" s="522"/>
      <c r="MLT40" s="522"/>
      <c r="MLU40" s="522"/>
      <c r="MLV40" s="522"/>
      <c r="MLW40" s="522"/>
      <c r="MLX40" s="522"/>
      <c r="MLY40" s="522"/>
      <c r="MLZ40" s="522"/>
      <c r="MMA40" s="522"/>
      <c r="MMB40" s="522"/>
      <c r="MMC40" s="522"/>
      <c r="MMD40" s="522"/>
      <c r="MME40" s="522"/>
      <c r="MMF40" s="522"/>
      <c r="MMG40" s="522"/>
      <c r="MMH40" s="522"/>
      <c r="MMI40" s="522"/>
      <c r="MMJ40" s="522"/>
      <c r="MMK40" s="522"/>
      <c r="MML40" s="522"/>
      <c r="MMM40" s="522"/>
      <c r="MMN40" s="522"/>
      <c r="MMO40" s="522"/>
      <c r="MMP40" s="522"/>
      <c r="MMQ40" s="522"/>
      <c r="MMR40" s="522"/>
      <c r="MMS40" s="522"/>
      <c r="MMT40" s="522"/>
      <c r="MMU40" s="522"/>
      <c r="MMV40" s="522"/>
      <c r="MMW40" s="522"/>
      <c r="MMX40" s="522"/>
      <c r="MMY40" s="522"/>
      <c r="MMZ40" s="522"/>
      <c r="MNA40" s="522"/>
      <c r="MNB40" s="522"/>
      <c r="MNC40" s="522"/>
      <c r="MND40" s="522"/>
      <c r="MNE40" s="522"/>
      <c r="MNF40" s="522"/>
      <c r="MNG40" s="522"/>
      <c r="MNH40" s="522"/>
      <c r="MNI40" s="522"/>
      <c r="MNJ40" s="522"/>
      <c r="MNK40" s="522"/>
      <c r="MNL40" s="522"/>
      <c r="MNM40" s="522"/>
      <c r="MNN40" s="522"/>
      <c r="MNO40" s="522"/>
      <c r="MNP40" s="522"/>
      <c r="MNQ40" s="522"/>
      <c r="MNR40" s="522"/>
      <c r="MNS40" s="522"/>
      <c r="MNT40" s="522"/>
      <c r="MNU40" s="522"/>
      <c r="MNV40" s="522"/>
      <c r="MNW40" s="522"/>
      <c r="MNX40" s="522"/>
      <c r="MNY40" s="522"/>
      <c r="MNZ40" s="522"/>
      <c r="MOA40" s="522"/>
      <c r="MOB40" s="522"/>
      <c r="MOC40" s="522"/>
      <c r="MOD40" s="522"/>
      <c r="MOE40" s="522"/>
      <c r="MOF40" s="522"/>
      <c r="MOG40" s="522"/>
      <c r="MOH40" s="522"/>
      <c r="MOI40" s="522"/>
      <c r="MOJ40" s="522"/>
      <c r="MOK40" s="522"/>
      <c r="MOL40" s="522"/>
      <c r="MOM40" s="522"/>
      <c r="MON40" s="522"/>
      <c r="MOO40" s="522"/>
      <c r="MOP40" s="522"/>
      <c r="MOQ40" s="522"/>
      <c r="MOR40" s="522"/>
      <c r="MOS40" s="522"/>
      <c r="MOT40" s="522"/>
      <c r="MOU40" s="522"/>
      <c r="MOV40" s="522"/>
      <c r="MOW40" s="522"/>
      <c r="MOX40" s="522"/>
      <c r="MOY40" s="522"/>
      <c r="MOZ40" s="522"/>
      <c r="MPA40" s="522"/>
      <c r="MPB40" s="522"/>
      <c r="MPC40" s="522"/>
      <c r="MPD40" s="522"/>
      <c r="MPE40" s="522"/>
      <c r="MPF40" s="522"/>
      <c r="MPG40" s="522"/>
      <c r="MPH40" s="522"/>
      <c r="MPI40" s="522"/>
      <c r="MPJ40" s="522"/>
      <c r="MPK40" s="522"/>
      <c r="MPL40" s="522"/>
      <c r="MPM40" s="522"/>
      <c r="MPN40" s="522"/>
      <c r="MPO40" s="522"/>
      <c r="MPP40" s="522"/>
      <c r="MPQ40" s="522"/>
      <c r="MPR40" s="522"/>
      <c r="MPS40" s="522"/>
      <c r="MPT40" s="522"/>
      <c r="MPU40" s="522"/>
      <c r="MPV40" s="522"/>
      <c r="MPW40" s="522"/>
      <c r="MPX40" s="522"/>
      <c r="MPY40" s="522"/>
      <c r="MPZ40" s="522"/>
      <c r="MQA40" s="522"/>
      <c r="MQB40" s="522"/>
      <c r="MQC40" s="522"/>
      <c r="MQD40" s="522"/>
      <c r="MQE40" s="522"/>
      <c r="MQF40" s="522"/>
      <c r="MQG40" s="522"/>
      <c r="MQH40" s="522"/>
      <c r="MQI40" s="522"/>
      <c r="MQJ40" s="522"/>
      <c r="MQK40" s="522"/>
      <c r="MQL40" s="522"/>
      <c r="MQM40" s="522"/>
      <c r="MQN40" s="522"/>
      <c r="MQO40" s="522"/>
      <c r="MQP40" s="522"/>
      <c r="MQQ40" s="522"/>
      <c r="MQR40" s="522"/>
      <c r="MQS40" s="522"/>
      <c r="MQT40" s="522"/>
      <c r="MQU40" s="522"/>
      <c r="MQV40" s="522"/>
      <c r="MQW40" s="522"/>
      <c r="MQX40" s="522"/>
      <c r="MQY40" s="522"/>
      <c r="MQZ40" s="522"/>
      <c r="MRA40" s="522"/>
      <c r="MRB40" s="522"/>
      <c r="MRC40" s="522"/>
      <c r="MRD40" s="522"/>
      <c r="MRE40" s="522"/>
      <c r="MRF40" s="522"/>
      <c r="MRG40" s="522"/>
      <c r="MRH40" s="522"/>
      <c r="MRI40" s="522"/>
      <c r="MRJ40" s="522"/>
      <c r="MRK40" s="522"/>
      <c r="MRL40" s="522"/>
      <c r="MRM40" s="522"/>
      <c r="MRN40" s="522"/>
      <c r="MRO40" s="522"/>
      <c r="MRP40" s="522"/>
      <c r="MRQ40" s="522"/>
      <c r="MRR40" s="522"/>
      <c r="MRS40" s="522"/>
      <c r="MRT40" s="522"/>
      <c r="MRU40" s="522"/>
      <c r="MRV40" s="522"/>
      <c r="MRW40" s="522"/>
      <c r="MRX40" s="522"/>
      <c r="MRY40" s="522"/>
      <c r="MRZ40" s="522"/>
      <c r="MSA40" s="522"/>
      <c r="MSB40" s="522"/>
      <c r="MSC40" s="522"/>
      <c r="MSD40" s="522"/>
      <c r="MSE40" s="522"/>
      <c r="MSF40" s="522"/>
      <c r="MSG40" s="522"/>
      <c r="MSH40" s="522"/>
      <c r="MSI40" s="522"/>
      <c r="MSJ40" s="522"/>
      <c r="MSK40" s="522"/>
      <c r="MSL40" s="522"/>
      <c r="MSM40" s="522"/>
      <c r="MSN40" s="522"/>
      <c r="MSO40" s="522"/>
      <c r="MSP40" s="522"/>
      <c r="MSQ40" s="522"/>
      <c r="MSR40" s="522"/>
      <c r="MSS40" s="522"/>
      <c r="MST40" s="522"/>
      <c r="MSU40" s="522"/>
      <c r="MSV40" s="522"/>
      <c r="MSW40" s="522"/>
      <c r="MSX40" s="522"/>
      <c r="MSY40" s="522"/>
      <c r="MSZ40" s="522"/>
      <c r="MTA40" s="522"/>
      <c r="MTB40" s="522"/>
      <c r="MTC40" s="522"/>
      <c r="MTD40" s="522"/>
      <c r="MTE40" s="522"/>
      <c r="MTF40" s="522"/>
      <c r="MTG40" s="522"/>
      <c r="MTH40" s="522"/>
      <c r="MTI40" s="522"/>
      <c r="MTJ40" s="522"/>
      <c r="MTK40" s="522"/>
      <c r="MTL40" s="522"/>
      <c r="MTM40" s="522"/>
      <c r="MTN40" s="522"/>
      <c r="MTO40" s="522"/>
      <c r="MTP40" s="522"/>
      <c r="MTQ40" s="522"/>
      <c r="MTR40" s="522"/>
      <c r="MTS40" s="522"/>
      <c r="MTT40" s="522"/>
      <c r="MTU40" s="522"/>
      <c r="MTV40" s="522"/>
      <c r="MTW40" s="522"/>
      <c r="MTX40" s="522"/>
      <c r="MTY40" s="522"/>
      <c r="MTZ40" s="522"/>
      <c r="MUA40" s="522"/>
      <c r="MUB40" s="522"/>
      <c r="MUC40" s="522"/>
      <c r="MUD40" s="522"/>
      <c r="MUE40" s="522"/>
      <c r="MUF40" s="522"/>
      <c r="MUG40" s="522"/>
      <c r="MUH40" s="522"/>
      <c r="MUI40" s="522"/>
      <c r="MUJ40" s="522"/>
      <c r="MUK40" s="522"/>
      <c r="MUL40" s="522"/>
      <c r="MUM40" s="522"/>
      <c r="MUN40" s="522"/>
      <c r="MUO40" s="522"/>
      <c r="MUP40" s="522"/>
      <c r="MUQ40" s="522"/>
      <c r="MUR40" s="522"/>
      <c r="MUS40" s="522"/>
      <c r="MUT40" s="522"/>
      <c r="MUU40" s="522"/>
      <c r="MUV40" s="522"/>
      <c r="MUW40" s="522"/>
      <c r="MUX40" s="522"/>
      <c r="MUY40" s="522"/>
      <c r="MUZ40" s="522"/>
      <c r="MVA40" s="522"/>
      <c r="MVB40" s="522"/>
      <c r="MVC40" s="522"/>
      <c r="MVD40" s="522"/>
      <c r="MVE40" s="522"/>
      <c r="MVF40" s="522"/>
      <c r="MVG40" s="522"/>
      <c r="MVH40" s="522"/>
      <c r="MVI40" s="522"/>
      <c r="MVJ40" s="522"/>
      <c r="MVK40" s="522"/>
      <c r="MVL40" s="522"/>
      <c r="MVM40" s="522"/>
      <c r="MVN40" s="522"/>
      <c r="MVO40" s="522"/>
      <c r="MVP40" s="522"/>
      <c r="MVQ40" s="522"/>
      <c r="MVR40" s="522"/>
      <c r="MVS40" s="522"/>
      <c r="MVT40" s="522"/>
      <c r="MVU40" s="522"/>
      <c r="MVV40" s="522"/>
      <c r="MVW40" s="522"/>
      <c r="MVX40" s="522"/>
      <c r="MVY40" s="522"/>
      <c r="MVZ40" s="522"/>
      <c r="MWA40" s="522"/>
      <c r="MWB40" s="522"/>
      <c r="MWC40" s="522"/>
      <c r="MWD40" s="522"/>
      <c r="MWE40" s="522"/>
      <c r="MWF40" s="522"/>
      <c r="MWG40" s="522"/>
      <c r="MWH40" s="522"/>
      <c r="MWI40" s="522"/>
      <c r="MWJ40" s="522"/>
      <c r="MWK40" s="522"/>
      <c r="MWL40" s="522"/>
      <c r="MWM40" s="522"/>
      <c r="MWN40" s="522"/>
      <c r="MWO40" s="522"/>
      <c r="MWP40" s="522"/>
      <c r="MWQ40" s="522"/>
      <c r="MWR40" s="522"/>
      <c r="MWS40" s="522"/>
      <c r="MWT40" s="522"/>
      <c r="MWU40" s="522"/>
      <c r="MWV40" s="522"/>
      <c r="MWW40" s="522"/>
      <c r="MWX40" s="522"/>
      <c r="MWY40" s="522"/>
      <c r="MWZ40" s="522"/>
      <c r="MXA40" s="522"/>
      <c r="MXB40" s="522"/>
      <c r="MXC40" s="522"/>
      <c r="MXD40" s="522"/>
      <c r="MXE40" s="522"/>
      <c r="MXF40" s="522"/>
      <c r="MXG40" s="522"/>
      <c r="MXH40" s="522"/>
      <c r="MXI40" s="522"/>
      <c r="MXJ40" s="522"/>
      <c r="MXK40" s="522"/>
      <c r="MXL40" s="522"/>
      <c r="MXM40" s="522"/>
      <c r="MXN40" s="522"/>
      <c r="MXO40" s="522"/>
      <c r="MXP40" s="522"/>
      <c r="MXQ40" s="522"/>
      <c r="MXR40" s="522"/>
      <c r="MXS40" s="522"/>
      <c r="MXT40" s="522"/>
      <c r="MXU40" s="522"/>
      <c r="MXV40" s="522"/>
      <c r="MXW40" s="522"/>
      <c r="MXX40" s="522"/>
      <c r="MXY40" s="522"/>
      <c r="MXZ40" s="522"/>
      <c r="MYA40" s="522"/>
      <c r="MYB40" s="522"/>
      <c r="MYC40" s="522"/>
      <c r="MYD40" s="522"/>
      <c r="MYE40" s="522"/>
      <c r="MYF40" s="522"/>
      <c r="MYG40" s="522"/>
      <c r="MYH40" s="522"/>
      <c r="MYI40" s="522"/>
      <c r="MYJ40" s="522"/>
      <c r="MYK40" s="522"/>
      <c r="MYL40" s="522"/>
      <c r="MYM40" s="522"/>
      <c r="MYN40" s="522"/>
      <c r="MYO40" s="522"/>
      <c r="MYP40" s="522"/>
      <c r="MYQ40" s="522"/>
      <c r="MYR40" s="522"/>
      <c r="MYS40" s="522"/>
      <c r="MYT40" s="522"/>
      <c r="MYU40" s="522"/>
      <c r="MYV40" s="522"/>
      <c r="MYW40" s="522"/>
      <c r="MYX40" s="522"/>
      <c r="MYY40" s="522"/>
      <c r="MYZ40" s="522"/>
      <c r="MZA40" s="522"/>
      <c r="MZB40" s="522"/>
      <c r="MZC40" s="522"/>
      <c r="MZD40" s="522"/>
      <c r="MZE40" s="522"/>
      <c r="MZF40" s="522"/>
      <c r="MZG40" s="522"/>
      <c r="MZH40" s="522"/>
      <c r="MZI40" s="522"/>
      <c r="MZJ40" s="522"/>
      <c r="MZK40" s="522"/>
      <c r="MZL40" s="522"/>
      <c r="MZM40" s="522"/>
      <c r="MZN40" s="522"/>
      <c r="MZO40" s="522"/>
      <c r="MZP40" s="522"/>
      <c r="MZQ40" s="522"/>
      <c r="MZR40" s="522"/>
      <c r="MZS40" s="522"/>
      <c r="MZT40" s="522"/>
      <c r="MZU40" s="522"/>
      <c r="MZV40" s="522"/>
      <c r="MZW40" s="522"/>
      <c r="MZX40" s="522"/>
      <c r="MZY40" s="522"/>
      <c r="MZZ40" s="522"/>
      <c r="NAA40" s="522"/>
      <c r="NAB40" s="522"/>
      <c r="NAC40" s="522"/>
      <c r="NAD40" s="522"/>
      <c r="NAE40" s="522"/>
      <c r="NAF40" s="522"/>
      <c r="NAG40" s="522"/>
      <c r="NAH40" s="522"/>
      <c r="NAI40" s="522"/>
      <c r="NAJ40" s="522"/>
      <c r="NAK40" s="522"/>
      <c r="NAL40" s="522"/>
      <c r="NAM40" s="522"/>
      <c r="NAN40" s="522"/>
      <c r="NAO40" s="522"/>
      <c r="NAP40" s="522"/>
      <c r="NAQ40" s="522"/>
      <c r="NAR40" s="522"/>
      <c r="NAS40" s="522"/>
      <c r="NAT40" s="522"/>
      <c r="NAU40" s="522"/>
      <c r="NAV40" s="522"/>
      <c r="NAW40" s="522"/>
      <c r="NAX40" s="522"/>
      <c r="NAY40" s="522"/>
      <c r="NAZ40" s="522"/>
      <c r="NBA40" s="522"/>
      <c r="NBB40" s="522"/>
      <c r="NBC40" s="522"/>
      <c r="NBD40" s="522"/>
      <c r="NBE40" s="522"/>
      <c r="NBF40" s="522"/>
      <c r="NBG40" s="522"/>
      <c r="NBH40" s="522"/>
      <c r="NBI40" s="522"/>
      <c r="NBJ40" s="522"/>
      <c r="NBK40" s="522"/>
      <c r="NBL40" s="522"/>
      <c r="NBM40" s="522"/>
      <c r="NBN40" s="522"/>
      <c r="NBO40" s="522"/>
      <c r="NBP40" s="522"/>
      <c r="NBQ40" s="522"/>
      <c r="NBR40" s="522"/>
      <c r="NBS40" s="522"/>
      <c r="NBT40" s="522"/>
      <c r="NBU40" s="522"/>
      <c r="NBV40" s="522"/>
      <c r="NBW40" s="522"/>
      <c r="NBX40" s="522"/>
      <c r="NBY40" s="522"/>
      <c r="NBZ40" s="522"/>
      <c r="NCA40" s="522"/>
      <c r="NCB40" s="522"/>
      <c r="NCC40" s="522"/>
      <c r="NCD40" s="522"/>
      <c r="NCE40" s="522"/>
      <c r="NCF40" s="522"/>
      <c r="NCG40" s="522"/>
      <c r="NCH40" s="522"/>
      <c r="NCI40" s="522"/>
      <c r="NCJ40" s="522"/>
      <c r="NCK40" s="522"/>
      <c r="NCL40" s="522"/>
      <c r="NCM40" s="522"/>
      <c r="NCN40" s="522"/>
      <c r="NCO40" s="522"/>
      <c r="NCP40" s="522"/>
      <c r="NCQ40" s="522"/>
      <c r="NCR40" s="522"/>
      <c r="NCS40" s="522"/>
      <c r="NCT40" s="522"/>
      <c r="NCU40" s="522"/>
      <c r="NCV40" s="522"/>
      <c r="NCW40" s="522"/>
      <c r="NCX40" s="522"/>
      <c r="NCY40" s="522"/>
      <c r="NCZ40" s="522"/>
      <c r="NDA40" s="522"/>
      <c r="NDB40" s="522"/>
      <c r="NDC40" s="522"/>
      <c r="NDD40" s="522"/>
      <c r="NDE40" s="522"/>
      <c r="NDF40" s="522"/>
      <c r="NDG40" s="522"/>
      <c r="NDH40" s="522"/>
      <c r="NDI40" s="522"/>
      <c r="NDJ40" s="522"/>
      <c r="NDK40" s="522"/>
      <c r="NDL40" s="522"/>
      <c r="NDM40" s="522"/>
      <c r="NDN40" s="522"/>
      <c r="NDO40" s="522"/>
      <c r="NDP40" s="522"/>
      <c r="NDQ40" s="522"/>
      <c r="NDR40" s="522"/>
      <c r="NDS40" s="522"/>
      <c r="NDT40" s="522"/>
      <c r="NDU40" s="522"/>
      <c r="NDV40" s="522"/>
      <c r="NDW40" s="522"/>
      <c r="NDX40" s="522"/>
      <c r="NDY40" s="522"/>
      <c r="NDZ40" s="522"/>
      <c r="NEA40" s="522"/>
      <c r="NEB40" s="522"/>
      <c r="NEC40" s="522"/>
      <c r="NED40" s="522"/>
      <c r="NEE40" s="522"/>
      <c r="NEF40" s="522"/>
      <c r="NEG40" s="522"/>
      <c r="NEH40" s="522"/>
      <c r="NEI40" s="522"/>
      <c r="NEJ40" s="522"/>
      <c r="NEK40" s="522"/>
      <c r="NEL40" s="522"/>
      <c r="NEM40" s="522"/>
      <c r="NEN40" s="522"/>
      <c r="NEO40" s="522"/>
      <c r="NEP40" s="522"/>
      <c r="NEQ40" s="522"/>
      <c r="NER40" s="522"/>
      <c r="NES40" s="522"/>
      <c r="NET40" s="522"/>
      <c r="NEU40" s="522"/>
      <c r="NEV40" s="522"/>
      <c r="NEW40" s="522"/>
      <c r="NEX40" s="522"/>
      <c r="NEY40" s="522"/>
      <c r="NEZ40" s="522"/>
      <c r="NFA40" s="522"/>
      <c r="NFB40" s="522"/>
      <c r="NFC40" s="522"/>
      <c r="NFD40" s="522"/>
      <c r="NFE40" s="522"/>
      <c r="NFF40" s="522"/>
      <c r="NFG40" s="522"/>
      <c r="NFH40" s="522"/>
      <c r="NFI40" s="522"/>
      <c r="NFJ40" s="522"/>
      <c r="NFK40" s="522"/>
      <c r="NFL40" s="522"/>
      <c r="NFM40" s="522"/>
      <c r="NFN40" s="522"/>
      <c r="NFO40" s="522"/>
      <c r="NFP40" s="522"/>
      <c r="NFQ40" s="522"/>
      <c r="NFR40" s="522"/>
      <c r="NFS40" s="522"/>
      <c r="NFT40" s="522"/>
      <c r="NFU40" s="522"/>
      <c r="NFV40" s="522"/>
      <c r="NFW40" s="522"/>
      <c r="NFX40" s="522"/>
      <c r="NFY40" s="522"/>
      <c r="NFZ40" s="522"/>
      <c r="NGA40" s="522"/>
      <c r="NGB40" s="522"/>
      <c r="NGC40" s="522"/>
      <c r="NGD40" s="522"/>
      <c r="NGE40" s="522"/>
      <c r="NGF40" s="522"/>
      <c r="NGG40" s="522"/>
      <c r="NGH40" s="522"/>
      <c r="NGI40" s="522"/>
      <c r="NGJ40" s="522"/>
      <c r="NGK40" s="522"/>
      <c r="NGL40" s="522"/>
      <c r="NGM40" s="522"/>
      <c r="NGN40" s="522"/>
      <c r="NGO40" s="522"/>
      <c r="NGP40" s="522"/>
      <c r="NGQ40" s="522"/>
      <c r="NGR40" s="522"/>
      <c r="NGS40" s="522"/>
      <c r="NGT40" s="522"/>
      <c r="NGU40" s="522"/>
      <c r="NGV40" s="522"/>
      <c r="NGW40" s="522"/>
      <c r="NGX40" s="522"/>
      <c r="NGY40" s="522"/>
      <c r="NGZ40" s="522"/>
      <c r="NHA40" s="522"/>
      <c r="NHB40" s="522"/>
      <c r="NHC40" s="522"/>
      <c r="NHD40" s="522"/>
      <c r="NHE40" s="522"/>
      <c r="NHF40" s="522"/>
      <c r="NHG40" s="522"/>
      <c r="NHH40" s="522"/>
      <c r="NHI40" s="522"/>
      <c r="NHJ40" s="522"/>
      <c r="NHK40" s="522"/>
      <c r="NHL40" s="522"/>
      <c r="NHM40" s="522"/>
      <c r="NHN40" s="522"/>
      <c r="NHO40" s="522"/>
      <c r="NHP40" s="522"/>
      <c r="NHQ40" s="522"/>
      <c r="NHR40" s="522"/>
      <c r="NHS40" s="522"/>
      <c r="NHT40" s="522"/>
      <c r="NHU40" s="522"/>
      <c r="NHV40" s="522"/>
      <c r="NHW40" s="522"/>
      <c r="NHX40" s="522"/>
      <c r="NHY40" s="522"/>
      <c r="NHZ40" s="522"/>
      <c r="NIA40" s="522"/>
      <c r="NIB40" s="522"/>
      <c r="NIC40" s="522"/>
      <c r="NID40" s="522"/>
      <c r="NIE40" s="522"/>
      <c r="NIF40" s="522"/>
      <c r="NIG40" s="522"/>
      <c r="NIH40" s="522"/>
      <c r="NII40" s="522"/>
      <c r="NIJ40" s="522"/>
      <c r="NIK40" s="522"/>
      <c r="NIL40" s="522"/>
      <c r="NIM40" s="522"/>
      <c r="NIN40" s="522"/>
      <c r="NIO40" s="522"/>
      <c r="NIP40" s="522"/>
      <c r="NIQ40" s="522"/>
      <c r="NIR40" s="522"/>
      <c r="NIS40" s="522"/>
      <c r="NIT40" s="522"/>
      <c r="NIU40" s="522"/>
      <c r="NIV40" s="522"/>
      <c r="NIW40" s="522"/>
      <c r="NIX40" s="522"/>
      <c r="NIY40" s="522"/>
      <c r="NIZ40" s="522"/>
      <c r="NJA40" s="522"/>
      <c r="NJB40" s="522"/>
      <c r="NJC40" s="522"/>
      <c r="NJD40" s="522"/>
      <c r="NJE40" s="522"/>
      <c r="NJF40" s="522"/>
      <c r="NJG40" s="522"/>
      <c r="NJH40" s="522"/>
      <c r="NJI40" s="522"/>
      <c r="NJJ40" s="522"/>
      <c r="NJK40" s="522"/>
      <c r="NJL40" s="522"/>
      <c r="NJM40" s="522"/>
      <c r="NJN40" s="522"/>
      <c r="NJO40" s="522"/>
      <c r="NJP40" s="522"/>
      <c r="NJQ40" s="522"/>
      <c r="NJR40" s="522"/>
      <c r="NJS40" s="522"/>
      <c r="NJT40" s="522"/>
      <c r="NJU40" s="522"/>
      <c r="NJV40" s="522"/>
      <c r="NJW40" s="522"/>
      <c r="NJX40" s="522"/>
      <c r="NJY40" s="522"/>
      <c r="NJZ40" s="522"/>
      <c r="NKA40" s="522"/>
      <c r="NKB40" s="522"/>
      <c r="NKC40" s="522"/>
      <c r="NKD40" s="522"/>
      <c r="NKE40" s="522"/>
      <c r="NKF40" s="522"/>
      <c r="NKG40" s="522"/>
      <c r="NKH40" s="522"/>
      <c r="NKI40" s="522"/>
      <c r="NKJ40" s="522"/>
      <c r="NKK40" s="522"/>
      <c r="NKL40" s="522"/>
      <c r="NKM40" s="522"/>
      <c r="NKN40" s="522"/>
      <c r="NKO40" s="522"/>
      <c r="NKP40" s="522"/>
      <c r="NKQ40" s="522"/>
      <c r="NKR40" s="522"/>
      <c r="NKS40" s="522"/>
      <c r="NKT40" s="522"/>
      <c r="NKU40" s="522"/>
      <c r="NKV40" s="522"/>
      <c r="NKW40" s="522"/>
      <c r="NKX40" s="522"/>
      <c r="NKY40" s="522"/>
      <c r="NKZ40" s="522"/>
      <c r="NLA40" s="522"/>
      <c r="NLB40" s="522"/>
      <c r="NLC40" s="522"/>
      <c r="NLD40" s="522"/>
      <c r="NLE40" s="522"/>
      <c r="NLF40" s="522"/>
      <c r="NLG40" s="522"/>
      <c r="NLH40" s="522"/>
      <c r="NLI40" s="522"/>
      <c r="NLJ40" s="522"/>
      <c r="NLK40" s="522"/>
      <c r="NLL40" s="522"/>
      <c r="NLM40" s="522"/>
      <c r="NLN40" s="522"/>
      <c r="NLO40" s="522"/>
      <c r="NLP40" s="522"/>
      <c r="NLQ40" s="522"/>
      <c r="NLR40" s="522"/>
      <c r="NLS40" s="522"/>
      <c r="NLT40" s="522"/>
      <c r="NLU40" s="522"/>
      <c r="NLV40" s="522"/>
      <c r="NLW40" s="522"/>
      <c r="NLX40" s="522"/>
      <c r="NLY40" s="522"/>
      <c r="NLZ40" s="522"/>
      <c r="NMA40" s="522"/>
      <c r="NMB40" s="522"/>
      <c r="NMC40" s="522"/>
      <c r="NMD40" s="522"/>
      <c r="NME40" s="522"/>
      <c r="NMF40" s="522"/>
      <c r="NMG40" s="522"/>
      <c r="NMH40" s="522"/>
      <c r="NMI40" s="522"/>
      <c r="NMJ40" s="522"/>
      <c r="NMK40" s="522"/>
      <c r="NML40" s="522"/>
      <c r="NMM40" s="522"/>
      <c r="NMN40" s="522"/>
      <c r="NMO40" s="522"/>
      <c r="NMP40" s="522"/>
      <c r="NMQ40" s="522"/>
      <c r="NMR40" s="522"/>
      <c r="NMS40" s="522"/>
      <c r="NMT40" s="522"/>
      <c r="NMU40" s="522"/>
      <c r="NMV40" s="522"/>
      <c r="NMW40" s="522"/>
      <c r="NMX40" s="522"/>
      <c r="NMY40" s="522"/>
      <c r="NMZ40" s="522"/>
      <c r="NNA40" s="522"/>
      <c r="NNB40" s="522"/>
      <c r="NNC40" s="522"/>
      <c r="NND40" s="522"/>
      <c r="NNE40" s="522"/>
      <c r="NNF40" s="522"/>
      <c r="NNG40" s="522"/>
      <c r="NNH40" s="522"/>
      <c r="NNI40" s="522"/>
      <c r="NNJ40" s="522"/>
      <c r="NNK40" s="522"/>
      <c r="NNL40" s="522"/>
      <c r="NNM40" s="522"/>
      <c r="NNN40" s="522"/>
      <c r="NNO40" s="522"/>
      <c r="NNP40" s="522"/>
      <c r="NNQ40" s="522"/>
      <c r="NNR40" s="522"/>
      <c r="NNS40" s="522"/>
      <c r="NNT40" s="522"/>
      <c r="NNU40" s="522"/>
      <c r="NNV40" s="522"/>
      <c r="NNW40" s="522"/>
      <c r="NNX40" s="522"/>
      <c r="NNY40" s="522"/>
      <c r="NNZ40" s="522"/>
      <c r="NOA40" s="522"/>
      <c r="NOB40" s="522"/>
      <c r="NOC40" s="522"/>
      <c r="NOD40" s="522"/>
      <c r="NOE40" s="522"/>
      <c r="NOF40" s="522"/>
      <c r="NOG40" s="522"/>
      <c r="NOH40" s="522"/>
      <c r="NOI40" s="522"/>
      <c r="NOJ40" s="522"/>
      <c r="NOK40" s="522"/>
      <c r="NOL40" s="522"/>
      <c r="NOM40" s="522"/>
      <c r="NON40" s="522"/>
      <c r="NOO40" s="522"/>
      <c r="NOP40" s="522"/>
      <c r="NOQ40" s="522"/>
      <c r="NOR40" s="522"/>
      <c r="NOS40" s="522"/>
      <c r="NOT40" s="522"/>
      <c r="NOU40" s="522"/>
      <c r="NOV40" s="522"/>
      <c r="NOW40" s="522"/>
      <c r="NOX40" s="522"/>
      <c r="NOY40" s="522"/>
      <c r="NOZ40" s="522"/>
      <c r="NPA40" s="522"/>
      <c r="NPB40" s="522"/>
      <c r="NPC40" s="522"/>
      <c r="NPD40" s="522"/>
      <c r="NPE40" s="522"/>
      <c r="NPF40" s="522"/>
      <c r="NPG40" s="522"/>
      <c r="NPH40" s="522"/>
      <c r="NPI40" s="522"/>
      <c r="NPJ40" s="522"/>
      <c r="NPK40" s="522"/>
      <c r="NPL40" s="522"/>
      <c r="NPM40" s="522"/>
      <c r="NPN40" s="522"/>
      <c r="NPO40" s="522"/>
      <c r="NPP40" s="522"/>
      <c r="NPQ40" s="522"/>
      <c r="NPR40" s="522"/>
      <c r="NPS40" s="522"/>
      <c r="NPT40" s="522"/>
      <c r="NPU40" s="522"/>
      <c r="NPV40" s="522"/>
      <c r="NPW40" s="522"/>
      <c r="NPX40" s="522"/>
      <c r="NPY40" s="522"/>
      <c r="NPZ40" s="522"/>
      <c r="NQA40" s="522"/>
      <c r="NQB40" s="522"/>
      <c r="NQC40" s="522"/>
      <c r="NQD40" s="522"/>
      <c r="NQE40" s="522"/>
      <c r="NQF40" s="522"/>
      <c r="NQG40" s="522"/>
      <c r="NQH40" s="522"/>
      <c r="NQI40" s="522"/>
      <c r="NQJ40" s="522"/>
      <c r="NQK40" s="522"/>
      <c r="NQL40" s="522"/>
      <c r="NQM40" s="522"/>
      <c r="NQN40" s="522"/>
      <c r="NQO40" s="522"/>
      <c r="NQP40" s="522"/>
      <c r="NQQ40" s="522"/>
      <c r="NQR40" s="522"/>
      <c r="NQS40" s="522"/>
      <c r="NQT40" s="522"/>
      <c r="NQU40" s="522"/>
      <c r="NQV40" s="522"/>
      <c r="NQW40" s="522"/>
      <c r="NQX40" s="522"/>
      <c r="NQY40" s="522"/>
      <c r="NQZ40" s="522"/>
      <c r="NRA40" s="522"/>
      <c r="NRB40" s="522"/>
      <c r="NRC40" s="522"/>
      <c r="NRD40" s="522"/>
      <c r="NRE40" s="522"/>
      <c r="NRF40" s="522"/>
      <c r="NRG40" s="522"/>
      <c r="NRH40" s="522"/>
      <c r="NRI40" s="522"/>
      <c r="NRJ40" s="522"/>
      <c r="NRK40" s="522"/>
      <c r="NRL40" s="522"/>
      <c r="NRM40" s="522"/>
      <c r="NRN40" s="522"/>
      <c r="NRO40" s="522"/>
      <c r="NRP40" s="522"/>
      <c r="NRQ40" s="522"/>
      <c r="NRR40" s="522"/>
      <c r="NRS40" s="522"/>
      <c r="NRT40" s="522"/>
      <c r="NRU40" s="522"/>
      <c r="NRV40" s="522"/>
      <c r="NRW40" s="522"/>
      <c r="NRX40" s="522"/>
      <c r="NRY40" s="522"/>
      <c r="NRZ40" s="522"/>
      <c r="NSA40" s="522"/>
      <c r="NSB40" s="522"/>
      <c r="NSC40" s="522"/>
      <c r="NSD40" s="522"/>
      <c r="NSE40" s="522"/>
      <c r="NSF40" s="522"/>
      <c r="NSG40" s="522"/>
      <c r="NSH40" s="522"/>
      <c r="NSI40" s="522"/>
      <c r="NSJ40" s="522"/>
      <c r="NSK40" s="522"/>
      <c r="NSL40" s="522"/>
      <c r="NSM40" s="522"/>
      <c r="NSN40" s="522"/>
      <c r="NSO40" s="522"/>
      <c r="NSP40" s="522"/>
      <c r="NSQ40" s="522"/>
      <c r="NSR40" s="522"/>
      <c r="NSS40" s="522"/>
      <c r="NST40" s="522"/>
      <c r="NSU40" s="522"/>
      <c r="NSV40" s="522"/>
      <c r="NSW40" s="522"/>
      <c r="NSX40" s="522"/>
      <c r="NSY40" s="522"/>
      <c r="NSZ40" s="522"/>
      <c r="NTA40" s="522"/>
      <c r="NTB40" s="522"/>
      <c r="NTC40" s="522"/>
      <c r="NTD40" s="522"/>
      <c r="NTE40" s="522"/>
      <c r="NTF40" s="522"/>
      <c r="NTG40" s="522"/>
      <c r="NTH40" s="522"/>
      <c r="NTI40" s="522"/>
      <c r="NTJ40" s="522"/>
      <c r="NTK40" s="522"/>
      <c r="NTL40" s="522"/>
      <c r="NTM40" s="522"/>
      <c r="NTN40" s="522"/>
      <c r="NTO40" s="522"/>
      <c r="NTP40" s="522"/>
      <c r="NTQ40" s="522"/>
      <c r="NTR40" s="522"/>
      <c r="NTS40" s="522"/>
      <c r="NTT40" s="522"/>
      <c r="NTU40" s="522"/>
      <c r="NTV40" s="522"/>
      <c r="NTW40" s="522"/>
      <c r="NTX40" s="522"/>
      <c r="NTY40" s="522"/>
      <c r="NTZ40" s="522"/>
      <c r="NUA40" s="522"/>
      <c r="NUB40" s="522"/>
      <c r="NUC40" s="522"/>
      <c r="NUD40" s="522"/>
      <c r="NUE40" s="522"/>
      <c r="NUF40" s="522"/>
      <c r="NUG40" s="522"/>
      <c r="NUH40" s="522"/>
      <c r="NUI40" s="522"/>
      <c r="NUJ40" s="522"/>
      <c r="NUK40" s="522"/>
      <c r="NUL40" s="522"/>
      <c r="NUM40" s="522"/>
      <c r="NUN40" s="522"/>
      <c r="NUO40" s="522"/>
      <c r="NUP40" s="522"/>
      <c r="NUQ40" s="522"/>
      <c r="NUR40" s="522"/>
      <c r="NUS40" s="522"/>
      <c r="NUT40" s="522"/>
      <c r="NUU40" s="522"/>
      <c r="NUV40" s="522"/>
      <c r="NUW40" s="522"/>
      <c r="NUX40" s="522"/>
      <c r="NUY40" s="522"/>
      <c r="NUZ40" s="522"/>
      <c r="NVA40" s="522"/>
      <c r="NVB40" s="522"/>
      <c r="NVC40" s="522"/>
      <c r="NVD40" s="522"/>
      <c r="NVE40" s="522"/>
      <c r="NVF40" s="522"/>
      <c r="NVG40" s="522"/>
      <c r="NVH40" s="522"/>
      <c r="NVI40" s="522"/>
      <c r="NVJ40" s="522"/>
      <c r="NVK40" s="522"/>
      <c r="NVL40" s="522"/>
      <c r="NVM40" s="522"/>
      <c r="NVN40" s="522"/>
      <c r="NVO40" s="522"/>
      <c r="NVP40" s="522"/>
      <c r="NVQ40" s="522"/>
      <c r="NVR40" s="522"/>
      <c r="NVS40" s="522"/>
      <c r="NVT40" s="522"/>
      <c r="NVU40" s="522"/>
      <c r="NVV40" s="522"/>
      <c r="NVW40" s="522"/>
      <c r="NVX40" s="522"/>
      <c r="NVY40" s="522"/>
      <c r="NVZ40" s="522"/>
      <c r="NWA40" s="522"/>
      <c r="NWB40" s="522"/>
      <c r="NWC40" s="522"/>
      <c r="NWD40" s="522"/>
      <c r="NWE40" s="522"/>
      <c r="NWF40" s="522"/>
      <c r="NWG40" s="522"/>
      <c r="NWH40" s="522"/>
      <c r="NWI40" s="522"/>
      <c r="NWJ40" s="522"/>
      <c r="NWK40" s="522"/>
      <c r="NWL40" s="522"/>
      <c r="NWM40" s="522"/>
      <c r="NWN40" s="522"/>
      <c r="NWO40" s="522"/>
      <c r="NWP40" s="522"/>
      <c r="NWQ40" s="522"/>
      <c r="NWR40" s="522"/>
      <c r="NWS40" s="522"/>
      <c r="NWT40" s="522"/>
      <c r="NWU40" s="522"/>
      <c r="NWV40" s="522"/>
      <c r="NWW40" s="522"/>
      <c r="NWX40" s="522"/>
      <c r="NWY40" s="522"/>
      <c r="NWZ40" s="522"/>
      <c r="NXA40" s="522"/>
      <c r="NXB40" s="522"/>
      <c r="NXC40" s="522"/>
      <c r="NXD40" s="522"/>
      <c r="NXE40" s="522"/>
      <c r="NXF40" s="522"/>
      <c r="NXG40" s="522"/>
      <c r="NXH40" s="522"/>
      <c r="NXI40" s="522"/>
      <c r="NXJ40" s="522"/>
      <c r="NXK40" s="522"/>
      <c r="NXL40" s="522"/>
      <c r="NXM40" s="522"/>
      <c r="NXN40" s="522"/>
      <c r="NXO40" s="522"/>
      <c r="NXP40" s="522"/>
      <c r="NXQ40" s="522"/>
      <c r="NXR40" s="522"/>
      <c r="NXS40" s="522"/>
      <c r="NXT40" s="522"/>
      <c r="NXU40" s="522"/>
      <c r="NXV40" s="522"/>
      <c r="NXW40" s="522"/>
      <c r="NXX40" s="522"/>
      <c r="NXY40" s="522"/>
      <c r="NXZ40" s="522"/>
      <c r="NYA40" s="522"/>
      <c r="NYB40" s="522"/>
      <c r="NYC40" s="522"/>
      <c r="NYD40" s="522"/>
      <c r="NYE40" s="522"/>
      <c r="NYF40" s="522"/>
      <c r="NYG40" s="522"/>
      <c r="NYH40" s="522"/>
      <c r="NYI40" s="522"/>
      <c r="NYJ40" s="522"/>
      <c r="NYK40" s="522"/>
      <c r="NYL40" s="522"/>
      <c r="NYM40" s="522"/>
      <c r="NYN40" s="522"/>
      <c r="NYO40" s="522"/>
      <c r="NYP40" s="522"/>
      <c r="NYQ40" s="522"/>
      <c r="NYR40" s="522"/>
      <c r="NYS40" s="522"/>
      <c r="NYT40" s="522"/>
      <c r="NYU40" s="522"/>
      <c r="NYV40" s="522"/>
      <c r="NYW40" s="522"/>
      <c r="NYX40" s="522"/>
      <c r="NYY40" s="522"/>
      <c r="NYZ40" s="522"/>
      <c r="NZA40" s="522"/>
      <c r="NZB40" s="522"/>
      <c r="NZC40" s="522"/>
      <c r="NZD40" s="522"/>
      <c r="NZE40" s="522"/>
      <c r="NZF40" s="522"/>
      <c r="NZG40" s="522"/>
      <c r="NZH40" s="522"/>
      <c r="NZI40" s="522"/>
      <c r="NZJ40" s="522"/>
      <c r="NZK40" s="522"/>
      <c r="NZL40" s="522"/>
      <c r="NZM40" s="522"/>
      <c r="NZN40" s="522"/>
      <c r="NZO40" s="522"/>
      <c r="NZP40" s="522"/>
      <c r="NZQ40" s="522"/>
      <c r="NZR40" s="522"/>
      <c r="NZS40" s="522"/>
      <c r="NZT40" s="522"/>
      <c r="NZU40" s="522"/>
      <c r="NZV40" s="522"/>
      <c r="NZW40" s="522"/>
      <c r="NZX40" s="522"/>
      <c r="NZY40" s="522"/>
      <c r="NZZ40" s="522"/>
      <c r="OAA40" s="522"/>
      <c r="OAB40" s="522"/>
      <c r="OAC40" s="522"/>
      <c r="OAD40" s="522"/>
      <c r="OAE40" s="522"/>
      <c r="OAF40" s="522"/>
      <c r="OAG40" s="522"/>
      <c r="OAH40" s="522"/>
      <c r="OAI40" s="522"/>
      <c r="OAJ40" s="522"/>
      <c r="OAK40" s="522"/>
      <c r="OAL40" s="522"/>
      <c r="OAM40" s="522"/>
      <c r="OAN40" s="522"/>
      <c r="OAO40" s="522"/>
      <c r="OAP40" s="522"/>
      <c r="OAQ40" s="522"/>
      <c r="OAR40" s="522"/>
      <c r="OAS40" s="522"/>
      <c r="OAT40" s="522"/>
      <c r="OAU40" s="522"/>
      <c r="OAV40" s="522"/>
      <c r="OAW40" s="522"/>
      <c r="OAX40" s="522"/>
      <c r="OAY40" s="522"/>
      <c r="OAZ40" s="522"/>
      <c r="OBA40" s="522"/>
      <c r="OBB40" s="522"/>
      <c r="OBC40" s="522"/>
      <c r="OBD40" s="522"/>
      <c r="OBE40" s="522"/>
      <c r="OBF40" s="522"/>
      <c r="OBG40" s="522"/>
      <c r="OBH40" s="522"/>
      <c r="OBI40" s="522"/>
      <c r="OBJ40" s="522"/>
      <c r="OBK40" s="522"/>
      <c r="OBL40" s="522"/>
      <c r="OBM40" s="522"/>
      <c r="OBN40" s="522"/>
      <c r="OBO40" s="522"/>
      <c r="OBP40" s="522"/>
      <c r="OBQ40" s="522"/>
      <c r="OBR40" s="522"/>
      <c r="OBS40" s="522"/>
      <c r="OBT40" s="522"/>
      <c r="OBU40" s="522"/>
      <c r="OBV40" s="522"/>
      <c r="OBW40" s="522"/>
      <c r="OBX40" s="522"/>
      <c r="OBY40" s="522"/>
      <c r="OBZ40" s="522"/>
      <c r="OCA40" s="522"/>
      <c r="OCB40" s="522"/>
      <c r="OCC40" s="522"/>
      <c r="OCD40" s="522"/>
      <c r="OCE40" s="522"/>
      <c r="OCF40" s="522"/>
      <c r="OCG40" s="522"/>
      <c r="OCH40" s="522"/>
      <c r="OCI40" s="522"/>
      <c r="OCJ40" s="522"/>
      <c r="OCK40" s="522"/>
      <c r="OCL40" s="522"/>
      <c r="OCM40" s="522"/>
      <c r="OCN40" s="522"/>
      <c r="OCO40" s="522"/>
      <c r="OCP40" s="522"/>
      <c r="OCQ40" s="522"/>
      <c r="OCR40" s="522"/>
      <c r="OCS40" s="522"/>
      <c r="OCT40" s="522"/>
      <c r="OCU40" s="522"/>
      <c r="OCV40" s="522"/>
      <c r="OCW40" s="522"/>
      <c r="OCX40" s="522"/>
      <c r="OCY40" s="522"/>
      <c r="OCZ40" s="522"/>
      <c r="ODA40" s="522"/>
      <c r="ODB40" s="522"/>
      <c r="ODC40" s="522"/>
      <c r="ODD40" s="522"/>
      <c r="ODE40" s="522"/>
      <c r="ODF40" s="522"/>
      <c r="ODG40" s="522"/>
      <c r="ODH40" s="522"/>
      <c r="ODI40" s="522"/>
      <c r="ODJ40" s="522"/>
      <c r="ODK40" s="522"/>
      <c r="ODL40" s="522"/>
      <c r="ODM40" s="522"/>
      <c r="ODN40" s="522"/>
      <c r="ODO40" s="522"/>
      <c r="ODP40" s="522"/>
      <c r="ODQ40" s="522"/>
      <c r="ODR40" s="522"/>
      <c r="ODS40" s="522"/>
      <c r="ODT40" s="522"/>
      <c r="ODU40" s="522"/>
      <c r="ODV40" s="522"/>
      <c r="ODW40" s="522"/>
      <c r="ODX40" s="522"/>
      <c r="ODY40" s="522"/>
      <c r="ODZ40" s="522"/>
      <c r="OEA40" s="522"/>
      <c r="OEB40" s="522"/>
      <c r="OEC40" s="522"/>
      <c r="OED40" s="522"/>
      <c r="OEE40" s="522"/>
      <c r="OEF40" s="522"/>
      <c r="OEG40" s="522"/>
      <c r="OEH40" s="522"/>
      <c r="OEI40" s="522"/>
      <c r="OEJ40" s="522"/>
      <c r="OEK40" s="522"/>
      <c r="OEL40" s="522"/>
      <c r="OEM40" s="522"/>
      <c r="OEN40" s="522"/>
      <c r="OEO40" s="522"/>
      <c r="OEP40" s="522"/>
      <c r="OEQ40" s="522"/>
      <c r="OER40" s="522"/>
      <c r="OES40" s="522"/>
      <c r="OET40" s="522"/>
      <c r="OEU40" s="522"/>
      <c r="OEV40" s="522"/>
      <c r="OEW40" s="522"/>
      <c r="OEX40" s="522"/>
      <c r="OEY40" s="522"/>
      <c r="OEZ40" s="522"/>
      <c r="OFA40" s="522"/>
      <c r="OFB40" s="522"/>
      <c r="OFC40" s="522"/>
      <c r="OFD40" s="522"/>
      <c r="OFE40" s="522"/>
      <c r="OFF40" s="522"/>
      <c r="OFG40" s="522"/>
      <c r="OFH40" s="522"/>
      <c r="OFI40" s="522"/>
      <c r="OFJ40" s="522"/>
      <c r="OFK40" s="522"/>
      <c r="OFL40" s="522"/>
      <c r="OFM40" s="522"/>
      <c r="OFN40" s="522"/>
      <c r="OFO40" s="522"/>
      <c r="OFP40" s="522"/>
      <c r="OFQ40" s="522"/>
      <c r="OFR40" s="522"/>
      <c r="OFS40" s="522"/>
      <c r="OFT40" s="522"/>
      <c r="OFU40" s="522"/>
      <c r="OFV40" s="522"/>
      <c r="OFW40" s="522"/>
      <c r="OFX40" s="522"/>
      <c r="OFY40" s="522"/>
      <c r="OFZ40" s="522"/>
      <c r="OGA40" s="522"/>
      <c r="OGB40" s="522"/>
      <c r="OGC40" s="522"/>
      <c r="OGD40" s="522"/>
      <c r="OGE40" s="522"/>
      <c r="OGF40" s="522"/>
      <c r="OGG40" s="522"/>
      <c r="OGH40" s="522"/>
      <c r="OGI40" s="522"/>
      <c r="OGJ40" s="522"/>
      <c r="OGK40" s="522"/>
      <c r="OGL40" s="522"/>
      <c r="OGM40" s="522"/>
      <c r="OGN40" s="522"/>
      <c r="OGO40" s="522"/>
      <c r="OGP40" s="522"/>
      <c r="OGQ40" s="522"/>
      <c r="OGR40" s="522"/>
      <c r="OGS40" s="522"/>
      <c r="OGT40" s="522"/>
      <c r="OGU40" s="522"/>
      <c r="OGV40" s="522"/>
      <c r="OGW40" s="522"/>
      <c r="OGX40" s="522"/>
      <c r="OGY40" s="522"/>
      <c r="OGZ40" s="522"/>
      <c r="OHA40" s="522"/>
      <c r="OHB40" s="522"/>
      <c r="OHC40" s="522"/>
      <c r="OHD40" s="522"/>
      <c r="OHE40" s="522"/>
      <c r="OHF40" s="522"/>
      <c r="OHG40" s="522"/>
      <c r="OHH40" s="522"/>
      <c r="OHI40" s="522"/>
      <c r="OHJ40" s="522"/>
      <c r="OHK40" s="522"/>
      <c r="OHL40" s="522"/>
      <c r="OHM40" s="522"/>
      <c r="OHN40" s="522"/>
      <c r="OHO40" s="522"/>
      <c r="OHP40" s="522"/>
      <c r="OHQ40" s="522"/>
      <c r="OHR40" s="522"/>
      <c r="OHS40" s="522"/>
      <c r="OHT40" s="522"/>
      <c r="OHU40" s="522"/>
      <c r="OHV40" s="522"/>
      <c r="OHW40" s="522"/>
      <c r="OHX40" s="522"/>
      <c r="OHY40" s="522"/>
      <c r="OHZ40" s="522"/>
      <c r="OIA40" s="522"/>
      <c r="OIB40" s="522"/>
      <c r="OIC40" s="522"/>
      <c r="OID40" s="522"/>
      <c r="OIE40" s="522"/>
      <c r="OIF40" s="522"/>
      <c r="OIG40" s="522"/>
      <c r="OIH40" s="522"/>
      <c r="OII40" s="522"/>
      <c r="OIJ40" s="522"/>
      <c r="OIK40" s="522"/>
      <c r="OIL40" s="522"/>
      <c r="OIM40" s="522"/>
      <c r="OIN40" s="522"/>
      <c r="OIO40" s="522"/>
      <c r="OIP40" s="522"/>
      <c r="OIQ40" s="522"/>
      <c r="OIR40" s="522"/>
      <c r="OIS40" s="522"/>
      <c r="OIT40" s="522"/>
      <c r="OIU40" s="522"/>
      <c r="OIV40" s="522"/>
      <c r="OIW40" s="522"/>
      <c r="OIX40" s="522"/>
      <c r="OIY40" s="522"/>
      <c r="OIZ40" s="522"/>
      <c r="OJA40" s="522"/>
      <c r="OJB40" s="522"/>
      <c r="OJC40" s="522"/>
      <c r="OJD40" s="522"/>
      <c r="OJE40" s="522"/>
      <c r="OJF40" s="522"/>
      <c r="OJG40" s="522"/>
      <c r="OJH40" s="522"/>
      <c r="OJI40" s="522"/>
      <c r="OJJ40" s="522"/>
      <c r="OJK40" s="522"/>
      <c r="OJL40" s="522"/>
      <c r="OJM40" s="522"/>
      <c r="OJN40" s="522"/>
      <c r="OJO40" s="522"/>
      <c r="OJP40" s="522"/>
      <c r="OJQ40" s="522"/>
      <c r="OJR40" s="522"/>
      <c r="OJS40" s="522"/>
      <c r="OJT40" s="522"/>
      <c r="OJU40" s="522"/>
      <c r="OJV40" s="522"/>
      <c r="OJW40" s="522"/>
      <c r="OJX40" s="522"/>
      <c r="OJY40" s="522"/>
      <c r="OJZ40" s="522"/>
      <c r="OKA40" s="522"/>
      <c r="OKB40" s="522"/>
      <c r="OKC40" s="522"/>
      <c r="OKD40" s="522"/>
      <c r="OKE40" s="522"/>
      <c r="OKF40" s="522"/>
      <c r="OKG40" s="522"/>
      <c r="OKH40" s="522"/>
      <c r="OKI40" s="522"/>
      <c r="OKJ40" s="522"/>
      <c r="OKK40" s="522"/>
      <c r="OKL40" s="522"/>
      <c r="OKM40" s="522"/>
      <c r="OKN40" s="522"/>
      <c r="OKO40" s="522"/>
      <c r="OKP40" s="522"/>
      <c r="OKQ40" s="522"/>
      <c r="OKR40" s="522"/>
      <c r="OKS40" s="522"/>
      <c r="OKT40" s="522"/>
      <c r="OKU40" s="522"/>
      <c r="OKV40" s="522"/>
      <c r="OKW40" s="522"/>
      <c r="OKX40" s="522"/>
      <c r="OKY40" s="522"/>
      <c r="OKZ40" s="522"/>
      <c r="OLA40" s="522"/>
      <c r="OLB40" s="522"/>
      <c r="OLC40" s="522"/>
      <c r="OLD40" s="522"/>
      <c r="OLE40" s="522"/>
      <c r="OLF40" s="522"/>
      <c r="OLG40" s="522"/>
      <c r="OLH40" s="522"/>
      <c r="OLI40" s="522"/>
      <c r="OLJ40" s="522"/>
      <c r="OLK40" s="522"/>
      <c r="OLL40" s="522"/>
      <c r="OLM40" s="522"/>
      <c r="OLN40" s="522"/>
      <c r="OLO40" s="522"/>
      <c r="OLP40" s="522"/>
      <c r="OLQ40" s="522"/>
      <c r="OLR40" s="522"/>
      <c r="OLS40" s="522"/>
      <c r="OLT40" s="522"/>
      <c r="OLU40" s="522"/>
      <c r="OLV40" s="522"/>
      <c r="OLW40" s="522"/>
      <c r="OLX40" s="522"/>
      <c r="OLY40" s="522"/>
      <c r="OLZ40" s="522"/>
      <c r="OMA40" s="522"/>
      <c r="OMB40" s="522"/>
      <c r="OMC40" s="522"/>
      <c r="OMD40" s="522"/>
      <c r="OME40" s="522"/>
      <c r="OMF40" s="522"/>
      <c r="OMG40" s="522"/>
      <c r="OMH40" s="522"/>
      <c r="OMI40" s="522"/>
      <c r="OMJ40" s="522"/>
      <c r="OMK40" s="522"/>
      <c r="OML40" s="522"/>
      <c r="OMM40" s="522"/>
      <c r="OMN40" s="522"/>
      <c r="OMO40" s="522"/>
      <c r="OMP40" s="522"/>
      <c r="OMQ40" s="522"/>
      <c r="OMR40" s="522"/>
      <c r="OMS40" s="522"/>
      <c r="OMT40" s="522"/>
      <c r="OMU40" s="522"/>
      <c r="OMV40" s="522"/>
      <c r="OMW40" s="522"/>
      <c r="OMX40" s="522"/>
      <c r="OMY40" s="522"/>
      <c r="OMZ40" s="522"/>
      <c r="ONA40" s="522"/>
      <c r="ONB40" s="522"/>
      <c r="ONC40" s="522"/>
      <c r="OND40" s="522"/>
      <c r="ONE40" s="522"/>
      <c r="ONF40" s="522"/>
      <c r="ONG40" s="522"/>
      <c r="ONH40" s="522"/>
      <c r="ONI40" s="522"/>
      <c r="ONJ40" s="522"/>
      <c r="ONK40" s="522"/>
      <c r="ONL40" s="522"/>
      <c r="ONM40" s="522"/>
      <c r="ONN40" s="522"/>
      <c r="ONO40" s="522"/>
      <c r="ONP40" s="522"/>
      <c r="ONQ40" s="522"/>
      <c r="ONR40" s="522"/>
      <c r="ONS40" s="522"/>
      <c r="ONT40" s="522"/>
      <c r="ONU40" s="522"/>
      <c r="ONV40" s="522"/>
      <c r="ONW40" s="522"/>
      <c r="ONX40" s="522"/>
      <c r="ONY40" s="522"/>
      <c r="ONZ40" s="522"/>
      <c r="OOA40" s="522"/>
      <c r="OOB40" s="522"/>
      <c r="OOC40" s="522"/>
      <c r="OOD40" s="522"/>
      <c r="OOE40" s="522"/>
      <c r="OOF40" s="522"/>
      <c r="OOG40" s="522"/>
      <c r="OOH40" s="522"/>
      <c r="OOI40" s="522"/>
      <c r="OOJ40" s="522"/>
      <c r="OOK40" s="522"/>
      <c r="OOL40" s="522"/>
      <c r="OOM40" s="522"/>
      <c r="OON40" s="522"/>
      <c r="OOO40" s="522"/>
      <c r="OOP40" s="522"/>
      <c r="OOQ40" s="522"/>
      <c r="OOR40" s="522"/>
      <c r="OOS40" s="522"/>
      <c r="OOT40" s="522"/>
      <c r="OOU40" s="522"/>
      <c r="OOV40" s="522"/>
      <c r="OOW40" s="522"/>
      <c r="OOX40" s="522"/>
      <c r="OOY40" s="522"/>
      <c r="OOZ40" s="522"/>
      <c r="OPA40" s="522"/>
      <c r="OPB40" s="522"/>
      <c r="OPC40" s="522"/>
      <c r="OPD40" s="522"/>
      <c r="OPE40" s="522"/>
      <c r="OPF40" s="522"/>
      <c r="OPG40" s="522"/>
      <c r="OPH40" s="522"/>
      <c r="OPI40" s="522"/>
      <c r="OPJ40" s="522"/>
      <c r="OPK40" s="522"/>
      <c r="OPL40" s="522"/>
      <c r="OPM40" s="522"/>
      <c r="OPN40" s="522"/>
      <c r="OPO40" s="522"/>
      <c r="OPP40" s="522"/>
      <c r="OPQ40" s="522"/>
      <c r="OPR40" s="522"/>
      <c r="OPS40" s="522"/>
      <c r="OPT40" s="522"/>
      <c r="OPU40" s="522"/>
      <c r="OPV40" s="522"/>
      <c r="OPW40" s="522"/>
      <c r="OPX40" s="522"/>
      <c r="OPY40" s="522"/>
      <c r="OPZ40" s="522"/>
      <c r="OQA40" s="522"/>
      <c r="OQB40" s="522"/>
      <c r="OQC40" s="522"/>
      <c r="OQD40" s="522"/>
      <c r="OQE40" s="522"/>
      <c r="OQF40" s="522"/>
      <c r="OQG40" s="522"/>
      <c r="OQH40" s="522"/>
      <c r="OQI40" s="522"/>
      <c r="OQJ40" s="522"/>
      <c r="OQK40" s="522"/>
      <c r="OQL40" s="522"/>
      <c r="OQM40" s="522"/>
      <c r="OQN40" s="522"/>
      <c r="OQO40" s="522"/>
      <c r="OQP40" s="522"/>
      <c r="OQQ40" s="522"/>
      <c r="OQR40" s="522"/>
      <c r="OQS40" s="522"/>
      <c r="OQT40" s="522"/>
      <c r="OQU40" s="522"/>
      <c r="OQV40" s="522"/>
      <c r="OQW40" s="522"/>
      <c r="OQX40" s="522"/>
      <c r="OQY40" s="522"/>
      <c r="OQZ40" s="522"/>
      <c r="ORA40" s="522"/>
      <c r="ORB40" s="522"/>
      <c r="ORC40" s="522"/>
      <c r="ORD40" s="522"/>
      <c r="ORE40" s="522"/>
      <c r="ORF40" s="522"/>
      <c r="ORG40" s="522"/>
      <c r="ORH40" s="522"/>
      <c r="ORI40" s="522"/>
      <c r="ORJ40" s="522"/>
      <c r="ORK40" s="522"/>
      <c r="ORL40" s="522"/>
      <c r="ORM40" s="522"/>
      <c r="ORN40" s="522"/>
      <c r="ORO40" s="522"/>
      <c r="ORP40" s="522"/>
      <c r="ORQ40" s="522"/>
      <c r="ORR40" s="522"/>
      <c r="ORS40" s="522"/>
      <c r="ORT40" s="522"/>
      <c r="ORU40" s="522"/>
      <c r="ORV40" s="522"/>
      <c r="ORW40" s="522"/>
      <c r="ORX40" s="522"/>
      <c r="ORY40" s="522"/>
      <c r="ORZ40" s="522"/>
      <c r="OSA40" s="522"/>
      <c r="OSB40" s="522"/>
      <c r="OSC40" s="522"/>
      <c r="OSD40" s="522"/>
      <c r="OSE40" s="522"/>
      <c r="OSF40" s="522"/>
      <c r="OSG40" s="522"/>
      <c r="OSH40" s="522"/>
      <c r="OSI40" s="522"/>
      <c r="OSJ40" s="522"/>
      <c r="OSK40" s="522"/>
      <c r="OSL40" s="522"/>
      <c r="OSM40" s="522"/>
      <c r="OSN40" s="522"/>
      <c r="OSO40" s="522"/>
      <c r="OSP40" s="522"/>
      <c r="OSQ40" s="522"/>
      <c r="OSR40" s="522"/>
      <c r="OSS40" s="522"/>
      <c r="OST40" s="522"/>
      <c r="OSU40" s="522"/>
      <c r="OSV40" s="522"/>
      <c r="OSW40" s="522"/>
      <c r="OSX40" s="522"/>
      <c r="OSY40" s="522"/>
      <c r="OSZ40" s="522"/>
      <c r="OTA40" s="522"/>
      <c r="OTB40" s="522"/>
      <c r="OTC40" s="522"/>
      <c r="OTD40" s="522"/>
      <c r="OTE40" s="522"/>
      <c r="OTF40" s="522"/>
      <c r="OTG40" s="522"/>
      <c r="OTH40" s="522"/>
      <c r="OTI40" s="522"/>
      <c r="OTJ40" s="522"/>
      <c r="OTK40" s="522"/>
      <c r="OTL40" s="522"/>
      <c r="OTM40" s="522"/>
      <c r="OTN40" s="522"/>
      <c r="OTO40" s="522"/>
      <c r="OTP40" s="522"/>
      <c r="OTQ40" s="522"/>
      <c r="OTR40" s="522"/>
      <c r="OTS40" s="522"/>
      <c r="OTT40" s="522"/>
      <c r="OTU40" s="522"/>
      <c r="OTV40" s="522"/>
      <c r="OTW40" s="522"/>
      <c r="OTX40" s="522"/>
      <c r="OTY40" s="522"/>
      <c r="OTZ40" s="522"/>
      <c r="OUA40" s="522"/>
      <c r="OUB40" s="522"/>
      <c r="OUC40" s="522"/>
      <c r="OUD40" s="522"/>
      <c r="OUE40" s="522"/>
      <c r="OUF40" s="522"/>
      <c r="OUG40" s="522"/>
      <c r="OUH40" s="522"/>
      <c r="OUI40" s="522"/>
      <c r="OUJ40" s="522"/>
      <c r="OUK40" s="522"/>
      <c r="OUL40" s="522"/>
      <c r="OUM40" s="522"/>
      <c r="OUN40" s="522"/>
      <c r="OUO40" s="522"/>
      <c r="OUP40" s="522"/>
      <c r="OUQ40" s="522"/>
      <c r="OUR40" s="522"/>
      <c r="OUS40" s="522"/>
      <c r="OUT40" s="522"/>
      <c r="OUU40" s="522"/>
      <c r="OUV40" s="522"/>
      <c r="OUW40" s="522"/>
      <c r="OUX40" s="522"/>
      <c r="OUY40" s="522"/>
      <c r="OUZ40" s="522"/>
      <c r="OVA40" s="522"/>
      <c r="OVB40" s="522"/>
      <c r="OVC40" s="522"/>
      <c r="OVD40" s="522"/>
      <c r="OVE40" s="522"/>
      <c r="OVF40" s="522"/>
      <c r="OVG40" s="522"/>
      <c r="OVH40" s="522"/>
      <c r="OVI40" s="522"/>
      <c r="OVJ40" s="522"/>
      <c r="OVK40" s="522"/>
      <c r="OVL40" s="522"/>
      <c r="OVM40" s="522"/>
      <c r="OVN40" s="522"/>
      <c r="OVO40" s="522"/>
      <c r="OVP40" s="522"/>
      <c r="OVQ40" s="522"/>
      <c r="OVR40" s="522"/>
      <c r="OVS40" s="522"/>
      <c r="OVT40" s="522"/>
      <c r="OVU40" s="522"/>
      <c r="OVV40" s="522"/>
      <c r="OVW40" s="522"/>
      <c r="OVX40" s="522"/>
      <c r="OVY40" s="522"/>
      <c r="OVZ40" s="522"/>
      <c r="OWA40" s="522"/>
      <c r="OWB40" s="522"/>
      <c r="OWC40" s="522"/>
      <c r="OWD40" s="522"/>
      <c r="OWE40" s="522"/>
      <c r="OWF40" s="522"/>
      <c r="OWG40" s="522"/>
      <c r="OWH40" s="522"/>
      <c r="OWI40" s="522"/>
      <c r="OWJ40" s="522"/>
      <c r="OWK40" s="522"/>
      <c r="OWL40" s="522"/>
      <c r="OWM40" s="522"/>
      <c r="OWN40" s="522"/>
      <c r="OWO40" s="522"/>
      <c r="OWP40" s="522"/>
      <c r="OWQ40" s="522"/>
      <c r="OWR40" s="522"/>
      <c r="OWS40" s="522"/>
      <c r="OWT40" s="522"/>
      <c r="OWU40" s="522"/>
      <c r="OWV40" s="522"/>
      <c r="OWW40" s="522"/>
      <c r="OWX40" s="522"/>
      <c r="OWY40" s="522"/>
      <c r="OWZ40" s="522"/>
      <c r="OXA40" s="522"/>
      <c r="OXB40" s="522"/>
      <c r="OXC40" s="522"/>
      <c r="OXD40" s="522"/>
      <c r="OXE40" s="522"/>
      <c r="OXF40" s="522"/>
      <c r="OXG40" s="522"/>
      <c r="OXH40" s="522"/>
      <c r="OXI40" s="522"/>
      <c r="OXJ40" s="522"/>
      <c r="OXK40" s="522"/>
      <c r="OXL40" s="522"/>
      <c r="OXM40" s="522"/>
      <c r="OXN40" s="522"/>
      <c r="OXO40" s="522"/>
      <c r="OXP40" s="522"/>
      <c r="OXQ40" s="522"/>
      <c r="OXR40" s="522"/>
      <c r="OXS40" s="522"/>
      <c r="OXT40" s="522"/>
      <c r="OXU40" s="522"/>
      <c r="OXV40" s="522"/>
      <c r="OXW40" s="522"/>
      <c r="OXX40" s="522"/>
      <c r="OXY40" s="522"/>
      <c r="OXZ40" s="522"/>
      <c r="OYA40" s="522"/>
      <c r="OYB40" s="522"/>
      <c r="OYC40" s="522"/>
      <c r="OYD40" s="522"/>
      <c r="OYE40" s="522"/>
      <c r="OYF40" s="522"/>
      <c r="OYG40" s="522"/>
      <c r="OYH40" s="522"/>
      <c r="OYI40" s="522"/>
      <c r="OYJ40" s="522"/>
      <c r="OYK40" s="522"/>
      <c r="OYL40" s="522"/>
      <c r="OYM40" s="522"/>
      <c r="OYN40" s="522"/>
      <c r="OYO40" s="522"/>
      <c r="OYP40" s="522"/>
      <c r="OYQ40" s="522"/>
      <c r="OYR40" s="522"/>
      <c r="OYS40" s="522"/>
      <c r="OYT40" s="522"/>
      <c r="OYU40" s="522"/>
      <c r="OYV40" s="522"/>
      <c r="OYW40" s="522"/>
      <c r="OYX40" s="522"/>
      <c r="OYY40" s="522"/>
      <c r="OYZ40" s="522"/>
      <c r="OZA40" s="522"/>
      <c r="OZB40" s="522"/>
      <c r="OZC40" s="522"/>
      <c r="OZD40" s="522"/>
      <c r="OZE40" s="522"/>
      <c r="OZF40" s="522"/>
      <c r="OZG40" s="522"/>
      <c r="OZH40" s="522"/>
      <c r="OZI40" s="522"/>
      <c r="OZJ40" s="522"/>
      <c r="OZK40" s="522"/>
      <c r="OZL40" s="522"/>
      <c r="OZM40" s="522"/>
      <c r="OZN40" s="522"/>
      <c r="OZO40" s="522"/>
      <c r="OZP40" s="522"/>
      <c r="OZQ40" s="522"/>
      <c r="OZR40" s="522"/>
      <c r="OZS40" s="522"/>
      <c r="OZT40" s="522"/>
      <c r="OZU40" s="522"/>
      <c r="OZV40" s="522"/>
      <c r="OZW40" s="522"/>
      <c r="OZX40" s="522"/>
      <c r="OZY40" s="522"/>
      <c r="OZZ40" s="522"/>
      <c r="PAA40" s="522"/>
      <c r="PAB40" s="522"/>
      <c r="PAC40" s="522"/>
      <c r="PAD40" s="522"/>
      <c r="PAE40" s="522"/>
      <c r="PAF40" s="522"/>
      <c r="PAG40" s="522"/>
      <c r="PAH40" s="522"/>
      <c r="PAI40" s="522"/>
      <c r="PAJ40" s="522"/>
      <c r="PAK40" s="522"/>
      <c r="PAL40" s="522"/>
      <c r="PAM40" s="522"/>
      <c r="PAN40" s="522"/>
      <c r="PAO40" s="522"/>
      <c r="PAP40" s="522"/>
      <c r="PAQ40" s="522"/>
      <c r="PAR40" s="522"/>
      <c r="PAS40" s="522"/>
      <c r="PAT40" s="522"/>
      <c r="PAU40" s="522"/>
      <c r="PAV40" s="522"/>
      <c r="PAW40" s="522"/>
      <c r="PAX40" s="522"/>
      <c r="PAY40" s="522"/>
      <c r="PAZ40" s="522"/>
      <c r="PBA40" s="522"/>
      <c r="PBB40" s="522"/>
      <c r="PBC40" s="522"/>
      <c r="PBD40" s="522"/>
      <c r="PBE40" s="522"/>
      <c r="PBF40" s="522"/>
      <c r="PBG40" s="522"/>
      <c r="PBH40" s="522"/>
      <c r="PBI40" s="522"/>
      <c r="PBJ40" s="522"/>
      <c r="PBK40" s="522"/>
      <c r="PBL40" s="522"/>
      <c r="PBM40" s="522"/>
      <c r="PBN40" s="522"/>
      <c r="PBO40" s="522"/>
      <c r="PBP40" s="522"/>
      <c r="PBQ40" s="522"/>
      <c r="PBR40" s="522"/>
      <c r="PBS40" s="522"/>
      <c r="PBT40" s="522"/>
      <c r="PBU40" s="522"/>
      <c r="PBV40" s="522"/>
      <c r="PBW40" s="522"/>
      <c r="PBX40" s="522"/>
      <c r="PBY40" s="522"/>
      <c r="PBZ40" s="522"/>
      <c r="PCA40" s="522"/>
      <c r="PCB40" s="522"/>
      <c r="PCC40" s="522"/>
      <c r="PCD40" s="522"/>
      <c r="PCE40" s="522"/>
      <c r="PCF40" s="522"/>
      <c r="PCG40" s="522"/>
      <c r="PCH40" s="522"/>
      <c r="PCI40" s="522"/>
      <c r="PCJ40" s="522"/>
      <c r="PCK40" s="522"/>
      <c r="PCL40" s="522"/>
      <c r="PCM40" s="522"/>
      <c r="PCN40" s="522"/>
      <c r="PCO40" s="522"/>
      <c r="PCP40" s="522"/>
      <c r="PCQ40" s="522"/>
      <c r="PCR40" s="522"/>
      <c r="PCS40" s="522"/>
      <c r="PCT40" s="522"/>
      <c r="PCU40" s="522"/>
      <c r="PCV40" s="522"/>
      <c r="PCW40" s="522"/>
      <c r="PCX40" s="522"/>
      <c r="PCY40" s="522"/>
      <c r="PCZ40" s="522"/>
      <c r="PDA40" s="522"/>
      <c r="PDB40" s="522"/>
      <c r="PDC40" s="522"/>
      <c r="PDD40" s="522"/>
      <c r="PDE40" s="522"/>
      <c r="PDF40" s="522"/>
      <c r="PDG40" s="522"/>
      <c r="PDH40" s="522"/>
      <c r="PDI40" s="522"/>
      <c r="PDJ40" s="522"/>
      <c r="PDK40" s="522"/>
      <c r="PDL40" s="522"/>
      <c r="PDM40" s="522"/>
      <c r="PDN40" s="522"/>
      <c r="PDO40" s="522"/>
      <c r="PDP40" s="522"/>
      <c r="PDQ40" s="522"/>
      <c r="PDR40" s="522"/>
      <c r="PDS40" s="522"/>
      <c r="PDT40" s="522"/>
      <c r="PDU40" s="522"/>
      <c r="PDV40" s="522"/>
      <c r="PDW40" s="522"/>
      <c r="PDX40" s="522"/>
      <c r="PDY40" s="522"/>
      <c r="PDZ40" s="522"/>
      <c r="PEA40" s="522"/>
      <c r="PEB40" s="522"/>
      <c r="PEC40" s="522"/>
      <c r="PED40" s="522"/>
      <c r="PEE40" s="522"/>
      <c r="PEF40" s="522"/>
      <c r="PEG40" s="522"/>
      <c r="PEH40" s="522"/>
      <c r="PEI40" s="522"/>
      <c r="PEJ40" s="522"/>
      <c r="PEK40" s="522"/>
      <c r="PEL40" s="522"/>
      <c r="PEM40" s="522"/>
      <c r="PEN40" s="522"/>
      <c r="PEO40" s="522"/>
      <c r="PEP40" s="522"/>
      <c r="PEQ40" s="522"/>
      <c r="PER40" s="522"/>
      <c r="PES40" s="522"/>
      <c r="PET40" s="522"/>
      <c r="PEU40" s="522"/>
      <c r="PEV40" s="522"/>
      <c r="PEW40" s="522"/>
      <c r="PEX40" s="522"/>
      <c r="PEY40" s="522"/>
      <c r="PEZ40" s="522"/>
      <c r="PFA40" s="522"/>
      <c r="PFB40" s="522"/>
      <c r="PFC40" s="522"/>
      <c r="PFD40" s="522"/>
      <c r="PFE40" s="522"/>
      <c r="PFF40" s="522"/>
      <c r="PFG40" s="522"/>
      <c r="PFH40" s="522"/>
      <c r="PFI40" s="522"/>
      <c r="PFJ40" s="522"/>
      <c r="PFK40" s="522"/>
      <c r="PFL40" s="522"/>
      <c r="PFM40" s="522"/>
      <c r="PFN40" s="522"/>
      <c r="PFO40" s="522"/>
      <c r="PFP40" s="522"/>
      <c r="PFQ40" s="522"/>
      <c r="PFR40" s="522"/>
      <c r="PFS40" s="522"/>
      <c r="PFT40" s="522"/>
      <c r="PFU40" s="522"/>
      <c r="PFV40" s="522"/>
      <c r="PFW40" s="522"/>
      <c r="PFX40" s="522"/>
      <c r="PFY40" s="522"/>
      <c r="PFZ40" s="522"/>
      <c r="PGA40" s="522"/>
      <c r="PGB40" s="522"/>
      <c r="PGC40" s="522"/>
      <c r="PGD40" s="522"/>
      <c r="PGE40" s="522"/>
      <c r="PGF40" s="522"/>
      <c r="PGG40" s="522"/>
      <c r="PGH40" s="522"/>
      <c r="PGI40" s="522"/>
      <c r="PGJ40" s="522"/>
      <c r="PGK40" s="522"/>
      <c r="PGL40" s="522"/>
      <c r="PGM40" s="522"/>
      <c r="PGN40" s="522"/>
      <c r="PGO40" s="522"/>
      <c r="PGP40" s="522"/>
      <c r="PGQ40" s="522"/>
      <c r="PGR40" s="522"/>
      <c r="PGS40" s="522"/>
      <c r="PGT40" s="522"/>
      <c r="PGU40" s="522"/>
      <c r="PGV40" s="522"/>
      <c r="PGW40" s="522"/>
      <c r="PGX40" s="522"/>
      <c r="PGY40" s="522"/>
      <c r="PGZ40" s="522"/>
      <c r="PHA40" s="522"/>
      <c r="PHB40" s="522"/>
      <c r="PHC40" s="522"/>
      <c r="PHD40" s="522"/>
      <c r="PHE40" s="522"/>
      <c r="PHF40" s="522"/>
      <c r="PHG40" s="522"/>
      <c r="PHH40" s="522"/>
      <c r="PHI40" s="522"/>
      <c r="PHJ40" s="522"/>
      <c r="PHK40" s="522"/>
      <c r="PHL40" s="522"/>
      <c r="PHM40" s="522"/>
      <c r="PHN40" s="522"/>
      <c r="PHO40" s="522"/>
      <c r="PHP40" s="522"/>
      <c r="PHQ40" s="522"/>
      <c r="PHR40" s="522"/>
      <c r="PHS40" s="522"/>
      <c r="PHT40" s="522"/>
      <c r="PHU40" s="522"/>
      <c r="PHV40" s="522"/>
      <c r="PHW40" s="522"/>
      <c r="PHX40" s="522"/>
      <c r="PHY40" s="522"/>
      <c r="PHZ40" s="522"/>
      <c r="PIA40" s="522"/>
      <c r="PIB40" s="522"/>
      <c r="PIC40" s="522"/>
      <c r="PID40" s="522"/>
      <c r="PIE40" s="522"/>
      <c r="PIF40" s="522"/>
      <c r="PIG40" s="522"/>
      <c r="PIH40" s="522"/>
      <c r="PII40" s="522"/>
      <c r="PIJ40" s="522"/>
      <c r="PIK40" s="522"/>
      <c r="PIL40" s="522"/>
      <c r="PIM40" s="522"/>
      <c r="PIN40" s="522"/>
      <c r="PIO40" s="522"/>
      <c r="PIP40" s="522"/>
      <c r="PIQ40" s="522"/>
      <c r="PIR40" s="522"/>
      <c r="PIS40" s="522"/>
      <c r="PIT40" s="522"/>
      <c r="PIU40" s="522"/>
      <c r="PIV40" s="522"/>
      <c r="PIW40" s="522"/>
      <c r="PIX40" s="522"/>
      <c r="PIY40" s="522"/>
      <c r="PIZ40" s="522"/>
      <c r="PJA40" s="522"/>
      <c r="PJB40" s="522"/>
      <c r="PJC40" s="522"/>
      <c r="PJD40" s="522"/>
      <c r="PJE40" s="522"/>
      <c r="PJF40" s="522"/>
      <c r="PJG40" s="522"/>
      <c r="PJH40" s="522"/>
      <c r="PJI40" s="522"/>
      <c r="PJJ40" s="522"/>
      <c r="PJK40" s="522"/>
      <c r="PJL40" s="522"/>
      <c r="PJM40" s="522"/>
      <c r="PJN40" s="522"/>
      <c r="PJO40" s="522"/>
      <c r="PJP40" s="522"/>
      <c r="PJQ40" s="522"/>
      <c r="PJR40" s="522"/>
      <c r="PJS40" s="522"/>
      <c r="PJT40" s="522"/>
      <c r="PJU40" s="522"/>
      <c r="PJV40" s="522"/>
      <c r="PJW40" s="522"/>
      <c r="PJX40" s="522"/>
      <c r="PJY40" s="522"/>
      <c r="PJZ40" s="522"/>
      <c r="PKA40" s="522"/>
      <c r="PKB40" s="522"/>
      <c r="PKC40" s="522"/>
      <c r="PKD40" s="522"/>
      <c r="PKE40" s="522"/>
      <c r="PKF40" s="522"/>
      <c r="PKG40" s="522"/>
      <c r="PKH40" s="522"/>
      <c r="PKI40" s="522"/>
      <c r="PKJ40" s="522"/>
      <c r="PKK40" s="522"/>
      <c r="PKL40" s="522"/>
      <c r="PKM40" s="522"/>
      <c r="PKN40" s="522"/>
      <c r="PKO40" s="522"/>
      <c r="PKP40" s="522"/>
      <c r="PKQ40" s="522"/>
      <c r="PKR40" s="522"/>
      <c r="PKS40" s="522"/>
      <c r="PKT40" s="522"/>
      <c r="PKU40" s="522"/>
      <c r="PKV40" s="522"/>
      <c r="PKW40" s="522"/>
      <c r="PKX40" s="522"/>
      <c r="PKY40" s="522"/>
      <c r="PKZ40" s="522"/>
      <c r="PLA40" s="522"/>
      <c r="PLB40" s="522"/>
      <c r="PLC40" s="522"/>
      <c r="PLD40" s="522"/>
      <c r="PLE40" s="522"/>
      <c r="PLF40" s="522"/>
      <c r="PLG40" s="522"/>
      <c r="PLH40" s="522"/>
      <c r="PLI40" s="522"/>
      <c r="PLJ40" s="522"/>
      <c r="PLK40" s="522"/>
      <c r="PLL40" s="522"/>
      <c r="PLM40" s="522"/>
      <c r="PLN40" s="522"/>
      <c r="PLO40" s="522"/>
      <c r="PLP40" s="522"/>
      <c r="PLQ40" s="522"/>
      <c r="PLR40" s="522"/>
      <c r="PLS40" s="522"/>
      <c r="PLT40" s="522"/>
      <c r="PLU40" s="522"/>
      <c r="PLV40" s="522"/>
      <c r="PLW40" s="522"/>
      <c r="PLX40" s="522"/>
      <c r="PLY40" s="522"/>
      <c r="PLZ40" s="522"/>
      <c r="PMA40" s="522"/>
      <c r="PMB40" s="522"/>
      <c r="PMC40" s="522"/>
      <c r="PMD40" s="522"/>
      <c r="PME40" s="522"/>
      <c r="PMF40" s="522"/>
      <c r="PMG40" s="522"/>
      <c r="PMH40" s="522"/>
      <c r="PMI40" s="522"/>
      <c r="PMJ40" s="522"/>
      <c r="PMK40" s="522"/>
      <c r="PML40" s="522"/>
      <c r="PMM40" s="522"/>
      <c r="PMN40" s="522"/>
      <c r="PMO40" s="522"/>
      <c r="PMP40" s="522"/>
      <c r="PMQ40" s="522"/>
      <c r="PMR40" s="522"/>
      <c r="PMS40" s="522"/>
      <c r="PMT40" s="522"/>
      <c r="PMU40" s="522"/>
      <c r="PMV40" s="522"/>
      <c r="PMW40" s="522"/>
      <c r="PMX40" s="522"/>
      <c r="PMY40" s="522"/>
      <c r="PMZ40" s="522"/>
      <c r="PNA40" s="522"/>
      <c r="PNB40" s="522"/>
      <c r="PNC40" s="522"/>
      <c r="PND40" s="522"/>
      <c r="PNE40" s="522"/>
      <c r="PNF40" s="522"/>
      <c r="PNG40" s="522"/>
      <c r="PNH40" s="522"/>
      <c r="PNI40" s="522"/>
      <c r="PNJ40" s="522"/>
      <c r="PNK40" s="522"/>
      <c r="PNL40" s="522"/>
      <c r="PNM40" s="522"/>
      <c r="PNN40" s="522"/>
      <c r="PNO40" s="522"/>
      <c r="PNP40" s="522"/>
      <c r="PNQ40" s="522"/>
      <c r="PNR40" s="522"/>
      <c r="PNS40" s="522"/>
      <c r="PNT40" s="522"/>
      <c r="PNU40" s="522"/>
      <c r="PNV40" s="522"/>
      <c r="PNW40" s="522"/>
      <c r="PNX40" s="522"/>
      <c r="PNY40" s="522"/>
      <c r="PNZ40" s="522"/>
      <c r="POA40" s="522"/>
      <c r="POB40" s="522"/>
      <c r="POC40" s="522"/>
      <c r="POD40" s="522"/>
      <c r="POE40" s="522"/>
      <c r="POF40" s="522"/>
      <c r="POG40" s="522"/>
      <c r="POH40" s="522"/>
      <c r="POI40" s="522"/>
      <c r="POJ40" s="522"/>
      <c r="POK40" s="522"/>
      <c r="POL40" s="522"/>
      <c r="POM40" s="522"/>
      <c r="PON40" s="522"/>
      <c r="POO40" s="522"/>
      <c r="POP40" s="522"/>
      <c r="POQ40" s="522"/>
      <c r="POR40" s="522"/>
      <c r="POS40" s="522"/>
      <c r="POT40" s="522"/>
      <c r="POU40" s="522"/>
      <c r="POV40" s="522"/>
      <c r="POW40" s="522"/>
      <c r="POX40" s="522"/>
      <c r="POY40" s="522"/>
      <c r="POZ40" s="522"/>
      <c r="PPA40" s="522"/>
      <c r="PPB40" s="522"/>
      <c r="PPC40" s="522"/>
      <c r="PPD40" s="522"/>
      <c r="PPE40" s="522"/>
      <c r="PPF40" s="522"/>
      <c r="PPG40" s="522"/>
      <c r="PPH40" s="522"/>
      <c r="PPI40" s="522"/>
      <c r="PPJ40" s="522"/>
      <c r="PPK40" s="522"/>
      <c r="PPL40" s="522"/>
      <c r="PPM40" s="522"/>
      <c r="PPN40" s="522"/>
      <c r="PPO40" s="522"/>
      <c r="PPP40" s="522"/>
      <c r="PPQ40" s="522"/>
      <c r="PPR40" s="522"/>
      <c r="PPS40" s="522"/>
      <c r="PPT40" s="522"/>
      <c r="PPU40" s="522"/>
      <c r="PPV40" s="522"/>
      <c r="PPW40" s="522"/>
      <c r="PPX40" s="522"/>
      <c r="PPY40" s="522"/>
      <c r="PPZ40" s="522"/>
      <c r="PQA40" s="522"/>
      <c r="PQB40" s="522"/>
      <c r="PQC40" s="522"/>
      <c r="PQD40" s="522"/>
      <c r="PQE40" s="522"/>
      <c r="PQF40" s="522"/>
      <c r="PQG40" s="522"/>
      <c r="PQH40" s="522"/>
      <c r="PQI40" s="522"/>
      <c r="PQJ40" s="522"/>
      <c r="PQK40" s="522"/>
      <c r="PQL40" s="522"/>
      <c r="PQM40" s="522"/>
      <c r="PQN40" s="522"/>
      <c r="PQO40" s="522"/>
      <c r="PQP40" s="522"/>
      <c r="PQQ40" s="522"/>
      <c r="PQR40" s="522"/>
      <c r="PQS40" s="522"/>
      <c r="PQT40" s="522"/>
      <c r="PQU40" s="522"/>
      <c r="PQV40" s="522"/>
      <c r="PQW40" s="522"/>
      <c r="PQX40" s="522"/>
      <c r="PQY40" s="522"/>
      <c r="PQZ40" s="522"/>
      <c r="PRA40" s="522"/>
      <c r="PRB40" s="522"/>
      <c r="PRC40" s="522"/>
      <c r="PRD40" s="522"/>
      <c r="PRE40" s="522"/>
      <c r="PRF40" s="522"/>
      <c r="PRG40" s="522"/>
      <c r="PRH40" s="522"/>
      <c r="PRI40" s="522"/>
      <c r="PRJ40" s="522"/>
      <c r="PRK40" s="522"/>
      <c r="PRL40" s="522"/>
      <c r="PRM40" s="522"/>
      <c r="PRN40" s="522"/>
      <c r="PRO40" s="522"/>
      <c r="PRP40" s="522"/>
      <c r="PRQ40" s="522"/>
      <c r="PRR40" s="522"/>
      <c r="PRS40" s="522"/>
      <c r="PRT40" s="522"/>
      <c r="PRU40" s="522"/>
      <c r="PRV40" s="522"/>
      <c r="PRW40" s="522"/>
      <c r="PRX40" s="522"/>
      <c r="PRY40" s="522"/>
      <c r="PRZ40" s="522"/>
      <c r="PSA40" s="522"/>
      <c r="PSB40" s="522"/>
      <c r="PSC40" s="522"/>
      <c r="PSD40" s="522"/>
      <c r="PSE40" s="522"/>
      <c r="PSF40" s="522"/>
      <c r="PSG40" s="522"/>
      <c r="PSH40" s="522"/>
      <c r="PSI40" s="522"/>
      <c r="PSJ40" s="522"/>
      <c r="PSK40" s="522"/>
      <c r="PSL40" s="522"/>
      <c r="PSM40" s="522"/>
      <c r="PSN40" s="522"/>
      <c r="PSO40" s="522"/>
      <c r="PSP40" s="522"/>
      <c r="PSQ40" s="522"/>
      <c r="PSR40" s="522"/>
      <c r="PSS40" s="522"/>
      <c r="PST40" s="522"/>
      <c r="PSU40" s="522"/>
      <c r="PSV40" s="522"/>
      <c r="PSW40" s="522"/>
      <c r="PSX40" s="522"/>
      <c r="PSY40" s="522"/>
      <c r="PSZ40" s="522"/>
      <c r="PTA40" s="522"/>
      <c r="PTB40" s="522"/>
      <c r="PTC40" s="522"/>
      <c r="PTD40" s="522"/>
      <c r="PTE40" s="522"/>
      <c r="PTF40" s="522"/>
      <c r="PTG40" s="522"/>
      <c r="PTH40" s="522"/>
      <c r="PTI40" s="522"/>
      <c r="PTJ40" s="522"/>
      <c r="PTK40" s="522"/>
      <c r="PTL40" s="522"/>
      <c r="PTM40" s="522"/>
      <c r="PTN40" s="522"/>
      <c r="PTO40" s="522"/>
      <c r="PTP40" s="522"/>
      <c r="PTQ40" s="522"/>
      <c r="PTR40" s="522"/>
      <c r="PTS40" s="522"/>
      <c r="PTT40" s="522"/>
      <c r="PTU40" s="522"/>
      <c r="PTV40" s="522"/>
      <c r="PTW40" s="522"/>
      <c r="PTX40" s="522"/>
      <c r="PTY40" s="522"/>
      <c r="PTZ40" s="522"/>
      <c r="PUA40" s="522"/>
      <c r="PUB40" s="522"/>
      <c r="PUC40" s="522"/>
      <c r="PUD40" s="522"/>
      <c r="PUE40" s="522"/>
      <c r="PUF40" s="522"/>
      <c r="PUG40" s="522"/>
      <c r="PUH40" s="522"/>
      <c r="PUI40" s="522"/>
      <c r="PUJ40" s="522"/>
      <c r="PUK40" s="522"/>
      <c r="PUL40" s="522"/>
      <c r="PUM40" s="522"/>
      <c r="PUN40" s="522"/>
      <c r="PUO40" s="522"/>
      <c r="PUP40" s="522"/>
      <c r="PUQ40" s="522"/>
      <c r="PUR40" s="522"/>
      <c r="PUS40" s="522"/>
      <c r="PUT40" s="522"/>
      <c r="PUU40" s="522"/>
      <c r="PUV40" s="522"/>
      <c r="PUW40" s="522"/>
      <c r="PUX40" s="522"/>
      <c r="PUY40" s="522"/>
      <c r="PUZ40" s="522"/>
      <c r="PVA40" s="522"/>
      <c r="PVB40" s="522"/>
      <c r="PVC40" s="522"/>
      <c r="PVD40" s="522"/>
      <c r="PVE40" s="522"/>
      <c r="PVF40" s="522"/>
      <c r="PVG40" s="522"/>
      <c r="PVH40" s="522"/>
      <c r="PVI40" s="522"/>
      <c r="PVJ40" s="522"/>
      <c r="PVK40" s="522"/>
      <c r="PVL40" s="522"/>
      <c r="PVM40" s="522"/>
      <c r="PVN40" s="522"/>
      <c r="PVO40" s="522"/>
      <c r="PVP40" s="522"/>
      <c r="PVQ40" s="522"/>
      <c r="PVR40" s="522"/>
      <c r="PVS40" s="522"/>
      <c r="PVT40" s="522"/>
      <c r="PVU40" s="522"/>
      <c r="PVV40" s="522"/>
      <c r="PVW40" s="522"/>
      <c r="PVX40" s="522"/>
      <c r="PVY40" s="522"/>
      <c r="PVZ40" s="522"/>
      <c r="PWA40" s="522"/>
      <c r="PWB40" s="522"/>
      <c r="PWC40" s="522"/>
      <c r="PWD40" s="522"/>
      <c r="PWE40" s="522"/>
      <c r="PWF40" s="522"/>
      <c r="PWG40" s="522"/>
      <c r="PWH40" s="522"/>
      <c r="PWI40" s="522"/>
      <c r="PWJ40" s="522"/>
      <c r="PWK40" s="522"/>
      <c r="PWL40" s="522"/>
      <c r="PWM40" s="522"/>
      <c r="PWN40" s="522"/>
      <c r="PWO40" s="522"/>
      <c r="PWP40" s="522"/>
      <c r="PWQ40" s="522"/>
      <c r="PWR40" s="522"/>
      <c r="PWS40" s="522"/>
      <c r="PWT40" s="522"/>
      <c r="PWU40" s="522"/>
      <c r="PWV40" s="522"/>
      <c r="PWW40" s="522"/>
      <c r="PWX40" s="522"/>
      <c r="PWY40" s="522"/>
      <c r="PWZ40" s="522"/>
      <c r="PXA40" s="522"/>
      <c r="PXB40" s="522"/>
      <c r="PXC40" s="522"/>
      <c r="PXD40" s="522"/>
      <c r="PXE40" s="522"/>
      <c r="PXF40" s="522"/>
      <c r="PXG40" s="522"/>
      <c r="PXH40" s="522"/>
      <c r="PXI40" s="522"/>
      <c r="PXJ40" s="522"/>
      <c r="PXK40" s="522"/>
      <c r="PXL40" s="522"/>
      <c r="PXM40" s="522"/>
      <c r="PXN40" s="522"/>
      <c r="PXO40" s="522"/>
      <c r="PXP40" s="522"/>
      <c r="PXQ40" s="522"/>
      <c r="PXR40" s="522"/>
      <c r="PXS40" s="522"/>
      <c r="PXT40" s="522"/>
      <c r="PXU40" s="522"/>
      <c r="PXV40" s="522"/>
      <c r="PXW40" s="522"/>
      <c r="PXX40" s="522"/>
      <c r="PXY40" s="522"/>
      <c r="PXZ40" s="522"/>
      <c r="PYA40" s="522"/>
      <c r="PYB40" s="522"/>
      <c r="PYC40" s="522"/>
      <c r="PYD40" s="522"/>
      <c r="PYE40" s="522"/>
      <c r="PYF40" s="522"/>
      <c r="PYG40" s="522"/>
      <c r="PYH40" s="522"/>
      <c r="PYI40" s="522"/>
      <c r="PYJ40" s="522"/>
      <c r="PYK40" s="522"/>
      <c r="PYL40" s="522"/>
      <c r="PYM40" s="522"/>
      <c r="PYN40" s="522"/>
      <c r="PYO40" s="522"/>
      <c r="PYP40" s="522"/>
      <c r="PYQ40" s="522"/>
      <c r="PYR40" s="522"/>
      <c r="PYS40" s="522"/>
      <c r="PYT40" s="522"/>
      <c r="PYU40" s="522"/>
      <c r="PYV40" s="522"/>
      <c r="PYW40" s="522"/>
      <c r="PYX40" s="522"/>
      <c r="PYY40" s="522"/>
      <c r="PYZ40" s="522"/>
      <c r="PZA40" s="522"/>
      <c r="PZB40" s="522"/>
      <c r="PZC40" s="522"/>
      <c r="PZD40" s="522"/>
      <c r="PZE40" s="522"/>
      <c r="PZF40" s="522"/>
      <c r="PZG40" s="522"/>
      <c r="PZH40" s="522"/>
      <c r="PZI40" s="522"/>
      <c r="PZJ40" s="522"/>
      <c r="PZK40" s="522"/>
      <c r="PZL40" s="522"/>
      <c r="PZM40" s="522"/>
      <c r="PZN40" s="522"/>
      <c r="PZO40" s="522"/>
      <c r="PZP40" s="522"/>
      <c r="PZQ40" s="522"/>
      <c r="PZR40" s="522"/>
      <c r="PZS40" s="522"/>
      <c r="PZT40" s="522"/>
      <c r="PZU40" s="522"/>
      <c r="PZV40" s="522"/>
      <c r="PZW40" s="522"/>
      <c r="PZX40" s="522"/>
      <c r="PZY40" s="522"/>
      <c r="PZZ40" s="522"/>
      <c r="QAA40" s="522"/>
      <c r="QAB40" s="522"/>
      <c r="QAC40" s="522"/>
      <c r="QAD40" s="522"/>
      <c r="QAE40" s="522"/>
      <c r="QAF40" s="522"/>
      <c r="QAG40" s="522"/>
      <c r="QAH40" s="522"/>
      <c r="QAI40" s="522"/>
      <c r="QAJ40" s="522"/>
      <c r="QAK40" s="522"/>
      <c r="QAL40" s="522"/>
      <c r="QAM40" s="522"/>
      <c r="QAN40" s="522"/>
      <c r="QAO40" s="522"/>
      <c r="QAP40" s="522"/>
      <c r="QAQ40" s="522"/>
      <c r="QAR40" s="522"/>
      <c r="QAS40" s="522"/>
      <c r="QAT40" s="522"/>
      <c r="QAU40" s="522"/>
      <c r="QAV40" s="522"/>
      <c r="QAW40" s="522"/>
      <c r="QAX40" s="522"/>
      <c r="QAY40" s="522"/>
      <c r="QAZ40" s="522"/>
      <c r="QBA40" s="522"/>
      <c r="QBB40" s="522"/>
      <c r="QBC40" s="522"/>
      <c r="QBD40" s="522"/>
      <c r="QBE40" s="522"/>
      <c r="QBF40" s="522"/>
      <c r="QBG40" s="522"/>
      <c r="QBH40" s="522"/>
      <c r="QBI40" s="522"/>
      <c r="QBJ40" s="522"/>
      <c r="QBK40" s="522"/>
      <c r="QBL40" s="522"/>
      <c r="QBM40" s="522"/>
      <c r="QBN40" s="522"/>
      <c r="QBO40" s="522"/>
      <c r="QBP40" s="522"/>
      <c r="QBQ40" s="522"/>
      <c r="QBR40" s="522"/>
      <c r="QBS40" s="522"/>
      <c r="QBT40" s="522"/>
      <c r="QBU40" s="522"/>
      <c r="QBV40" s="522"/>
      <c r="QBW40" s="522"/>
      <c r="QBX40" s="522"/>
      <c r="QBY40" s="522"/>
      <c r="QBZ40" s="522"/>
      <c r="QCA40" s="522"/>
      <c r="QCB40" s="522"/>
      <c r="QCC40" s="522"/>
      <c r="QCD40" s="522"/>
      <c r="QCE40" s="522"/>
      <c r="QCF40" s="522"/>
      <c r="QCG40" s="522"/>
      <c r="QCH40" s="522"/>
      <c r="QCI40" s="522"/>
      <c r="QCJ40" s="522"/>
      <c r="QCK40" s="522"/>
      <c r="QCL40" s="522"/>
      <c r="QCM40" s="522"/>
      <c r="QCN40" s="522"/>
      <c r="QCO40" s="522"/>
      <c r="QCP40" s="522"/>
      <c r="QCQ40" s="522"/>
      <c r="QCR40" s="522"/>
      <c r="QCS40" s="522"/>
      <c r="QCT40" s="522"/>
      <c r="QCU40" s="522"/>
      <c r="QCV40" s="522"/>
      <c r="QCW40" s="522"/>
      <c r="QCX40" s="522"/>
      <c r="QCY40" s="522"/>
      <c r="QCZ40" s="522"/>
      <c r="QDA40" s="522"/>
      <c r="QDB40" s="522"/>
      <c r="QDC40" s="522"/>
      <c r="QDD40" s="522"/>
      <c r="QDE40" s="522"/>
      <c r="QDF40" s="522"/>
      <c r="QDG40" s="522"/>
      <c r="QDH40" s="522"/>
      <c r="QDI40" s="522"/>
      <c r="QDJ40" s="522"/>
      <c r="QDK40" s="522"/>
      <c r="QDL40" s="522"/>
      <c r="QDM40" s="522"/>
      <c r="QDN40" s="522"/>
      <c r="QDO40" s="522"/>
      <c r="QDP40" s="522"/>
      <c r="QDQ40" s="522"/>
      <c r="QDR40" s="522"/>
      <c r="QDS40" s="522"/>
      <c r="QDT40" s="522"/>
      <c r="QDU40" s="522"/>
      <c r="QDV40" s="522"/>
      <c r="QDW40" s="522"/>
      <c r="QDX40" s="522"/>
      <c r="QDY40" s="522"/>
      <c r="QDZ40" s="522"/>
      <c r="QEA40" s="522"/>
      <c r="QEB40" s="522"/>
      <c r="QEC40" s="522"/>
      <c r="QED40" s="522"/>
      <c r="QEE40" s="522"/>
      <c r="QEF40" s="522"/>
      <c r="QEG40" s="522"/>
      <c r="QEH40" s="522"/>
      <c r="QEI40" s="522"/>
      <c r="QEJ40" s="522"/>
      <c r="QEK40" s="522"/>
      <c r="QEL40" s="522"/>
      <c r="QEM40" s="522"/>
      <c r="QEN40" s="522"/>
      <c r="QEO40" s="522"/>
      <c r="QEP40" s="522"/>
      <c r="QEQ40" s="522"/>
      <c r="QER40" s="522"/>
      <c r="QES40" s="522"/>
      <c r="QET40" s="522"/>
      <c r="QEU40" s="522"/>
      <c r="QEV40" s="522"/>
      <c r="QEW40" s="522"/>
      <c r="QEX40" s="522"/>
      <c r="QEY40" s="522"/>
      <c r="QEZ40" s="522"/>
      <c r="QFA40" s="522"/>
      <c r="QFB40" s="522"/>
      <c r="QFC40" s="522"/>
      <c r="QFD40" s="522"/>
      <c r="QFE40" s="522"/>
      <c r="QFF40" s="522"/>
      <c r="QFG40" s="522"/>
      <c r="QFH40" s="522"/>
      <c r="QFI40" s="522"/>
      <c r="QFJ40" s="522"/>
      <c r="QFK40" s="522"/>
      <c r="QFL40" s="522"/>
      <c r="QFM40" s="522"/>
      <c r="QFN40" s="522"/>
      <c r="QFO40" s="522"/>
      <c r="QFP40" s="522"/>
      <c r="QFQ40" s="522"/>
      <c r="QFR40" s="522"/>
      <c r="QFS40" s="522"/>
      <c r="QFT40" s="522"/>
      <c r="QFU40" s="522"/>
      <c r="QFV40" s="522"/>
      <c r="QFW40" s="522"/>
      <c r="QFX40" s="522"/>
      <c r="QFY40" s="522"/>
      <c r="QFZ40" s="522"/>
      <c r="QGA40" s="522"/>
      <c r="QGB40" s="522"/>
      <c r="QGC40" s="522"/>
      <c r="QGD40" s="522"/>
      <c r="QGE40" s="522"/>
      <c r="QGF40" s="522"/>
      <c r="QGG40" s="522"/>
      <c r="QGH40" s="522"/>
      <c r="QGI40" s="522"/>
      <c r="QGJ40" s="522"/>
      <c r="QGK40" s="522"/>
      <c r="QGL40" s="522"/>
      <c r="QGM40" s="522"/>
      <c r="QGN40" s="522"/>
      <c r="QGO40" s="522"/>
      <c r="QGP40" s="522"/>
      <c r="QGQ40" s="522"/>
      <c r="QGR40" s="522"/>
      <c r="QGS40" s="522"/>
      <c r="QGT40" s="522"/>
      <c r="QGU40" s="522"/>
      <c r="QGV40" s="522"/>
      <c r="QGW40" s="522"/>
      <c r="QGX40" s="522"/>
      <c r="QGY40" s="522"/>
      <c r="QGZ40" s="522"/>
      <c r="QHA40" s="522"/>
      <c r="QHB40" s="522"/>
      <c r="QHC40" s="522"/>
      <c r="QHD40" s="522"/>
      <c r="QHE40" s="522"/>
      <c r="QHF40" s="522"/>
      <c r="QHG40" s="522"/>
      <c r="QHH40" s="522"/>
      <c r="QHI40" s="522"/>
      <c r="QHJ40" s="522"/>
      <c r="QHK40" s="522"/>
      <c r="QHL40" s="522"/>
      <c r="QHM40" s="522"/>
      <c r="QHN40" s="522"/>
      <c r="QHO40" s="522"/>
      <c r="QHP40" s="522"/>
      <c r="QHQ40" s="522"/>
      <c r="QHR40" s="522"/>
      <c r="QHS40" s="522"/>
      <c r="QHT40" s="522"/>
      <c r="QHU40" s="522"/>
      <c r="QHV40" s="522"/>
      <c r="QHW40" s="522"/>
      <c r="QHX40" s="522"/>
      <c r="QHY40" s="522"/>
      <c r="QHZ40" s="522"/>
      <c r="QIA40" s="522"/>
      <c r="QIB40" s="522"/>
      <c r="QIC40" s="522"/>
      <c r="QID40" s="522"/>
      <c r="QIE40" s="522"/>
      <c r="QIF40" s="522"/>
      <c r="QIG40" s="522"/>
      <c r="QIH40" s="522"/>
      <c r="QII40" s="522"/>
      <c r="QIJ40" s="522"/>
      <c r="QIK40" s="522"/>
      <c r="QIL40" s="522"/>
      <c r="QIM40" s="522"/>
      <c r="QIN40" s="522"/>
      <c r="QIO40" s="522"/>
      <c r="QIP40" s="522"/>
      <c r="QIQ40" s="522"/>
      <c r="QIR40" s="522"/>
      <c r="QIS40" s="522"/>
      <c r="QIT40" s="522"/>
      <c r="QIU40" s="522"/>
      <c r="QIV40" s="522"/>
      <c r="QIW40" s="522"/>
      <c r="QIX40" s="522"/>
      <c r="QIY40" s="522"/>
      <c r="QIZ40" s="522"/>
      <c r="QJA40" s="522"/>
      <c r="QJB40" s="522"/>
      <c r="QJC40" s="522"/>
      <c r="QJD40" s="522"/>
      <c r="QJE40" s="522"/>
      <c r="QJF40" s="522"/>
      <c r="QJG40" s="522"/>
      <c r="QJH40" s="522"/>
      <c r="QJI40" s="522"/>
      <c r="QJJ40" s="522"/>
      <c r="QJK40" s="522"/>
      <c r="QJL40" s="522"/>
      <c r="QJM40" s="522"/>
      <c r="QJN40" s="522"/>
      <c r="QJO40" s="522"/>
      <c r="QJP40" s="522"/>
      <c r="QJQ40" s="522"/>
      <c r="QJR40" s="522"/>
      <c r="QJS40" s="522"/>
      <c r="QJT40" s="522"/>
      <c r="QJU40" s="522"/>
      <c r="QJV40" s="522"/>
      <c r="QJW40" s="522"/>
      <c r="QJX40" s="522"/>
      <c r="QJY40" s="522"/>
      <c r="QJZ40" s="522"/>
      <c r="QKA40" s="522"/>
      <c r="QKB40" s="522"/>
      <c r="QKC40" s="522"/>
      <c r="QKD40" s="522"/>
      <c r="QKE40" s="522"/>
      <c r="QKF40" s="522"/>
      <c r="QKG40" s="522"/>
      <c r="QKH40" s="522"/>
      <c r="QKI40" s="522"/>
      <c r="QKJ40" s="522"/>
      <c r="QKK40" s="522"/>
      <c r="QKL40" s="522"/>
      <c r="QKM40" s="522"/>
      <c r="QKN40" s="522"/>
      <c r="QKO40" s="522"/>
      <c r="QKP40" s="522"/>
      <c r="QKQ40" s="522"/>
      <c r="QKR40" s="522"/>
      <c r="QKS40" s="522"/>
      <c r="QKT40" s="522"/>
      <c r="QKU40" s="522"/>
      <c r="QKV40" s="522"/>
      <c r="QKW40" s="522"/>
      <c r="QKX40" s="522"/>
      <c r="QKY40" s="522"/>
      <c r="QKZ40" s="522"/>
      <c r="QLA40" s="522"/>
      <c r="QLB40" s="522"/>
      <c r="QLC40" s="522"/>
      <c r="QLD40" s="522"/>
      <c r="QLE40" s="522"/>
      <c r="QLF40" s="522"/>
      <c r="QLG40" s="522"/>
      <c r="QLH40" s="522"/>
      <c r="QLI40" s="522"/>
      <c r="QLJ40" s="522"/>
      <c r="QLK40" s="522"/>
      <c r="QLL40" s="522"/>
      <c r="QLM40" s="522"/>
      <c r="QLN40" s="522"/>
      <c r="QLO40" s="522"/>
      <c r="QLP40" s="522"/>
      <c r="QLQ40" s="522"/>
      <c r="QLR40" s="522"/>
      <c r="QLS40" s="522"/>
      <c r="QLT40" s="522"/>
      <c r="QLU40" s="522"/>
      <c r="QLV40" s="522"/>
      <c r="QLW40" s="522"/>
      <c r="QLX40" s="522"/>
      <c r="QLY40" s="522"/>
      <c r="QLZ40" s="522"/>
      <c r="QMA40" s="522"/>
      <c r="QMB40" s="522"/>
      <c r="QMC40" s="522"/>
      <c r="QMD40" s="522"/>
      <c r="QME40" s="522"/>
      <c r="QMF40" s="522"/>
      <c r="QMG40" s="522"/>
      <c r="QMH40" s="522"/>
      <c r="QMI40" s="522"/>
      <c r="QMJ40" s="522"/>
      <c r="QMK40" s="522"/>
      <c r="QML40" s="522"/>
      <c r="QMM40" s="522"/>
      <c r="QMN40" s="522"/>
      <c r="QMO40" s="522"/>
      <c r="QMP40" s="522"/>
      <c r="QMQ40" s="522"/>
      <c r="QMR40" s="522"/>
      <c r="QMS40" s="522"/>
      <c r="QMT40" s="522"/>
      <c r="QMU40" s="522"/>
      <c r="QMV40" s="522"/>
      <c r="QMW40" s="522"/>
      <c r="QMX40" s="522"/>
      <c r="QMY40" s="522"/>
      <c r="QMZ40" s="522"/>
      <c r="QNA40" s="522"/>
      <c r="QNB40" s="522"/>
      <c r="QNC40" s="522"/>
      <c r="QND40" s="522"/>
      <c r="QNE40" s="522"/>
      <c r="QNF40" s="522"/>
      <c r="QNG40" s="522"/>
      <c r="QNH40" s="522"/>
      <c r="QNI40" s="522"/>
      <c r="QNJ40" s="522"/>
      <c r="QNK40" s="522"/>
      <c r="QNL40" s="522"/>
      <c r="QNM40" s="522"/>
      <c r="QNN40" s="522"/>
      <c r="QNO40" s="522"/>
      <c r="QNP40" s="522"/>
      <c r="QNQ40" s="522"/>
      <c r="QNR40" s="522"/>
      <c r="QNS40" s="522"/>
      <c r="QNT40" s="522"/>
      <c r="QNU40" s="522"/>
      <c r="QNV40" s="522"/>
      <c r="QNW40" s="522"/>
      <c r="QNX40" s="522"/>
      <c r="QNY40" s="522"/>
      <c r="QNZ40" s="522"/>
      <c r="QOA40" s="522"/>
      <c r="QOB40" s="522"/>
      <c r="QOC40" s="522"/>
      <c r="QOD40" s="522"/>
      <c r="QOE40" s="522"/>
      <c r="QOF40" s="522"/>
      <c r="QOG40" s="522"/>
      <c r="QOH40" s="522"/>
      <c r="QOI40" s="522"/>
      <c r="QOJ40" s="522"/>
      <c r="QOK40" s="522"/>
      <c r="QOL40" s="522"/>
      <c r="QOM40" s="522"/>
      <c r="QON40" s="522"/>
      <c r="QOO40" s="522"/>
      <c r="QOP40" s="522"/>
      <c r="QOQ40" s="522"/>
      <c r="QOR40" s="522"/>
      <c r="QOS40" s="522"/>
      <c r="QOT40" s="522"/>
      <c r="QOU40" s="522"/>
      <c r="QOV40" s="522"/>
      <c r="QOW40" s="522"/>
      <c r="QOX40" s="522"/>
      <c r="QOY40" s="522"/>
      <c r="QOZ40" s="522"/>
      <c r="QPA40" s="522"/>
      <c r="QPB40" s="522"/>
      <c r="QPC40" s="522"/>
      <c r="QPD40" s="522"/>
      <c r="QPE40" s="522"/>
      <c r="QPF40" s="522"/>
      <c r="QPG40" s="522"/>
      <c r="QPH40" s="522"/>
      <c r="QPI40" s="522"/>
      <c r="QPJ40" s="522"/>
      <c r="QPK40" s="522"/>
      <c r="QPL40" s="522"/>
      <c r="QPM40" s="522"/>
      <c r="QPN40" s="522"/>
      <c r="QPO40" s="522"/>
      <c r="QPP40" s="522"/>
      <c r="QPQ40" s="522"/>
      <c r="QPR40" s="522"/>
      <c r="QPS40" s="522"/>
      <c r="QPT40" s="522"/>
      <c r="QPU40" s="522"/>
      <c r="QPV40" s="522"/>
      <c r="QPW40" s="522"/>
      <c r="QPX40" s="522"/>
      <c r="QPY40" s="522"/>
      <c r="QPZ40" s="522"/>
      <c r="QQA40" s="522"/>
      <c r="QQB40" s="522"/>
      <c r="QQC40" s="522"/>
      <c r="QQD40" s="522"/>
      <c r="QQE40" s="522"/>
      <c r="QQF40" s="522"/>
      <c r="QQG40" s="522"/>
      <c r="QQH40" s="522"/>
      <c r="QQI40" s="522"/>
      <c r="QQJ40" s="522"/>
      <c r="QQK40" s="522"/>
      <c r="QQL40" s="522"/>
      <c r="QQM40" s="522"/>
      <c r="QQN40" s="522"/>
      <c r="QQO40" s="522"/>
      <c r="QQP40" s="522"/>
      <c r="QQQ40" s="522"/>
      <c r="QQR40" s="522"/>
      <c r="QQS40" s="522"/>
      <c r="QQT40" s="522"/>
      <c r="QQU40" s="522"/>
      <c r="QQV40" s="522"/>
      <c r="QQW40" s="522"/>
      <c r="QQX40" s="522"/>
      <c r="QQY40" s="522"/>
      <c r="QQZ40" s="522"/>
      <c r="QRA40" s="522"/>
      <c r="QRB40" s="522"/>
      <c r="QRC40" s="522"/>
      <c r="QRD40" s="522"/>
      <c r="QRE40" s="522"/>
      <c r="QRF40" s="522"/>
      <c r="QRG40" s="522"/>
      <c r="QRH40" s="522"/>
      <c r="QRI40" s="522"/>
      <c r="QRJ40" s="522"/>
      <c r="QRK40" s="522"/>
      <c r="QRL40" s="522"/>
      <c r="QRM40" s="522"/>
      <c r="QRN40" s="522"/>
      <c r="QRO40" s="522"/>
      <c r="QRP40" s="522"/>
      <c r="QRQ40" s="522"/>
      <c r="QRR40" s="522"/>
      <c r="QRS40" s="522"/>
      <c r="QRT40" s="522"/>
      <c r="QRU40" s="522"/>
      <c r="QRV40" s="522"/>
      <c r="QRW40" s="522"/>
      <c r="QRX40" s="522"/>
      <c r="QRY40" s="522"/>
      <c r="QRZ40" s="522"/>
      <c r="QSA40" s="522"/>
      <c r="QSB40" s="522"/>
      <c r="QSC40" s="522"/>
      <c r="QSD40" s="522"/>
      <c r="QSE40" s="522"/>
      <c r="QSF40" s="522"/>
      <c r="QSG40" s="522"/>
      <c r="QSH40" s="522"/>
      <c r="QSI40" s="522"/>
      <c r="QSJ40" s="522"/>
      <c r="QSK40" s="522"/>
      <c r="QSL40" s="522"/>
      <c r="QSM40" s="522"/>
      <c r="QSN40" s="522"/>
      <c r="QSO40" s="522"/>
      <c r="QSP40" s="522"/>
      <c r="QSQ40" s="522"/>
      <c r="QSR40" s="522"/>
      <c r="QSS40" s="522"/>
      <c r="QST40" s="522"/>
      <c r="QSU40" s="522"/>
      <c r="QSV40" s="522"/>
      <c r="QSW40" s="522"/>
      <c r="QSX40" s="522"/>
      <c r="QSY40" s="522"/>
      <c r="QSZ40" s="522"/>
      <c r="QTA40" s="522"/>
      <c r="QTB40" s="522"/>
      <c r="QTC40" s="522"/>
      <c r="QTD40" s="522"/>
      <c r="QTE40" s="522"/>
      <c r="QTF40" s="522"/>
      <c r="QTG40" s="522"/>
      <c r="QTH40" s="522"/>
      <c r="QTI40" s="522"/>
      <c r="QTJ40" s="522"/>
      <c r="QTK40" s="522"/>
      <c r="QTL40" s="522"/>
      <c r="QTM40" s="522"/>
      <c r="QTN40" s="522"/>
      <c r="QTO40" s="522"/>
      <c r="QTP40" s="522"/>
      <c r="QTQ40" s="522"/>
      <c r="QTR40" s="522"/>
      <c r="QTS40" s="522"/>
      <c r="QTT40" s="522"/>
      <c r="QTU40" s="522"/>
      <c r="QTV40" s="522"/>
      <c r="QTW40" s="522"/>
      <c r="QTX40" s="522"/>
      <c r="QTY40" s="522"/>
      <c r="QTZ40" s="522"/>
      <c r="QUA40" s="522"/>
      <c r="QUB40" s="522"/>
      <c r="QUC40" s="522"/>
      <c r="QUD40" s="522"/>
      <c r="QUE40" s="522"/>
      <c r="QUF40" s="522"/>
      <c r="QUG40" s="522"/>
      <c r="QUH40" s="522"/>
      <c r="QUI40" s="522"/>
      <c r="QUJ40" s="522"/>
      <c r="QUK40" s="522"/>
      <c r="QUL40" s="522"/>
      <c r="QUM40" s="522"/>
      <c r="QUN40" s="522"/>
      <c r="QUO40" s="522"/>
      <c r="QUP40" s="522"/>
      <c r="QUQ40" s="522"/>
      <c r="QUR40" s="522"/>
      <c r="QUS40" s="522"/>
      <c r="QUT40" s="522"/>
      <c r="QUU40" s="522"/>
      <c r="QUV40" s="522"/>
      <c r="QUW40" s="522"/>
      <c r="QUX40" s="522"/>
      <c r="QUY40" s="522"/>
      <c r="QUZ40" s="522"/>
      <c r="QVA40" s="522"/>
      <c r="QVB40" s="522"/>
      <c r="QVC40" s="522"/>
      <c r="QVD40" s="522"/>
      <c r="QVE40" s="522"/>
      <c r="QVF40" s="522"/>
      <c r="QVG40" s="522"/>
      <c r="QVH40" s="522"/>
      <c r="QVI40" s="522"/>
      <c r="QVJ40" s="522"/>
      <c r="QVK40" s="522"/>
      <c r="QVL40" s="522"/>
      <c r="QVM40" s="522"/>
      <c r="QVN40" s="522"/>
      <c r="QVO40" s="522"/>
      <c r="QVP40" s="522"/>
      <c r="QVQ40" s="522"/>
      <c r="QVR40" s="522"/>
      <c r="QVS40" s="522"/>
      <c r="QVT40" s="522"/>
      <c r="QVU40" s="522"/>
      <c r="QVV40" s="522"/>
      <c r="QVW40" s="522"/>
      <c r="QVX40" s="522"/>
      <c r="QVY40" s="522"/>
      <c r="QVZ40" s="522"/>
      <c r="QWA40" s="522"/>
      <c r="QWB40" s="522"/>
      <c r="QWC40" s="522"/>
      <c r="QWD40" s="522"/>
      <c r="QWE40" s="522"/>
      <c r="QWF40" s="522"/>
      <c r="QWG40" s="522"/>
      <c r="QWH40" s="522"/>
      <c r="QWI40" s="522"/>
      <c r="QWJ40" s="522"/>
      <c r="QWK40" s="522"/>
      <c r="QWL40" s="522"/>
      <c r="QWM40" s="522"/>
      <c r="QWN40" s="522"/>
      <c r="QWO40" s="522"/>
      <c r="QWP40" s="522"/>
      <c r="QWQ40" s="522"/>
      <c r="QWR40" s="522"/>
      <c r="QWS40" s="522"/>
      <c r="QWT40" s="522"/>
      <c r="QWU40" s="522"/>
      <c r="QWV40" s="522"/>
      <c r="QWW40" s="522"/>
      <c r="QWX40" s="522"/>
      <c r="QWY40" s="522"/>
      <c r="QWZ40" s="522"/>
      <c r="QXA40" s="522"/>
      <c r="QXB40" s="522"/>
      <c r="QXC40" s="522"/>
      <c r="QXD40" s="522"/>
      <c r="QXE40" s="522"/>
      <c r="QXF40" s="522"/>
      <c r="QXG40" s="522"/>
      <c r="QXH40" s="522"/>
      <c r="QXI40" s="522"/>
      <c r="QXJ40" s="522"/>
      <c r="QXK40" s="522"/>
      <c r="QXL40" s="522"/>
      <c r="QXM40" s="522"/>
      <c r="QXN40" s="522"/>
      <c r="QXO40" s="522"/>
      <c r="QXP40" s="522"/>
      <c r="QXQ40" s="522"/>
      <c r="QXR40" s="522"/>
      <c r="QXS40" s="522"/>
      <c r="QXT40" s="522"/>
      <c r="QXU40" s="522"/>
      <c r="QXV40" s="522"/>
      <c r="QXW40" s="522"/>
      <c r="QXX40" s="522"/>
      <c r="QXY40" s="522"/>
      <c r="QXZ40" s="522"/>
      <c r="QYA40" s="522"/>
      <c r="QYB40" s="522"/>
      <c r="QYC40" s="522"/>
      <c r="QYD40" s="522"/>
      <c r="QYE40" s="522"/>
      <c r="QYF40" s="522"/>
      <c r="QYG40" s="522"/>
      <c r="QYH40" s="522"/>
      <c r="QYI40" s="522"/>
      <c r="QYJ40" s="522"/>
      <c r="QYK40" s="522"/>
      <c r="QYL40" s="522"/>
      <c r="QYM40" s="522"/>
      <c r="QYN40" s="522"/>
      <c r="QYO40" s="522"/>
      <c r="QYP40" s="522"/>
      <c r="QYQ40" s="522"/>
      <c r="QYR40" s="522"/>
      <c r="QYS40" s="522"/>
      <c r="QYT40" s="522"/>
      <c r="QYU40" s="522"/>
      <c r="QYV40" s="522"/>
      <c r="QYW40" s="522"/>
      <c r="QYX40" s="522"/>
      <c r="QYY40" s="522"/>
      <c r="QYZ40" s="522"/>
      <c r="QZA40" s="522"/>
      <c r="QZB40" s="522"/>
      <c r="QZC40" s="522"/>
      <c r="QZD40" s="522"/>
      <c r="QZE40" s="522"/>
      <c r="QZF40" s="522"/>
      <c r="QZG40" s="522"/>
      <c r="QZH40" s="522"/>
      <c r="QZI40" s="522"/>
      <c r="QZJ40" s="522"/>
      <c r="QZK40" s="522"/>
      <c r="QZL40" s="522"/>
      <c r="QZM40" s="522"/>
      <c r="QZN40" s="522"/>
      <c r="QZO40" s="522"/>
      <c r="QZP40" s="522"/>
      <c r="QZQ40" s="522"/>
      <c r="QZR40" s="522"/>
      <c r="QZS40" s="522"/>
      <c r="QZT40" s="522"/>
      <c r="QZU40" s="522"/>
      <c r="QZV40" s="522"/>
      <c r="QZW40" s="522"/>
      <c r="QZX40" s="522"/>
      <c r="QZY40" s="522"/>
      <c r="QZZ40" s="522"/>
      <c r="RAA40" s="522"/>
      <c r="RAB40" s="522"/>
      <c r="RAC40" s="522"/>
      <c r="RAD40" s="522"/>
      <c r="RAE40" s="522"/>
      <c r="RAF40" s="522"/>
      <c r="RAG40" s="522"/>
      <c r="RAH40" s="522"/>
      <c r="RAI40" s="522"/>
      <c r="RAJ40" s="522"/>
      <c r="RAK40" s="522"/>
      <c r="RAL40" s="522"/>
      <c r="RAM40" s="522"/>
      <c r="RAN40" s="522"/>
      <c r="RAO40" s="522"/>
      <c r="RAP40" s="522"/>
      <c r="RAQ40" s="522"/>
      <c r="RAR40" s="522"/>
      <c r="RAS40" s="522"/>
      <c r="RAT40" s="522"/>
      <c r="RAU40" s="522"/>
      <c r="RAV40" s="522"/>
      <c r="RAW40" s="522"/>
      <c r="RAX40" s="522"/>
      <c r="RAY40" s="522"/>
      <c r="RAZ40" s="522"/>
      <c r="RBA40" s="522"/>
      <c r="RBB40" s="522"/>
      <c r="RBC40" s="522"/>
      <c r="RBD40" s="522"/>
      <c r="RBE40" s="522"/>
      <c r="RBF40" s="522"/>
      <c r="RBG40" s="522"/>
      <c r="RBH40" s="522"/>
      <c r="RBI40" s="522"/>
      <c r="RBJ40" s="522"/>
      <c r="RBK40" s="522"/>
      <c r="RBL40" s="522"/>
      <c r="RBM40" s="522"/>
      <c r="RBN40" s="522"/>
      <c r="RBO40" s="522"/>
      <c r="RBP40" s="522"/>
      <c r="RBQ40" s="522"/>
      <c r="RBR40" s="522"/>
      <c r="RBS40" s="522"/>
      <c r="RBT40" s="522"/>
      <c r="RBU40" s="522"/>
      <c r="RBV40" s="522"/>
      <c r="RBW40" s="522"/>
      <c r="RBX40" s="522"/>
      <c r="RBY40" s="522"/>
      <c r="RBZ40" s="522"/>
      <c r="RCA40" s="522"/>
      <c r="RCB40" s="522"/>
      <c r="RCC40" s="522"/>
      <c r="RCD40" s="522"/>
      <c r="RCE40" s="522"/>
      <c r="RCF40" s="522"/>
      <c r="RCG40" s="522"/>
      <c r="RCH40" s="522"/>
      <c r="RCI40" s="522"/>
      <c r="RCJ40" s="522"/>
      <c r="RCK40" s="522"/>
      <c r="RCL40" s="522"/>
      <c r="RCM40" s="522"/>
      <c r="RCN40" s="522"/>
      <c r="RCO40" s="522"/>
      <c r="RCP40" s="522"/>
      <c r="RCQ40" s="522"/>
      <c r="RCR40" s="522"/>
      <c r="RCS40" s="522"/>
      <c r="RCT40" s="522"/>
      <c r="RCU40" s="522"/>
      <c r="RCV40" s="522"/>
      <c r="RCW40" s="522"/>
      <c r="RCX40" s="522"/>
      <c r="RCY40" s="522"/>
      <c r="RCZ40" s="522"/>
      <c r="RDA40" s="522"/>
      <c r="RDB40" s="522"/>
      <c r="RDC40" s="522"/>
      <c r="RDD40" s="522"/>
      <c r="RDE40" s="522"/>
      <c r="RDF40" s="522"/>
      <c r="RDG40" s="522"/>
      <c r="RDH40" s="522"/>
      <c r="RDI40" s="522"/>
      <c r="RDJ40" s="522"/>
      <c r="RDK40" s="522"/>
      <c r="RDL40" s="522"/>
      <c r="RDM40" s="522"/>
      <c r="RDN40" s="522"/>
      <c r="RDO40" s="522"/>
      <c r="RDP40" s="522"/>
      <c r="RDQ40" s="522"/>
      <c r="RDR40" s="522"/>
      <c r="RDS40" s="522"/>
      <c r="RDT40" s="522"/>
      <c r="RDU40" s="522"/>
      <c r="RDV40" s="522"/>
      <c r="RDW40" s="522"/>
      <c r="RDX40" s="522"/>
      <c r="RDY40" s="522"/>
      <c r="RDZ40" s="522"/>
      <c r="REA40" s="522"/>
      <c r="REB40" s="522"/>
      <c r="REC40" s="522"/>
      <c r="RED40" s="522"/>
      <c r="REE40" s="522"/>
      <c r="REF40" s="522"/>
      <c r="REG40" s="522"/>
      <c r="REH40" s="522"/>
      <c r="REI40" s="522"/>
      <c r="REJ40" s="522"/>
      <c r="REK40" s="522"/>
      <c r="REL40" s="522"/>
      <c r="REM40" s="522"/>
      <c r="REN40" s="522"/>
      <c r="REO40" s="522"/>
      <c r="REP40" s="522"/>
      <c r="REQ40" s="522"/>
      <c r="RER40" s="522"/>
      <c r="RES40" s="522"/>
      <c r="RET40" s="522"/>
      <c r="REU40" s="522"/>
      <c r="REV40" s="522"/>
      <c r="REW40" s="522"/>
      <c r="REX40" s="522"/>
      <c r="REY40" s="522"/>
      <c r="REZ40" s="522"/>
      <c r="RFA40" s="522"/>
      <c r="RFB40" s="522"/>
      <c r="RFC40" s="522"/>
      <c r="RFD40" s="522"/>
      <c r="RFE40" s="522"/>
      <c r="RFF40" s="522"/>
      <c r="RFG40" s="522"/>
      <c r="RFH40" s="522"/>
      <c r="RFI40" s="522"/>
      <c r="RFJ40" s="522"/>
      <c r="RFK40" s="522"/>
      <c r="RFL40" s="522"/>
      <c r="RFM40" s="522"/>
      <c r="RFN40" s="522"/>
      <c r="RFO40" s="522"/>
      <c r="RFP40" s="522"/>
      <c r="RFQ40" s="522"/>
      <c r="RFR40" s="522"/>
      <c r="RFS40" s="522"/>
      <c r="RFT40" s="522"/>
      <c r="RFU40" s="522"/>
      <c r="RFV40" s="522"/>
      <c r="RFW40" s="522"/>
      <c r="RFX40" s="522"/>
      <c r="RFY40" s="522"/>
      <c r="RFZ40" s="522"/>
      <c r="RGA40" s="522"/>
      <c r="RGB40" s="522"/>
      <c r="RGC40" s="522"/>
      <c r="RGD40" s="522"/>
      <c r="RGE40" s="522"/>
      <c r="RGF40" s="522"/>
      <c r="RGG40" s="522"/>
      <c r="RGH40" s="522"/>
      <c r="RGI40" s="522"/>
      <c r="RGJ40" s="522"/>
      <c r="RGK40" s="522"/>
      <c r="RGL40" s="522"/>
      <c r="RGM40" s="522"/>
      <c r="RGN40" s="522"/>
      <c r="RGO40" s="522"/>
      <c r="RGP40" s="522"/>
      <c r="RGQ40" s="522"/>
      <c r="RGR40" s="522"/>
      <c r="RGS40" s="522"/>
      <c r="RGT40" s="522"/>
      <c r="RGU40" s="522"/>
      <c r="RGV40" s="522"/>
      <c r="RGW40" s="522"/>
      <c r="RGX40" s="522"/>
      <c r="RGY40" s="522"/>
      <c r="RGZ40" s="522"/>
      <c r="RHA40" s="522"/>
      <c r="RHB40" s="522"/>
      <c r="RHC40" s="522"/>
      <c r="RHD40" s="522"/>
      <c r="RHE40" s="522"/>
      <c r="RHF40" s="522"/>
      <c r="RHG40" s="522"/>
      <c r="RHH40" s="522"/>
      <c r="RHI40" s="522"/>
      <c r="RHJ40" s="522"/>
      <c r="RHK40" s="522"/>
      <c r="RHL40" s="522"/>
      <c r="RHM40" s="522"/>
      <c r="RHN40" s="522"/>
      <c r="RHO40" s="522"/>
      <c r="RHP40" s="522"/>
      <c r="RHQ40" s="522"/>
      <c r="RHR40" s="522"/>
      <c r="RHS40" s="522"/>
      <c r="RHT40" s="522"/>
      <c r="RHU40" s="522"/>
      <c r="RHV40" s="522"/>
      <c r="RHW40" s="522"/>
      <c r="RHX40" s="522"/>
      <c r="RHY40" s="522"/>
      <c r="RHZ40" s="522"/>
      <c r="RIA40" s="522"/>
      <c r="RIB40" s="522"/>
      <c r="RIC40" s="522"/>
      <c r="RID40" s="522"/>
      <c r="RIE40" s="522"/>
      <c r="RIF40" s="522"/>
      <c r="RIG40" s="522"/>
      <c r="RIH40" s="522"/>
      <c r="RII40" s="522"/>
      <c r="RIJ40" s="522"/>
      <c r="RIK40" s="522"/>
      <c r="RIL40" s="522"/>
      <c r="RIM40" s="522"/>
      <c r="RIN40" s="522"/>
      <c r="RIO40" s="522"/>
      <c r="RIP40" s="522"/>
      <c r="RIQ40" s="522"/>
      <c r="RIR40" s="522"/>
      <c r="RIS40" s="522"/>
      <c r="RIT40" s="522"/>
      <c r="RIU40" s="522"/>
      <c r="RIV40" s="522"/>
      <c r="RIW40" s="522"/>
      <c r="RIX40" s="522"/>
      <c r="RIY40" s="522"/>
      <c r="RIZ40" s="522"/>
      <c r="RJA40" s="522"/>
      <c r="RJB40" s="522"/>
      <c r="RJC40" s="522"/>
      <c r="RJD40" s="522"/>
      <c r="RJE40" s="522"/>
      <c r="RJF40" s="522"/>
      <c r="RJG40" s="522"/>
      <c r="RJH40" s="522"/>
      <c r="RJI40" s="522"/>
      <c r="RJJ40" s="522"/>
      <c r="RJK40" s="522"/>
      <c r="RJL40" s="522"/>
      <c r="RJM40" s="522"/>
      <c r="RJN40" s="522"/>
      <c r="RJO40" s="522"/>
      <c r="RJP40" s="522"/>
      <c r="RJQ40" s="522"/>
      <c r="RJR40" s="522"/>
      <c r="RJS40" s="522"/>
      <c r="RJT40" s="522"/>
      <c r="RJU40" s="522"/>
      <c r="RJV40" s="522"/>
      <c r="RJW40" s="522"/>
      <c r="RJX40" s="522"/>
      <c r="RJY40" s="522"/>
      <c r="RJZ40" s="522"/>
      <c r="RKA40" s="522"/>
      <c r="RKB40" s="522"/>
      <c r="RKC40" s="522"/>
      <c r="RKD40" s="522"/>
      <c r="RKE40" s="522"/>
      <c r="RKF40" s="522"/>
      <c r="RKG40" s="522"/>
      <c r="RKH40" s="522"/>
      <c r="RKI40" s="522"/>
      <c r="RKJ40" s="522"/>
      <c r="RKK40" s="522"/>
      <c r="RKL40" s="522"/>
      <c r="RKM40" s="522"/>
      <c r="RKN40" s="522"/>
      <c r="RKO40" s="522"/>
      <c r="RKP40" s="522"/>
      <c r="RKQ40" s="522"/>
      <c r="RKR40" s="522"/>
      <c r="RKS40" s="522"/>
      <c r="RKT40" s="522"/>
      <c r="RKU40" s="522"/>
      <c r="RKV40" s="522"/>
      <c r="RKW40" s="522"/>
      <c r="RKX40" s="522"/>
      <c r="RKY40" s="522"/>
      <c r="RKZ40" s="522"/>
      <c r="RLA40" s="522"/>
      <c r="RLB40" s="522"/>
      <c r="RLC40" s="522"/>
      <c r="RLD40" s="522"/>
      <c r="RLE40" s="522"/>
      <c r="RLF40" s="522"/>
      <c r="RLG40" s="522"/>
      <c r="RLH40" s="522"/>
      <c r="RLI40" s="522"/>
      <c r="RLJ40" s="522"/>
      <c r="RLK40" s="522"/>
      <c r="RLL40" s="522"/>
      <c r="RLM40" s="522"/>
      <c r="RLN40" s="522"/>
      <c r="RLO40" s="522"/>
      <c r="RLP40" s="522"/>
      <c r="RLQ40" s="522"/>
      <c r="RLR40" s="522"/>
      <c r="RLS40" s="522"/>
      <c r="RLT40" s="522"/>
      <c r="RLU40" s="522"/>
      <c r="RLV40" s="522"/>
      <c r="RLW40" s="522"/>
      <c r="RLX40" s="522"/>
      <c r="RLY40" s="522"/>
      <c r="RLZ40" s="522"/>
      <c r="RMA40" s="522"/>
      <c r="RMB40" s="522"/>
      <c r="RMC40" s="522"/>
      <c r="RMD40" s="522"/>
      <c r="RME40" s="522"/>
      <c r="RMF40" s="522"/>
      <c r="RMG40" s="522"/>
      <c r="RMH40" s="522"/>
      <c r="RMI40" s="522"/>
      <c r="RMJ40" s="522"/>
      <c r="RMK40" s="522"/>
      <c r="RML40" s="522"/>
      <c r="RMM40" s="522"/>
      <c r="RMN40" s="522"/>
      <c r="RMO40" s="522"/>
      <c r="RMP40" s="522"/>
      <c r="RMQ40" s="522"/>
      <c r="RMR40" s="522"/>
      <c r="RMS40" s="522"/>
      <c r="RMT40" s="522"/>
      <c r="RMU40" s="522"/>
      <c r="RMV40" s="522"/>
      <c r="RMW40" s="522"/>
      <c r="RMX40" s="522"/>
      <c r="RMY40" s="522"/>
      <c r="RMZ40" s="522"/>
      <c r="RNA40" s="522"/>
      <c r="RNB40" s="522"/>
      <c r="RNC40" s="522"/>
      <c r="RND40" s="522"/>
      <c r="RNE40" s="522"/>
      <c r="RNF40" s="522"/>
      <c r="RNG40" s="522"/>
      <c r="RNH40" s="522"/>
      <c r="RNI40" s="522"/>
      <c r="RNJ40" s="522"/>
      <c r="RNK40" s="522"/>
      <c r="RNL40" s="522"/>
      <c r="RNM40" s="522"/>
      <c r="RNN40" s="522"/>
      <c r="RNO40" s="522"/>
      <c r="RNP40" s="522"/>
      <c r="RNQ40" s="522"/>
      <c r="RNR40" s="522"/>
      <c r="RNS40" s="522"/>
      <c r="RNT40" s="522"/>
      <c r="RNU40" s="522"/>
      <c r="RNV40" s="522"/>
      <c r="RNW40" s="522"/>
      <c r="RNX40" s="522"/>
      <c r="RNY40" s="522"/>
      <c r="RNZ40" s="522"/>
      <c r="ROA40" s="522"/>
      <c r="ROB40" s="522"/>
      <c r="ROC40" s="522"/>
      <c r="ROD40" s="522"/>
      <c r="ROE40" s="522"/>
      <c r="ROF40" s="522"/>
      <c r="ROG40" s="522"/>
      <c r="ROH40" s="522"/>
      <c r="ROI40" s="522"/>
      <c r="ROJ40" s="522"/>
      <c r="ROK40" s="522"/>
      <c r="ROL40" s="522"/>
      <c r="ROM40" s="522"/>
      <c r="RON40" s="522"/>
      <c r="ROO40" s="522"/>
      <c r="ROP40" s="522"/>
      <c r="ROQ40" s="522"/>
      <c r="ROR40" s="522"/>
      <c r="ROS40" s="522"/>
      <c r="ROT40" s="522"/>
      <c r="ROU40" s="522"/>
      <c r="ROV40" s="522"/>
      <c r="ROW40" s="522"/>
      <c r="ROX40" s="522"/>
      <c r="ROY40" s="522"/>
      <c r="ROZ40" s="522"/>
      <c r="RPA40" s="522"/>
      <c r="RPB40" s="522"/>
      <c r="RPC40" s="522"/>
      <c r="RPD40" s="522"/>
      <c r="RPE40" s="522"/>
      <c r="RPF40" s="522"/>
      <c r="RPG40" s="522"/>
      <c r="RPH40" s="522"/>
      <c r="RPI40" s="522"/>
      <c r="RPJ40" s="522"/>
      <c r="RPK40" s="522"/>
      <c r="RPL40" s="522"/>
      <c r="RPM40" s="522"/>
      <c r="RPN40" s="522"/>
      <c r="RPO40" s="522"/>
      <c r="RPP40" s="522"/>
      <c r="RPQ40" s="522"/>
      <c r="RPR40" s="522"/>
      <c r="RPS40" s="522"/>
      <c r="RPT40" s="522"/>
      <c r="RPU40" s="522"/>
      <c r="RPV40" s="522"/>
      <c r="RPW40" s="522"/>
      <c r="RPX40" s="522"/>
      <c r="RPY40" s="522"/>
      <c r="RPZ40" s="522"/>
      <c r="RQA40" s="522"/>
      <c r="RQB40" s="522"/>
      <c r="RQC40" s="522"/>
      <c r="RQD40" s="522"/>
      <c r="RQE40" s="522"/>
      <c r="RQF40" s="522"/>
      <c r="RQG40" s="522"/>
      <c r="RQH40" s="522"/>
      <c r="RQI40" s="522"/>
      <c r="RQJ40" s="522"/>
      <c r="RQK40" s="522"/>
      <c r="RQL40" s="522"/>
      <c r="RQM40" s="522"/>
      <c r="RQN40" s="522"/>
      <c r="RQO40" s="522"/>
      <c r="RQP40" s="522"/>
      <c r="RQQ40" s="522"/>
      <c r="RQR40" s="522"/>
      <c r="RQS40" s="522"/>
      <c r="RQT40" s="522"/>
      <c r="RQU40" s="522"/>
      <c r="RQV40" s="522"/>
      <c r="RQW40" s="522"/>
      <c r="RQX40" s="522"/>
      <c r="RQY40" s="522"/>
      <c r="RQZ40" s="522"/>
      <c r="RRA40" s="522"/>
      <c r="RRB40" s="522"/>
      <c r="RRC40" s="522"/>
      <c r="RRD40" s="522"/>
      <c r="RRE40" s="522"/>
      <c r="RRF40" s="522"/>
      <c r="RRG40" s="522"/>
      <c r="RRH40" s="522"/>
      <c r="RRI40" s="522"/>
      <c r="RRJ40" s="522"/>
      <c r="RRK40" s="522"/>
      <c r="RRL40" s="522"/>
      <c r="RRM40" s="522"/>
      <c r="RRN40" s="522"/>
      <c r="RRO40" s="522"/>
      <c r="RRP40" s="522"/>
      <c r="RRQ40" s="522"/>
      <c r="RRR40" s="522"/>
      <c r="RRS40" s="522"/>
      <c r="RRT40" s="522"/>
      <c r="RRU40" s="522"/>
      <c r="RRV40" s="522"/>
      <c r="RRW40" s="522"/>
      <c r="RRX40" s="522"/>
      <c r="RRY40" s="522"/>
      <c r="RRZ40" s="522"/>
      <c r="RSA40" s="522"/>
      <c r="RSB40" s="522"/>
      <c r="RSC40" s="522"/>
      <c r="RSD40" s="522"/>
      <c r="RSE40" s="522"/>
      <c r="RSF40" s="522"/>
      <c r="RSG40" s="522"/>
      <c r="RSH40" s="522"/>
      <c r="RSI40" s="522"/>
      <c r="RSJ40" s="522"/>
      <c r="RSK40" s="522"/>
      <c r="RSL40" s="522"/>
      <c r="RSM40" s="522"/>
      <c r="RSN40" s="522"/>
      <c r="RSO40" s="522"/>
      <c r="RSP40" s="522"/>
      <c r="RSQ40" s="522"/>
      <c r="RSR40" s="522"/>
      <c r="RSS40" s="522"/>
      <c r="RST40" s="522"/>
      <c r="RSU40" s="522"/>
      <c r="RSV40" s="522"/>
      <c r="RSW40" s="522"/>
      <c r="RSX40" s="522"/>
      <c r="RSY40" s="522"/>
      <c r="RSZ40" s="522"/>
      <c r="RTA40" s="522"/>
      <c r="RTB40" s="522"/>
      <c r="RTC40" s="522"/>
      <c r="RTD40" s="522"/>
      <c r="RTE40" s="522"/>
      <c r="RTF40" s="522"/>
      <c r="RTG40" s="522"/>
      <c r="RTH40" s="522"/>
      <c r="RTI40" s="522"/>
      <c r="RTJ40" s="522"/>
      <c r="RTK40" s="522"/>
      <c r="RTL40" s="522"/>
      <c r="RTM40" s="522"/>
      <c r="RTN40" s="522"/>
      <c r="RTO40" s="522"/>
      <c r="RTP40" s="522"/>
      <c r="RTQ40" s="522"/>
      <c r="RTR40" s="522"/>
      <c r="RTS40" s="522"/>
      <c r="RTT40" s="522"/>
      <c r="RTU40" s="522"/>
      <c r="RTV40" s="522"/>
      <c r="RTW40" s="522"/>
      <c r="RTX40" s="522"/>
      <c r="RTY40" s="522"/>
      <c r="RTZ40" s="522"/>
      <c r="RUA40" s="522"/>
      <c r="RUB40" s="522"/>
      <c r="RUC40" s="522"/>
      <c r="RUD40" s="522"/>
      <c r="RUE40" s="522"/>
      <c r="RUF40" s="522"/>
      <c r="RUG40" s="522"/>
      <c r="RUH40" s="522"/>
      <c r="RUI40" s="522"/>
      <c r="RUJ40" s="522"/>
      <c r="RUK40" s="522"/>
      <c r="RUL40" s="522"/>
      <c r="RUM40" s="522"/>
      <c r="RUN40" s="522"/>
      <c r="RUO40" s="522"/>
      <c r="RUP40" s="522"/>
      <c r="RUQ40" s="522"/>
      <c r="RUR40" s="522"/>
      <c r="RUS40" s="522"/>
      <c r="RUT40" s="522"/>
      <c r="RUU40" s="522"/>
      <c r="RUV40" s="522"/>
      <c r="RUW40" s="522"/>
      <c r="RUX40" s="522"/>
      <c r="RUY40" s="522"/>
      <c r="RUZ40" s="522"/>
      <c r="RVA40" s="522"/>
      <c r="RVB40" s="522"/>
      <c r="RVC40" s="522"/>
      <c r="RVD40" s="522"/>
      <c r="RVE40" s="522"/>
      <c r="RVF40" s="522"/>
      <c r="RVG40" s="522"/>
      <c r="RVH40" s="522"/>
      <c r="RVI40" s="522"/>
      <c r="RVJ40" s="522"/>
      <c r="RVK40" s="522"/>
      <c r="RVL40" s="522"/>
      <c r="RVM40" s="522"/>
      <c r="RVN40" s="522"/>
      <c r="RVO40" s="522"/>
      <c r="RVP40" s="522"/>
      <c r="RVQ40" s="522"/>
      <c r="RVR40" s="522"/>
      <c r="RVS40" s="522"/>
      <c r="RVT40" s="522"/>
      <c r="RVU40" s="522"/>
      <c r="RVV40" s="522"/>
      <c r="RVW40" s="522"/>
      <c r="RVX40" s="522"/>
      <c r="RVY40" s="522"/>
      <c r="RVZ40" s="522"/>
      <c r="RWA40" s="522"/>
      <c r="RWB40" s="522"/>
      <c r="RWC40" s="522"/>
      <c r="RWD40" s="522"/>
      <c r="RWE40" s="522"/>
      <c r="RWF40" s="522"/>
      <c r="RWG40" s="522"/>
      <c r="RWH40" s="522"/>
      <c r="RWI40" s="522"/>
      <c r="RWJ40" s="522"/>
      <c r="RWK40" s="522"/>
      <c r="RWL40" s="522"/>
      <c r="RWM40" s="522"/>
      <c r="RWN40" s="522"/>
      <c r="RWO40" s="522"/>
      <c r="RWP40" s="522"/>
      <c r="RWQ40" s="522"/>
      <c r="RWR40" s="522"/>
      <c r="RWS40" s="522"/>
      <c r="RWT40" s="522"/>
      <c r="RWU40" s="522"/>
      <c r="RWV40" s="522"/>
      <c r="RWW40" s="522"/>
      <c r="RWX40" s="522"/>
      <c r="RWY40" s="522"/>
      <c r="RWZ40" s="522"/>
      <c r="RXA40" s="522"/>
      <c r="RXB40" s="522"/>
      <c r="RXC40" s="522"/>
      <c r="RXD40" s="522"/>
      <c r="RXE40" s="522"/>
      <c r="RXF40" s="522"/>
      <c r="RXG40" s="522"/>
      <c r="RXH40" s="522"/>
      <c r="RXI40" s="522"/>
      <c r="RXJ40" s="522"/>
      <c r="RXK40" s="522"/>
      <c r="RXL40" s="522"/>
      <c r="RXM40" s="522"/>
      <c r="RXN40" s="522"/>
      <c r="RXO40" s="522"/>
      <c r="RXP40" s="522"/>
      <c r="RXQ40" s="522"/>
      <c r="RXR40" s="522"/>
      <c r="RXS40" s="522"/>
      <c r="RXT40" s="522"/>
      <c r="RXU40" s="522"/>
      <c r="RXV40" s="522"/>
      <c r="RXW40" s="522"/>
      <c r="RXX40" s="522"/>
      <c r="RXY40" s="522"/>
      <c r="RXZ40" s="522"/>
      <c r="RYA40" s="522"/>
      <c r="RYB40" s="522"/>
      <c r="RYC40" s="522"/>
      <c r="RYD40" s="522"/>
      <c r="RYE40" s="522"/>
      <c r="RYF40" s="522"/>
      <c r="RYG40" s="522"/>
      <c r="RYH40" s="522"/>
      <c r="RYI40" s="522"/>
      <c r="RYJ40" s="522"/>
      <c r="RYK40" s="522"/>
      <c r="RYL40" s="522"/>
      <c r="RYM40" s="522"/>
      <c r="RYN40" s="522"/>
      <c r="RYO40" s="522"/>
      <c r="RYP40" s="522"/>
      <c r="RYQ40" s="522"/>
      <c r="RYR40" s="522"/>
      <c r="RYS40" s="522"/>
      <c r="RYT40" s="522"/>
      <c r="RYU40" s="522"/>
      <c r="RYV40" s="522"/>
      <c r="RYW40" s="522"/>
      <c r="RYX40" s="522"/>
      <c r="RYY40" s="522"/>
      <c r="RYZ40" s="522"/>
      <c r="RZA40" s="522"/>
      <c r="RZB40" s="522"/>
      <c r="RZC40" s="522"/>
      <c r="RZD40" s="522"/>
      <c r="RZE40" s="522"/>
      <c r="RZF40" s="522"/>
      <c r="RZG40" s="522"/>
      <c r="RZH40" s="522"/>
      <c r="RZI40" s="522"/>
      <c r="RZJ40" s="522"/>
      <c r="RZK40" s="522"/>
      <c r="RZL40" s="522"/>
      <c r="RZM40" s="522"/>
      <c r="RZN40" s="522"/>
      <c r="RZO40" s="522"/>
      <c r="RZP40" s="522"/>
      <c r="RZQ40" s="522"/>
      <c r="RZR40" s="522"/>
      <c r="RZS40" s="522"/>
      <c r="RZT40" s="522"/>
      <c r="RZU40" s="522"/>
      <c r="RZV40" s="522"/>
      <c r="RZW40" s="522"/>
      <c r="RZX40" s="522"/>
      <c r="RZY40" s="522"/>
      <c r="RZZ40" s="522"/>
      <c r="SAA40" s="522"/>
      <c r="SAB40" s="522"/>
      <c r="SAC40" s="522"/>
      <c r="SAD40" s="522"/>
      <c r="SAE40" s="522"/>
      <c r="SAF40" s="522"/>
      <c r="SAG40" s="522"/>
      <c r="SAH40" s="522"/>
      <c r="SAI40" s="522"/>
      <c r="SAJ40" s="522"/>
      <c r="SAK40" s="522"/>
      <c r="SAL40" s="522"/>
      <c r="SAM40" s="522"/>
      <c r="SAN40" s="522"/>
      <c r="SAO40" s="522"/>
      <c r="SAP40" s="522"/>
      <c r="SAQ40" s="522"/>
      <c r="SAR40" s="522"/>
      <c r="SAS40" s="522"/>
      <c r="SAT40" s="522"/>
      <c r="SAU40" s="522"/>
      <c r="SAV40" s="522"/>
      <c r="SAW40" s="522"/>
      <c r="SAX40" s="522"/>
      <c r="SAY40" s="522"/>
      <c r="SAZ40" s="522"/>
      <c r="SBA40" s="522"/>
      <c r="SBB40" s="522"/>
      <c r="SBC40" s="522"/>
      <c r="SBD40" s="522"/>
      <c r="SBE40" s="522"/>
      <c r="SBF40" s="522"/>
      <c r="SBG40" s="522"/>
      <c r="SBH40" s="522"/>
      <c r="SBI40" s="522"/>
      <c r="SBJ40" s="522"/>
      <c r="SBK40" s="522"/>
      <c r="SBL40" s="522"/>
      <c r="SBM40" s="522"/>
      <c r="SBN40" s="522"/>
      <c r="SBO40" s="522"/>
      <c r="SBP40" s="522"/>
      <c r="SBQ40" s="522"/>
      <c r="SBR40" s="522"/>
      <c r="SBS40" s="522"/>
      <c r="SBT40" s="522"/>
      <c r="SBU40" s="522"/>
      <c r="SBV40" s="522"/>
      <c r="SBW40" s="522"/>
      <c r="SBX40" s="522"/>
      <c r="SBY40" s="522"/>
      <c r="SBZ40" s="522"/>
      <c r="SCA40" s="522"/>
      <c r="SCB40" s="522"/>
      <c r="SCC40" s="522"/>
      <c r="SCD40" s="522"/>
      <c r="SCE40" s="522"/>
      <c r="SCF40" s="522"/>
      <c r="SCG40" s="522"/>
      <c r="SCH40" s="522"/>
      <c r="SCI40" s="522"/>
      <c r="SCJ40" s="522"/>
      <c r="SCK40" s="522"/>
      <c r="SCL40" s="522"/>
      <c r="SCM40" s="522"/>
      <c r="SCN40" s="522"/>
      <c r="SCO40" s="522"/>
      <c r="SCP40" s="522"/>
      <c r="SCQ40" s="522"/>
      <c r="SCR40" s="522"/>
      <c r="SCS40" s="522"/>
      <c r="SCT40" s="522"/>
      <c r="SCU40" s="522"/>
      <c r="SCV40" s="522"/>
      <c r="SCW40" s="522"/>
      <c r="SCX40" s="522"/>
      <c r="SCY40" s="522"/>
      <c r="SCZ40" s="522"/>
      <c r="SDA40" s="522"/>
      <c r="SDB40" s="522"/>
      <c r="SDC40" s="522"/>
      <c r="SDD40" s="522"/>
      <c r="SDE40" s="522"/>
      <c r="SDF40" s="522"/>
      <c r="SDG40" s="522"/>
      <c r="SDH40" s="522"/>
      <c r="SDI40" s="522"/>
      <c r="SDJ40" s="522"/>
      <c r="SDK40" s="522"/>
      <c r="SDL40" s="522"/>
      <c r="SDM40" s="522"/>
      <c r="SDN40" s="522"/>
      <c r="SDO40" s="522"/>
      <c r="SDP40" s="522"/>
      <c r="SDQ40" s="522"/>
      <c r="SDR40" s="522"/>
      <c r="SDS40" s="522"/>
      <c r="SDT40" s="522"/>
      <c r="SDU40" s="522"/>
      <c r="SDV40" s="522"/>
      <c r="SDW40" s="522"/>
      <c r="SDX40" s="522"/>
      <c r="SDY40" s="522"/>
      <c r="SDZ40" s="522"/>
      <c r="SEA40" s="522"/>
      <c r="SEB40" s="522"/>
      <c r="SEC40" s="522"/>
      <c r="SED40" s="522"/>
      <c r="SEE40" s="522"/>
      <c r="SEF40" s="522"/>
      <c r="SEG40" s="522"/>
      <c r="SEH40" s="522"/>
      <c r="SEI40" s="522"/>
      <c r="SEJ40" s="522"/>
      <c r="SEK40" s="522"/>
      <c r="SEL40" s="522"/>
      <c r="SEM40" s="522"/>
      <c r="SEN40" s="522"/>
      <c r="SEO40" s="522"/>
      <c r="SEP40" s="522"/>
      <c r="SEQ40" s="522"/>
      <c r="SER40" s="522"/>
      <c r="SES40" s="522"/>
      <c r="SET40" s="522"/>
      <c r="SEU40" s="522"/>
      <c r="SEV40" s="522"/>
      <c r="SEW40" s="522"/>
      <c r="SEX40" s="522"/>
      <c r="SEY40" s="522"/>
      <c r="SEZ40" s="522"/>
      <c r="SFA40" s="522"/>
      <c r="SFB40" s="522"/>
      <c r="SFC40" s="522"/>
      <c r="SFD40" s="522"/>
      <c r="SFE40" s="522"/>
      <c r="SFF40" s="522"/>
      <c r="SFG40" s="522"/>
      <c r="SFH40" s="522"/>
      <c r="SFI40" s="522"/>
      <c r="SFJ40" s="522"/>
      <c r="SFK40" s="522"/>
      <c r="SFL40" s="522"/>
      <c r="SFM40" s="522"/>
      <c r="SFN40" s="522"/>
      <c r="SFO40" s="522"/>
      <c r="SFP40" s="522"/>
      <c r="SFQ40" s="522"/>
      <c r="SFR40" s="522"/>
      <c r="SFS40" s="522"/>
      <c r="SFT40" s="522"/>
      <c r="SFU40" s="522"/>
      <c r="SFV40" s="522"/>
      <c r="SFW40" s="522"/>
      <c r="SFX40" s="522"/>
      <c r="SFY40" s="522"/>
      <c r="SFZ40" s="522"/>
      <c r="SGA40" s="522"/>
      <c r="SGB40" s="522"/>
      <c r="SGC40" s="522"/>
      <c r="SGD40" s="522"/>
      <c r="SGE40" s="522"/>
      <c r="SGF40" s="522"/>
      <c r="SGG40" s="522"/>
      <c r="SGH40" s="522"/>
      <c r="SGI40" s="522"/>
      <c r="SGJ40" s="522"/>
      <c r="SGK40" s="522"/>
      <c r="SGL40" s="522"/>
      <c r="SGM40" s="522"/>
      <c r="SGN40" s="522"/>
      <c r="SGO40" s="522"/>
      <c r="SGP40" s="522"/>
      <c r="SGQ40" s="522"/>
      <c r="SGR40" s="522"/>
      <c r="SGS40" s="522"/>
      <c r="SGT40" s="522"/>
      <c r="SGU40" s="522"/>
      <c r="SGV40" s="522"/>
      <c r="SGW40" s="522"/>
      <c r="SGX40" s="522"/>
      <c r="SGY40" s="522"/>
      <c r="SGZ40" s="522"/>
      <c r="SHA40" s="522"/>
      <c r="SHB40" s="522"/>
      <c r="SHC40" s="522"/>
      <c r="SHD40" s="522"/>
      <c r="SHE40" s="522"/>
      <c r="SHF40" s="522"/>
      <c r="SHG40" s="522"/>
      <c r="SHH40" s="522"/>
      <c r="SHI40" s="522"/>
      <c r="SHJ40" s="522"/>
      <c r="SHK40" s="522"/>
      <c r="SHL40" s="522"/>
      <c r="SHM40" s="522"/>
      <c r="SHN40" s="522"/>
      <c r="SHO40" s="522"/>
      <c r="SHP40" s="522"/>
      <c r="SHQ40" s="522"/>
      <c r="SHR40" s="522"/>
      <c r="SHS40" s="522"/>
      <c r="SHT40" s="522"/>
      <c r="SHU40" s="522"/>
      <c r="SHV40" s="522"/>
      <c r="SHW40" s="522"/>
      <c r="SHX40" s="522"/>
      <c r="SHY40" s="522"/>
      <c r="SHZ40" s="522"/>
      <c r="SIA40" s="522"/>
      <c r="SIB40" s="522"/>
      <c r="SIC40" s="522"/>
      <c r="SID40" s="522"/>
      <c r="SIE40" s="522"/>
      <c r="SIF40" s="522"/>
      <c r="SIG40" s="522"/>
      <c r="SIH40" s="522"/>
      <c r="SII40" s="522"/>
      <c r="SIJ40" s="522"/>
      <c r="SIK40" s="522"/>
      <c r="SIL40" s="522"/>
      <c r="SIM40" s="522"/>
      <c r="SIN40" s="522"/>
      <c r="SIO40" s="522"/>
      <c r="SIP40" s="522"/>
      <c r="SIQ40" s="522"/>
      <c r="SIR40" s="522"/>
      <c r="SIS40" s="522"/>
      <c r="SIT40" s="522"/>
      <c r="SIU40" s="522"/>
      <c r="SIV40" s="522"/>
      <c r="SIW40" s="522"/>
      <c r="SIX40" s="522"/>
      <c r="SIY40" s="522"/>
      <c r="SIZ40" s="522"/>
      <c r="SJA40" s="522"/>
      <c r="SJB40" s="522"/>
      <c r="SJC40" s="522"/>
      <c r="SJD40" s="522"/>
      <c r="SJE40" s="522"/>
      <c r="SJF40" s="522"/>
      <c r="SJG40" s="522"/>
      <c r="SJH40" s="522"/>
      <c r="SJI40" s="522"/>
      <c r="SJJ40" s="522"/>
      <c r="SJK40" s="522"/>
      <c r="SJL40" s="522"/>
      <c r="SJM40" s="522"/>
      <c r="SJN40" s="522"/>
      <c r="SJO40" s="522"/>
      <c r="SJP40" s="522"/>
      <c r="SJQ40" s="522"/>
      <c r="SJR40" s="522"/>
      <c r="SJS40" s="522"/>
      <c r="SJT40" s="522"/>
      <c r="SJU40" s="522"/>
      <c r="SJV40" s="522"/>
      <c r="SJW40" s="522"/>
      <c r="SJX40" s="522"/>
      <c r="SJY40" s="522"/>
      <c r="SJZ40" s="522"/>
      <c r="SKA40" s="522"/>
      <c r="SKB40" s="522"/>
      <c r="SKC40" s="522"/>
      <c r="SKD40" s="522"/>
      <c r="SKE40" s="522"/>
      <c r="SKF40" s="522"/>
      <c r="SKG40" s="522"/>
      <c r="SKH40" s="522"/>
      <c r="SKI40" s="522"/>
      <c r="SKJ40" s="522"/>
      <c r="SKK40" s="522"/>
      <c r="SKL40" s="522"/>
      <c r="SKM40" s="522"/>
      <c r="SKN40" s="522"/>
      <c r="SKO40" s="522"/>
      <c r="SKP40" s="522"/>
      <c r="SKQ40" s="522"/>
      <c r="SKR40" s="522"/>
      <c r="SKS40" s="522"/>
      <c r="SKT40" s="522"/>
      <c r="SKU40" s="522"/>
      <c r="SKV40" s="522"/>
      <c r="SKW40" s="522"/>
      <c r="SKX40" s="522"/>
      <c r="SKY40" s="522"/>
      <c r="SKZ40" s="522"/>
      <c r="SLA40" s="522"/>
      <c r="SLB40" s="522"/>
      <c r="SLC40" s="522"/>
      <c r="SLD40" s="522"/>
      <c r="SLE40" s="522"/>
      <c r="SLF40" s="522"/>
      <c r="SLG40" s="522"/>
      <c r="SLH40" s="522"/>
      <c r="SLI40" s="522"/>
      <c r="SLJ40" s="522"/>
      <c r="SLK40" s="522"/>
      <c r="SLL40" s="522"/>
      <c r="SLM40" s="522"/>
      <c r="SLN40" s="522"/>
      <c r="SLO40" s="522"/>
      <c r="SLP40" s="522"/>
      <c r="SLQ40" s="522"/>
      <c r="SLR40" s="522"/>
      <c r="SLS40" s="522"/>
      <c r="SLT40" s="522"/>
      <c r="SLU40" s="522"/>
      <c r="SLV40" s="522"/>
      <c r="SLW40" s="522"/>
      <c r="SLX40" s="522"/>
      <c r="SLY40" s="522"/>
      <c r="SLZ40" s="522"/>
      <c r="SMA40" s="522"/>
      <c r="SMB40" s="522"/>
      <c r="SMC40" s="522"/>
      <c r="SMD40" s="522"/>
      <c r="SME40" s="522"/>
      <c r="SMF40" s="522"/>
      <c r="SMG40" s="522"/>
      <c r="SMH40" s="522"/>
      <c r="SMI40" s="522"/>
      <c r="SMJ40" s="522"/>
      <c r="SMK40" s="522"/>
      <c r="SML40" s="522"/>
      <c r="SMM40" s="522"/>
      <c r="SMN40" s="522"/>
      <c r="SMO40" s="522"/>
      <c r="SMP40" s="522"/>
      <c r="SMQ40" s="522"/>
      <c r="SMR40" s="522"/>
      <c r="SMS40" s="522"/>
      <c r="SMT40" s="522"/>
      <c r="SMU40" s="522"/>
      <c r="SMV40" s="522"/>
      <c r="SMW40" s="522"/>
      <c r="SMX40" s="522"/>
      <c r="SMY40" s="522"/>
      <c r="SMZ40" s="522"/>
      <c r="SNA40" s="522"/>
      <c r="SNB40" s="522"/>
      <c r="SNC40" s="522"/>
      <c r="SND40" s="522"/>
      <c r="SNE40" s="522"/>
      <c r="SNF40" s="522"/>
      <c r="SNG40" s="522"/>
      <c r="SNH40" s="522"/>
      <c r="SNI40" s="522"/>
      <c r="SNJ40" s="522"/>
      <c r="SNK40" s="522"/>
      <c r="SNL40" s="522"/>
      <c r="SNM40" s="522"/>
      <c r="SNN40" s="522"/>
      <c r="SNO40" s="522"/>
      <c r="SNP40" s="522"/>
      <c r="SNQ40" s="522"/>
      <c r="SNR40" s="522"/>
      <c r="SNS40" s="522"/>
      <c r="SNT40" s="522"/>
      <c r="SNU40" s="522"/>
      <c r="SNV40" s="522"/>
      <c r="SNW40" s="522"/>
      <c r="SNX40" s="522"/>
      <c r="SNY40" s="522"/>
      <c r="SNZ40" s="522"/>
      <c r="SOA40" s="522"/>
      <c r="SOB40" s="522"/>
      <c r="SOC40" s="522"/>
      <c r="SOD40" s="522"/>
      <c r="SOE40" s="522"/>
      <c r="SOF40" s="522"/>
      <c r="SOG40" s="522"/>
      <c r="SOH40" s="522"/>
      <c r="SOI40" s="522"/>
      <c r="SOJ40" s="522"/>
      <c r="SOK40" s="522"/>
      <c r="SOL40" s="522"/>
      <c r="SOM40" s="522"/>
      <c r="SON40" s="522"/>
      <c r="SOO40" s="522"/>
      <c r="SOP40" s="522"/>
      <c r="SOQ40" s="522"/>
      <c r="SOR40" s="522"/>
      <c r="SOS40" s="522"/>
      <c r="SOT40" s="522"/>
      <c r="SOU40" s="522"/>
      <c r="SOV40" s="522"/>
      <c r="SOW40" s="522"/>
      <c r="SOX40" s="522"/>
      <c r="SOY40" s="522"/>
      <c r="SOZ40" s="522"/>
      <c r="SPA40" s="522"/>
      <c r="SPB40" s="522"/>
      <c r="SPC40" s="522"/>
      <c r="SPD40" s="522"/>
      <c r="SPE40" s="522"/>
      <c r="SPF40" s="522"/>
      <c r="SPG40" s="522"/>
      <c r="SPH40" s="522"/>
      <c r="SPI40" s="522"/>
      <c r="SPJ40" s="522"/>
      <c r="SPK40" s="522"/>
      <c r="SPL40" s="522"/>
      <c r="SPM40" s="522"/>
      <c r="SPN40" s="522"/>
      <c r="SPO40" s="522"/>
      <c r="SPP40" s="522"/>
      <c r="SPQ40" s="522"/>
      <c r="SPR40" s="522"/>
      <c r="SPS40" s="522"/>
      <c r="SPT40" s="522"/>
      <c r="SPU40" s="522"/>
      <c r="SPV40" s="522"/>
      <c r="SPW40" s="522"/>
      <c r="SPX40" s="522"/>
      <c r="SPY40" s="522"/>
      <c r="SPZ40" s="522"/>
      <c r="SQA40" s="522"/>
      <c r="SQB40" s="522"/>
      <c r="SQC40" s="522"/>
      <c r="SQD40" s="522"/>
      <c r="SQE40" s="522"/>
      <c r="SQF40" s="522"/>
      <c r="SQG40" s="522"/>
      <c r="SQH40" s="522"/>
      <c r="SQI40" s="522"/>
      <c r="SQJ40" s="522"/>
      <c r="SQK40" s="522"/>
      <c r="SQL40" s="522"/>
      <c r="SQM40" s="522"/>
      <c r="SQN40" s="522"/>
      <c r="SQO40" s="522"/>
      <c r="SQP40" s="522"/>
      <c r="SQQ40" s="522"/>
      <c r="SQR40" s="522"/>
      <c r="SQS40" s="522"/>
      <c r="SQT40" s="522"/>
      <c r="SQU40" s="522"/>
      <c r="SQV40" s="522"/>
      <c r="SQW40" s="522"/>
      <c r="SQX40" s="522"/>
      <c r="SQY40" s="522"/>
      <c r="SQZ40" s="522"/>
      <c r="SRA40" s="522"/>
      <c r="SRB40" s="522"/>
      <c r="SRC40" s="522"/>
      <c r="SRD40" s="522"/>
      <c r="SRE40" s="522"/>
      <c r="SRF40" s="522"/>
      <c r="SRG40" s="522"/>
      <c r="SRH40" s="522"/>
      <c r="SRI40" s="522"/>
      <c r="SRJ40" s="522"/>
      <c r="SRK40" s="522"/>
      <c r="SRL40" s="522"/>
      <c r="SRM40" s="522"/>
      <c r="SRN40" s="522"/>
      <c r="SRO40" s="522"/>
      <c r="SRP40" s="522"/>
      <c r="SRQ40" s="522"/>
      <c r="SRR40" s="522"/>
      <c r="SRS40" s="522"/>
      <c r="SRT40" s="522"/>
      <c r="SRU40" s="522"/>
      <c r="SRV40" s="522"/>
      <c r="SRW40" s="522"/>
      <c r="SRX40" s="522"/>
      <c r="SRY40" s="522"/>
      <c r="SRZ40" s="522"/>
      <c r="SSA40" s="522"/>
      <c r="SSB40" s="522"/>
      <c r="SSC40" s="522"/>
      <c r="SSD40" s="522"/>
      <c r="SSE40" s="522"/>
      <c r="SSF40" s="522"/>
      <c r="SSG40" s="522"/>
      <c r="SSH40" s="522"/>
      <c r="SSI40" s="522"/>
      <c r="SSJ40" s="522"/>
      <c r="SSK40" s="522"/>
      <c r="SSL40" s="522"/>
      <c r="SSM40" s="522"/>
      <c r="SSN40" s="522"/>
      <c r="SSO40" s="522"/>
      <c r="SSP40" s="522"/>
      <c r="SSQ40" s="522"/>
      <c r="SSR40" s="522"/>
      <c r="SSS40" s="522"/>
      <c r="SST40" s="522"/>
      <c r="SSU40" s="522"/>
      <c r="SSV40" s="522"/>
      <c r="SSW40" s="522"/>
      <c r="SSX40" s="522"/>
      <c r="SSY40" s="522"/>
      <c r="SSZ40" s="522"/>
      <c r="STA40" s="522"/>
      <c r="STB40" s="522"/>
      <c r="STC40" s="522"/>
      <c r="STD40" s="522"/>
      <c r="STE40" s="522"/>
      <c r="STF40" s="522"/>
      <c r="STG40" s="522"/>
      <c r="STH40" s="522"/>
      <c r="STI40" s="522"/>
      <c r="STJ40" s="522"/>
      <c r="STK40" s="522"/>
      <c r="STL40" s="522"/>
      <c r="STM40" s="522"/>
      <c r="STN40" s="522"/>
      <c r="STO40" s="522"/>
      <c r="STP40" s="522"/>
      <c r="STQ40" s="522"/>
      <c r="STR40" s="522"/>
      <c r="STS40" s="522"/>
      <c r="STT40" s="522"/>
      <c r="STU40" s="522"/>
      <c r="STV40" s="522"/>
      <c r="STW40" s="522"/>
      <c r="STX40" s="522"/>
      <c r="STY40" s="522"/>
      <c r="STZ40" s="522"/>
      <c r="SUA40" s="522"/>
      <c r="SUB40" s="522"/>
      <c r="SUC40" s="522"/>
      <c r="SUD40" s="522"/>
      <c r="SUE40" s="522"/>
      <c r="SUF40" s="522"/>
      <c r="SUG40" s="522"/>
      <c r="SUH40" s="522"/>
      <c r="SUI40" s="522"/>
      <c r="SUJ40" s="522"/>
      <c r="SUK40" s="522"/>
      <c r="SUL40" s="522"/>
      <c r="SUM40" s="522"/>
      <c r="SUN40" s="522"/>
      <c r="SUO40" s="522"/>
      <c r="SUP40" s="522"/>
      <c r="SUQ40" s="522"/>
      <c r="SUR40" s="522"/>
      <c r="SUS40" s="522"/>
      <c r="SUT40" s="522"/>
      <c r="SUU40" s="522"/>
      <c r="SUV40" s="522"/>
      <c r="SUW40" s="522"/>
      <c r="SUX40" s="522"/>
      <c r="SUY40" s="522"/>
      <c r="SUZ40" s="522"/>
      <c r="SVA40" s="522"/>
      <c r="SVB40" s="522"/>
      <c r="SVC40" s="522"/>
      <c r="SVD40" s="522"/>
      <c r="SVE40" s="522"/>
      <c r="SVF40" s="522"/>
      <c r="SVG40" s="522"/>
      <c r="SVH40" s="522"/>
      <c r="SVI40" s="522"/>
      <c r="SVJ40" s="522"/>
      <c r="SVK40" s="522"/>
      <c r="SVL40" s="522"/>
      <c r="SVM40" s="522"/>
      <c r="SVN40" s="522"/>
      <c r="SVO40" s="522"/>
      <c r="SVP40" s="522"/>
      <c r="SVQ40" s="522"/>
      <c r="SVR40" s="522"/>
      <c r="SVS40" s="522"/>
      <c r="SVT40" s="522"/>
      <c r="SVU40" s="522"/>
      <c r="SVV40" s="522"/>
      <c r="SVW40" s="522"/>
      <c r="SVX40" s="522"/>
      <c r="SVY40" s="522"/>
      <c r="SVZ40" s="522"/>
      <c r="SWA40" s="522"/>
      <c r="SWB40" s="522"/>
      <c r="SWC40" s="522"/>
      <c r="SWD40" s="522"/>
      <c r="SWE40" s="522"/>
      <c r="SWF40" s="522"/>
      <c r="SWG40" s="522"/>
      <c r="SWH40" s="522"/>
      <c r="SWI40" s="522"/>
      <c r="SWJ40" s="522"/>
      <c r="SWK40" s="522"/>
      <c r="SWL40" s="522"/>
      <c r="SWM40" s="522"/>
      <c r="SWN40" s="522"/>
      <c r="SWO40" s="522"/>
      <c r="SWP40" s="522"/>
      <c r="SWQ40" s="522"/>
      <c r="SWR40" s="522"/>
      <c r="SWS40" s="522"/>
      <c r="SWT40" s="522"/>
      <c r="SWU40" s="522"/>
      <c r="SWV40" s="522"/>
      <c r="SWW40" s="522"/>
      <c r="SWX40" s="522"/>
      <c r="SWY40" s="522"/>
      <c r="SWZ40" s="522"/>
      <c r="SXA40" s="522"/>
      <c r="SXB40" s="522"/>
      <c r="SXC40" s="522"/>
      <c r="SXD40" s="522"/>
      <c r="SXE40" s="522"/>
      <c r="SXF40" s="522"/>
      <c r="SXG40" s="522"/>
      <c r="SXH40" s="522"/>
      <c r="SXI40" s="522"/>
      <c r="SXJ40" s="522"/>
      <c r="SXK40" s="522"/>
      <c r="SXL40" s="522"/>
      <c r="SXM40" s="522"/>
      <c r="SXN40" s="522"/>
      <c r="SXO40" s="522"/>
      <c r="SXP40" s="522"/>
      <c r="SXQ40" s="522"/>
      <c r="SXR40" s="522"/>
      <c r="SXS40" s="522"/>
      <c r="SXT40" s="522"/>
      <c r="SXU40" s="522"/>
      <c r="SXV40" s="522"/>
      <c r="SXW40" s="522"/>
      <c r="SXX40" s="522"/>
      <c r="SXY40" s="522"/>
      <c r="SXZ40" s="522"/>
      <c r="SYA40" s="522"/>
      <c r="SYB40" s="522"/>
      <c r="SYC40" s="522"/>
      <c r="SYD40" s="522"/>
      <c r="SYE40" s="522"/>
      <c r="SYF40" s="522"/>
      <c r="SYG40" s="522"/>
      <c r="SYH40" s="522"/>
      <c r="SYI40" s="522"/>
      <c r="SYJ40" s="522"/>
      <c r="SYK40" s="522"/>
      <c r="SYL40" s="522"/>
      <c r="SYM40" s="522"/>
      <c r="SYN40" s="522"/>
      <c r="SYO40" s="522"/>
      <c r="SYP40" s="522"/>
      <c r="SYQ40" s="522"/>
      <c r="SYR40" s="522"/>
      <c r="SYS40" s="522"/>
      <c r="SYT40" s="522"/>
      <c r="SYU40" s="522"/>
      <c r="SYV40" s="522"/>
      <c r="SYW40" s="522"/>
      <c r="SYX40" s="522"/>
      <c r="SYY40" s="522"/>
      <c r="SYZ40" s="522"/>
      <c r="SZA40" s="522"/>
      <c r="SZB40" s="522"/>
      <c r="SZC40" s="522"/>
      <c r="SZD40" s="522"/>
      <c r="SZE40" s="522"/>
      <c r="SZF40" s="522"/>
      <c r="SZG40" s="522"/>
      <c r="SZH40" s="522"/>
      <c r="SZI40" s="522"/>
      <c r="SZJ40" s="522"/>
      <c r="SZK40" s="522"/>
      <c r="SZL40" s="522"/>
      <c r="SZM40" s="522"/>
      <c r="SZN40" s="522"/>
      <c r="SZO40" s="522"/>
      <c r="SZP40" s="522"/>
      <c r="SZQ40" s="522"/>
      <c r="SZR40" s="522"/>
      <c r="SZS40" s="522"/>
      <c r="SZT40" s="522"/>
      <c r="SZU40" s="522"/>
      <c r="SZV40" s="522"/>
      <c r="SZW40" s="522"/>
      <c r="SZX40" s="522"/>
      <c r="SZY40" s="522"/>
      <c r="SZZ40" s="522"/>
      <c r="TAA40" s="522"/>
      <c r="TAB40" s="522"/>
      <c r="TAC40" s="522"/>
      <c r="TAD40" s="522"/>
      <c r="TAE40" s="522"/>
      <c r="TAF40" s="522"/>
      <c r="TAG40" s="522"/>
      <c r="TAH40" s="522"/>
      <c r="TAI40" s="522"/>
      <c r="TAJ40" s="522"/>
      <c r="TAK40" s="522"/>
      <c r="TAL40" s="522"/>
      <c r="TAM40" s="522"/>
      <c r="TAN40" s="522"/>
      <c r="TAO40" s="522"/>
      <c r="TAP40" s="522"/>
      <c r="TAQ40" s="522"/>
      <c r="TAR40" s="522"/>
      <c r="TAS40" s="522"/>
      <c r="TAT40" s="522"/>
      <c r="TAU40" s="522"/>
      <c r="TAV40" s="522"/>
      <c r="TAW40" s="522"/>
      <c r="TAX40" s="522"/>
      <c r="TAY40" s="522"/>
      <c r="TAZ40" s="522"/>
      <c r="TBA40" s="522"/>
      <c r="TBB40" s="522"/>
      <c r="TBC40" s="522"/>
      <c r="TBD40" s="522"/>
      <c r="TBE40" s="522"/>
      <c r="TBF40" s="522"/>
      <c r="TBG40" s="522"/>
      <c r="TBH40" s="522"/>
      <c r="TBI40" s="522"/>
      <c r="TBJ40" s="522"/>
      <c r="TBK40" s="522"/>
      <c r="TBL40" s="522"/>
      <c r="TBM40" s="522"/>
      <c r="TBN40" s="522"/>
      <c r="TBO40" s="522"/>
      <c r="TBP40" s="522"/>
      <c r="TBQ40" s="522"/>
      <c r="TBR40" s="522"/>
      <c r="TBS40" s="522"/>
      <c r="TBT40" s="522"/>
      <c r="TBU40" s="522"/>
      <c r="TBV40" s="522"/>
      <c r="TBW40" s="522"/>
      <c r="TBX40" s="522"/>
      <c r="TBY40" s="522"/>
      <c r="TBZ40" s="522"/>
      <c r="TCA40" s="522"/>
      <c r="TCB40" s="522"/>
      <c r="TCC40" s="522"/>
      <c r="TCD40" s="522"/>
      <c r="TCE40" s="522"/>
      <c r="TCF40" s="522"/>
      <c r="TCG40" s="522"/>
      <c r="TCH40" s="522"/>
      <c r="TCI40" s="522"/>
      <c r="TCJ40" s="522"/>
      <c r="TCK40" s="522"/>
      <c r="TCL40" s="522"/>
      <c r="TCM40" s="522"/>
      <c r="TCN40" s="522"/>
      <c r="TCO40" s="522"/>
      <c r="TCP40" s="522"/>
      <c r="TCQ40" s="522"/>
      <c r="TCR40" s="522"/>
      <c r="TCS40" s="522"/>
      <c r="TCT40" s="522"/>
      <c r="TCU40" s="522"/>
      <c r="TCV40" s="522"/>
      <c r="TCW40" s="522"/>
      <c r="TCX40" s="522"/>
      <c r="TCY40" s="522"/>
      <c r="TCZ40" s="522"/>
      <c r="TDA40" s="522"/>
      <c r="TDB40" s="522"/>
      <c r="TDC40" s="522"/>
      <c r="TDD40" s="522"/>
      <c r="TDE40" s="522"/>
      <c r="TDF40" s="522"/>
      <c r="TDG40" s="522"/>
      <c r="TDH40" s="522"/>
      <c r="TDI40" s="522"/>
      <c r="TDJ40" s="522"/>
      <c r="TDK40" s="522"/>
      <c r="TDL40" s="522"/>
      <c r="TDM40" s="522"/>
      <c r="TDN40" s="522"/>
      <c r="TDO40" s="522"/>
      <c r="TDP40" s="522"/>
      <c r="TDQ40" s="522"/>
      <c r="TDR40" s="522"/>
      <c r="TDS40" s="522"/>
      <c r="TDT40" s="522"/>
      <c r="TDU40" s="522"/>
      <c r="TDV40" s="522"/>
      <c r="TDW40" s="522"/>
      <c r="TDX40" s="522"/>
      <c r="TDY40" s="522"/>
      <c r="TDZ40" s="522"/>
      <c r="TEA40" s="522"/>
      <c r="TEB40" s="522"/>
      <c r="TEC40" s="522"/>
      <c r="TED40" s="522"/>
      <c r="TEE40" s="522"/>
      <c r="TEF40" s="522"/>
      <c r="TEG40" s="522"/>
      <c r="TEH40" s="522"/>
      <c r="TEI40" s="522"/>
      <c r="TEJ40" s="522"/>
      <c r="TEK40" s="522"/>
      <c r="TEL40" s="522"/>
      <c r="TEM40" s="522"/>
      <c r="TEN40" s="522"/>
      <c r="TEO40" s="522"/>
      <c r="TEP40" s="522"/>
      <c r="TEQ40" s="522"/>
      <c r="TER40" s="522"/>
      <c r="TES40" s="522"/>
      <c r="TET40" s="522"/>
      <c r="TEU40" s="522"/>
      <c r="TEV40" s="522"/>
      <c r="TEW40" s="522"/>
      <c r="TEX40" s="522"/>
      <c r="TEY40" s="522"/>
      <c r="TEZ40" s="522"/>
      <c r="TFA40" s="522"/>
      <c r="TFB40" s="522"/>
      <c r="TFC40" s="522"/>
      <c r="TFD40" s="522"/>
      <c r="TFE40" s="522"/>
      <c r="TFF40" s="522"/>
      <c r="TFG40" s="522"/>
      <c r="TFH40" s="522"/>
      <c r="TFI40" s="522"/>
      <c r="TFJ40" s="522"/>
      <c r="TFK40" s="522"/>
      <c r="TFL40" s="522"/>
      <c r="TFM40" s="522"/>
      <c r="TFN40" s="522"/>
      <c r="TFO40" s="522"/>
      <c r="TFP40" s="522"/>
      <c r="TFQ40" s="522"/>
      <c r="TFR40" s="522"/>
      <c r="TFS40" s="522"/>
      <c r="TFT40" s="522"/>
      <c r="TFU40" s="522"/>
      <c r="TFV40" s="522"/>
      <c r="TFW40" s="522"/>
      <c r="TFX40" s="522"/>
      <c r="TFY40" s="522"/>
      <c r="TFZ40" s="522"/>
      <c r="TGA40" s="522"/>
      <c r="TGB40" s="522"/>
      <c r="TGC40" s="522"/>
      <c r="TGD40" s="522"/>
      <c r="TGE40" s="522"/>
      <c r="TGF40" s="522"/>
      <c r="TGG40" s="522"/>
      <c r="TGH40" s="522"/>
      <c r="TGI40" s="522"/>
      <c r="TGJ40" s="522"/>
      <c r="TGK40" s="522"/>
      <c r="TGL40" s="522"/>
      <c r="TGM40" s="522"/>
      <c r="TGN40" s="522"/>
      <c r="TGO40" s="522"/>
      <c r="TGP40" s="522"/>
      <c r="TGQ40" s="522"/>
      <c r="TGR40" s="522"/>
      <c r="TGS40" s="522"/>
      <c r="TGT40" s="522"/>
      <c r="TGU40" s="522"/>
      <c r="TGV40" s="522"/>
      <c r="TGW40" s="522"/>
      <c r="TGX40" s="522"/>
      <c r="TGY40" s="522"/>
      <c r="TGZ40" s="522"/>
      <c r="THA40" s="522"/>
      <c r="THB40" s="522"/>
      <c r="THC40" s="522"/>
      <c r="THD40" s="522"/>
      <c r="THE40" s="522"/>
      <c r="THF40" s="522"/>
      <c r="THG40" s="522"/>
      <c r="THH40" s="522"/>
      <c r="THI40" s="522"/>
      <c r="THJ40" s="522"/>
      <c r="THK40" s="522"/>
      <c r="THL40" s="522"/>
      <c r="THM40" s="522"/>
      <c r="THN40" s="522"/>
      <c r="THO40" s="522"/>
      <c r="THP40" s="522"/>
      <c r="THQ40" s="522"/>
      <c r="THR40" s="522"/>
      <c r="THS40" s="522"/>
      <c r="THT40" s="522"/>
      <c r="THU40" s="522"/>
      <c r="THV40" s="522"/>
      <c r="THW40" s="522"/>
      <c r="THX40" s="522"/>
      <c r="THY40" s="522"/>
      <c r="THZ40" s="522"/>
      <c r="TIA40" s="522"/>
      <c r="TIB40" s="522"/>
      <c r="TIC40" s="522"/>
      <c r="TID40" s="522"/>
      <c r="TIE40" s="522"/>
      <c r="TIF40" s="522"/>
      <c r="TIG40" s="522"/>
      <c r="TIH40" s="522"/>
      <c r="TII40" s="522"/>
      <c r="TIJ40" s="522"/>
      <c r="TIK40" s="522"/>
      <c r="TIL40" s="522"/>
      <c r="TIM40" s="522"/>
      <c r="TIN40" s="522"/>
      <c r="TIO40" s="522"/>
      <c r="TIP40" s="522"/>
      <c r="TIQ40" s="522"/>
      <c r="TIR40" s="522"/>
      <c r="TIS40" s="522"/>
      <c r="TIT40" s="522"/>
      <c r="TIU40" s="522"/>
      <c r="TIV40" s="522"/>
      <c r="TIW40" s="522"/>
      <c r="TIX40" s="522"/>
      <c r="TIY40" s="522"/>
      <c r="TIZ40" s="522"/>
      <c r="TJA40" s="522"/>
      <c r="TJB40" s="522"/>
      <c r="TJC40" s="522"/>
      <c r="TJD40" s="522"/>
      <c r="TJE40" s="522"/>
      <c r="TJF40" s="522"/>
      <c r="TJG40" s="522"/>
      <c r="TJH40" s="522"/>
      <c r="TJI40" s="522"/>
      <c r="TJJ40" s="522"/>
      <c r="TJK40" s="522"/>
      <c r="TJL40" s="522"/>
      <c r="TJM40" s="522"/>
      <c r="TJN40" s="522"/>
      <c r="TJO40" s="522"/>
      <c r="TJP40" s="522"/>
      <c r="TJQ40" s="522"/>
      <c r="TJR40" s="522"/>
      <c r="TJS40" s="522"/>
      <c r="TJT40" s="522"/>
      <c r="TJU40" s="522"/>
      <c r="TJV40" s="522"/>
      <c r="TJW40" s="522"/>
      <c r="TJX40" s="522"/>
      <c r="TJY40" s="522"/>
      <c r="TJZ40" s="522"/>
      <c r="TKA40" s="522"/>
      <c r="TKB40" s="522"/>
      <c r="TKC40" s="522"/>
      <c r="TKD40" s="522"/>
      <c r="TKE40" s="522"/>
      <c r="TKF40" s="522"/>
      <c r="TKG40" s="522"/>
      <c r="TKH40" s="522"/>
      <c r="TKI40" s="522"/>
      <c r="TKJ40" s="522"/>
      <c r="TKK40" s="522"/>
      <c r="TKL40" s="522"/>
      <c r="TKM40" s="522"/>
      <c r="TKN40" s="522"/>
      <c r="TKO40" s="522"/>
      <c r="TKP40" s="522"/>
      <c r="TKQ40" s="522"/>
      <c r="TKR40" s="522"/>
      <c r="TKS40" s="522"/>
      <c r="TKT40" s="522"/>
      <c r="TKU40" s="522"/>
      <c r="TKV40" s="522"/>
      <c r="TKW40" s="522"/>
      <c r="TKX40" s="522"/>
      <c r="TKY40" s="522"/>
      <c r="TKZ40" s="522"/>
      <c r="TLA40" s="522"/>
      <c r="TLB40" s="522"/>
      <c r="TLC40" s="522"/>
      <c r="TLD40" s="522"/>
      <c r="TLE40" s="522"/>
      <c r="TLF40" s="522"/>
      <c r="TLG40" s="522"/>
      <c r="TLH40" s="522"/>
      <c r="TLI40" s="522"/>
      <c r="TLJ40" s="522"/>
      <c r="TLK40" s="522"/>
      <c r="TLL40" s="522"/>
      <c r="TLM40" s="522"/>
      <c r="TLN40" s="522"/>
      <c r="TLO40" s="522"/>
      <c r="TLP40" s="522"/>
      <c r="TLQ40" s="522"/>
      <c r="TLR40" s="522"/>
      <c r="TLS40" s="522"/>
      <c r="TLT40" s="522"/>
      <c r="TLU40" s="522"/>
      <c r="TLV40" s="522"/>
      <c r="TLW40" s="522"/>
      <c r="TLX40" s="522"/>
      <c r="TLY40" s="522"/>
      <c r="TLZ40" s="522"/>
      <c r="TMA40" s="522"/>
      <c r="TMB40" s="522"/>
      <c r="TMC40" s="522"/>
      <c r="TMD40" s="522"/>
      <c r="TME40" s="522"/>
      <c r="TMF40" s="522"/>
      <c r="TMG40" s="522"/>
      <c r="TMH40" s="522"/>
      <c r="TMI40" s="522"/>
      <c r="TMJ40" s="522"/>
      <c r="TMK40" s="522"/>
      <c r="TML40" s="522"/>
      <c r="TMM40" s="522"/>
      <c r="TMN40" s="522"/>
      <c r="TMO40" s="522"/>
      <c r="TMP40" s="522"/>
      <c r="TMQ40" s="522"/>
      <c r="TMR40" s="522"/>
      <c r="TMS40" s="522"/>
      <c r="TMT40" s="522"/>
      <c r="TMU40" s="522"/>
      <c r="TMV40" s="522"/>
      <c r="TMW40" s="522"/>
      <c r="TMX40" s="522"/>
      <c r="TMY40" s="522"/>
      <c r="TMZ40" s="522"/>
      <c r="TNA40" s="522"/>
      <c r="TNB40" s="522"/>
      <c r="TNC40" s="522"/>
      <c r="TND40" s="522"/>
      <c r="TNE40" s="522"/>
      <c r="TNF40" s="522"/>
      <c r="TNG40" s="522"/>
      <c r="TNH40" s="522"/>
      <c r="TNI40" s="522"/>
      <c r="TNJ40" s="522"/>
      <c r="TNK40" s="522"/>
      <c r="TNL40" s="522"/>
      <c r="TNM40" s="522"/>
      <c r="TNN40" s="522"/>
      <c r="TNO40" s="522"/>
      <c r="TNP40" s="522"/>
      <c r="TNQ40" s="522"/>
      <c r="TNR40" s="522"/>
      <c r="TNS40" s="522"/>
      <c r="TNT40" s="522"/>
      <c r="TNU40" s="522"/>
      <c r="TNV40" s="522"/>
      <c r="TNW40" s="522"/>
      <c r="TNX40" s="522"/>
      <c r="TNY40" s="522"/>
      <c r="TNZ40" s="522"/>
      <c r="TOA40" s="522"/>
      <c r="TOB40" s="522"/>
      <c r="TOC40" s="522"/>
      <c r="TOD40" s="522"/>
      <c r="TOE40" s="522"/>
      <c r="TOF40" s="522"/>
      <c r="TOG40" s="522"/>
      <c r="TOH40" s="522"/>
      <c r="TOI40" s="522"/>
      <c r="TOJ40" s="522"/>
      <c r="TOK40" s="522"/>
      <c r="TOL40" s="522"/>
      <c r="TOM40" s="522"/>
      <c r="TON40" s="522"/>
      <c r="TOO40" s="522"/>
      <c r="TOP40" s="522"/>
      <c r="TOQ40" s="522"/>
      <c r="TOR40" s="522"/>
      <c r="TOS40" s="522"/>
      <c r="TOT40" s="522"/>
      <c r="TOU40" s="522"/>
      <c r="TOV40" s="522"/>
      <c r="TOW40" s="522"/>
      <c r="TOX40" s="522"/>
      <c r="TOY40" s="522"/>
      <c r="TOZ40" s="522"/>
      <c r="TPA40" s="522"/>
      <c r="TPB40" s="522"/>
      <c r="TPC40" s="522"/>
      <c r="TPD40" s="522"/>
      <c r="TPE40" s="522"/>
      <c r="TPF40" s="522"/>
      <c r="TPG40" s="522"/>
      <c r="TPH40" s="522"/>
      <c r="TPI40" s="522"/>
      <c r="TPJ40" s="522"/>
      <c r="TPK40" s="522"/>
      <c r="TPL40" s="522"/>
      <c r="TPM40" s="522"/>
      <c r="TPN40" s="522"/>
      <c r="TPO40" s="522"/>
      <c r="TPP40" s="522"/>
      <c r="TPQ40" s="522"/>
      <c r="TPR40" s="522"/>
      <c r="TPS40" s="522"/>
      <c r="TPT40" s="522"/>
      <c r="TPU40" s="522"/>
      <c r="TPV40" s="522"/>
      <c r="TPW40" s="522"/>
      <c r="TPX40" s="522"/>
      <c r="TPY40" s="522"/>
      <c r="TPZ40" s="522"/>
      <c r="TQA40" s="522"/>
      <c r="TQB40" s="522"/>
      <c r="TQC40" s="522"/>
      <c r="TQD40" s="522"/>
      <c r="TQE40" s="522"/>
      <c r="TQF40" s="522"/>
      <c r="TQG40" s="522"/>
      <c r="TQH40" s="522"/>
      <c r="TQI40" s="522"/>
      <c r="TQJ40" s="522"/>
      <c r="TQK40" s="522"/>
      <c r="TQL40" s="522"/>
      <c r="TQM40" s="522"/>
      <c r="TQN40" s="522"/>
      <c r="TQO40" s="522"/>
      <c r="TQP40" s="522"/>
      <c r="TQQ40" s="522"/>
      <c r="TQR40" s="522"/>
      <c r="TQS40" s="522"/>
      <c r="TQT40" s="522"/>
      <c r="TQU40" s="522"/>
      <c r="TQV40" s="522"/>
      <c r="TQW40" s="522"/>
      <c r="TQX40" s="522"/>
      <c r="TQY40" s="522"/>
      <c r="TQZ40" s="522"/>
      <c r="TRA40" s="522"/>
      <c r="TRB40" s="522"/>
      <c r="TRC40" s="522"/>
      <c r="TRD40" s="522"/>
      <c r="TRE40" s="522"/>
      <c r="TRF40" s="522"/>
      <c r="TRG40" s="522"/>
      <c r="TRH40" s="522"/>
      <c r="TRI40" s="522"/>
      <c r="TRJ40" s="522"/>
      <c r="TRK40" s="522"/>
      <c r="TRL40" s="522"/>
      <c r="TRM40" s="522"/>
      <c r="TRN40" s="522"/>
      <c r="TRO40" s="522"/>
      <c r="TRP40" s="522"/>
      <c r="TRQ40" s="522"/>
      <c r="TRR40" s="522"/>
      <c r="TRS40" s="522"/>
      <c r="TRT40" s="522"/>
      <c r="TRU40" s="522"/>
      <c r="TRV40" s="522"/>
      <c r="TRW40" s="522"/>
      <c r="TRX40" s="522"/>
      <c r="TRY40" s="522"/>
      <c r="TRZ40" s="522"/>
      <c r="TSA40" s="522"/>
      <c r="TSB40" s="522"/>
      <c r="TSC40" s="522"/>
      <c r="TSD40" s="522"/>
      <c r="TSE40" s="522"/>
      <c r="TSF40" s="522"/>
      <c r="TSG40" s="522"/>
      <c r="TSH40" s="522"/>
      <c r="TSI40" s="522"/>
      <c r="TSJ40" s="522"/>
      <c r="TSK40" s="522"/>
      <c r="TSL40" s="522"/>
      <c r="TSM40" s="522"/>
      <c r="TSN40" s="522"/>
      <c r="TSO40" s="522"/>
      <c r="TSP40" s="522"/>
      <c r="TSQ40" s="522"/>
      <c r="TSR40" s="522"/>
      <c r="TSS40" s="522"/>
      <c r="TST40" s="522"/>
      <c r="TSU40" s="522"/>
      <c r="TSV40" s="522"/>
      <c r="TSW40" s="522"/>
      <c r="TSX40" s="522"/>
      <c r="TSY40" s="522"/>
      <c r="TSZ40" s="522"/>
      <c r="TTA40" s="522"/>
      <c r="TTB40" s="522"/>
      <c r="TTC40" s="522"/>
      <c r="TTD40" s="522"/>
      <c r="TTE40" s="522"/>
      <c r="TTF40" s="522"/>
      <c r="TTG40" s="522"/>
      <c r="TTH40" s="522"/>
      <c r="TTI40" s="522"/>
      <c r="TTJ40" s="522"/>
      <c r="TTK40" s="522"/>
      <c r="TTL40" s="522"/>
      <c r="TTM40" s="522"/>
      <c r="TTN40" s="522"/>
      <c r="TTO40" s="522"/>
      <c r="TTP40" s="522"/>
      <c r="TTQ40" s="522"/>
      <c r="TTR40" s="522"/>
      <c r="TTS40" s="522"/>
      <c r="TTT40" s="522"/>
      <c r="TTU40" s="522"/>
      <c r="TTV40" s="522"/>
      <c r="TTW40" s="522"/>
      <c r="TTX40" s="522"/>
      <c r="TTY40" s="522"/>
      <c r="TTZ40" s="522"/>
      <c r="TUA40" s="522"/>
      <c r="TUB40" s="522"/>
      <c r="TUC40" s="522"/>
      <c r="TUD40" s="522"/>
      <c r="TUE40" s="522"/>
      <c r="TUF40" s="522"/>
      <c r="TUG40" s="522"/>
      <c r="TUH40" s="522"/>
      <c r="TUI40" s="522"/>
      <c r="TUJ40" s="522"/>
      <c r="TUK40" s="522"/>
      <c r="TUL40" s="522"/>
      <c r="TUM40" s="522"/>
      <c r="TUN40" s="522"/>
      <c r="TUO40" s="522"/>
      <c r="TUP40" s="522"/>
      <c r="TUQ40" s="522"/>
      <c r="TUR40" s="522"/>
      <c r="TUS40" s="522"/>
      <c r="TUT40" s="522"/>
      <c r="TUU40" s="522"/>
      <c r="TUV40" s="522"/>
      <c r="TUW40" s="522"/>
      <c r="TUX40" s="522"/>
      <c r="TUY40" s="522"/>
      <c r="TUZ40" s="522"/>
      <c r="TVA40" s="522"/>
      <c r="TVB40" s="522"/>
      <c r="TVC40" s="522"/>
      <c r="TVD40" s="522"/>
      <c r="TVE40" s="522"/>
      <c r="TVF40" s="522"/>
      <c r="TVG40" s="522"/>
      <c r="TVH40" s="522"/>
      <c r="TVI40" s="522"/>
      <c r="TVJ40" s="522"/>
      <c r="TVK40" s="522"/>
      <c r="TVL40" s="522"/>
      <c r="TVM40" s="522"/>
      <c r="TVN40" s="522"/>
      <c r="TVO40" s="522"/>
      <c r="TVP40" s="522"/>
      <c r="TVQ40" s="522"/>
      <c r="TVR40" s="522"/>
      <c r="TVS40" s="522"/>
      <c r="TVT40" s="522"/>
      <c r="TVU40" s="522"/>
      <c r="TVV40" s="522"/>
      <c r="TVW40" s="522"/>
      <c r="TVX40" s="522"/>
      <c r="TVY40" s="522"/>
      <c r="TVZ40" s="522"/>
      <c r="TWA40" s="522"/>
      <c r="TWB40" s="522"/>
      <c r="TWC40" s="522"/>
      <c r="TWD40" s="522"/>
      <c r="TWE40" s="522"/>
      <c r="TWF40" s="522"/>
      <c r="TWG40" s="522"/>
      <c r="TWH40" s="522"/>
      <c r="TWI40" s="522"/>
      <c r="TWJ40" s="522"/>
      <c r="TWK40" s="522"/>
      <c r="TWL40" s="522"/>
      <c r="TWM40" s="522"/>
      <c r="TWN40" s="522"/>
      <c r="TWO40" s="522"/>
      <c r="TWP40" s="522"/>
      <c r="TWQ40" s="522"/>
      <c r="TWR40" s="522"/>
      <c r="TWS40" s="522"/>
      <c r="TWT40" s="522"/>
      <c r="TWU40" s="522"/>
      <c r="TWV40" s="522"/>
      <c r="TWW40" s="522"/>
      <c r="TWX40" s="522"/>
      <c r="TWY40" s="522"/>
      <c r="TWZ40" s="522"/>
      <c r="TXA40" s="522"/>
      <c r="TXB40" s="522"/>
      <c r="TXC40" s="522"/>
      <c r="TXD40" s="522"/>
      <c r="TXE40" s="522"/>
      <c r="TXF40" s="522"/>
      <c r="TXG40" s="522"/>
      <c r="TXH40" s="522"/>
      <c r="TXI40" s="522"/>
      <c r="TXJ40" s="522"/>
      <c r="TXK40" s="522"/>
      <c r="TXL40" s="522"/>
      <c r="TXM40" s="522"/>
      <c r="TXN40" s="522"/>
      <c r="TXO40" s="522"/>
      <c r="TXP40" s="522"/>
      <c r="TXQ40" s="522"/>
      <c r="TXR40" s="522"/>
      <c r="TXS40" s="522"/>
      <c r="TXT40" s="522"/>
      <c r="TXU40" s="522"/>
      <c r="TXV40" s="522"/>
      <c r="TXW40" s="522"/>
      <c r="TXX40" s="522"/>
      <c r="TXY40" s="522"/>
      <c r="TXZ40" s="522"/>
      <c r="TYA40" s="522"/>
      <c r="TYB40" s="522"/>
      <c r="TYC40" s="522"/>
      <c r="TYD40" s="522"/>
      <c r="TYE40" s="522"/>
      <c r="TYF40" s="522"/>
      <c r="TYG40" s="522"/>
      <c r="TYH40" s="522"/>
      <c r="TYI40" s="522"/>
      <c r="TYJ40" s="522"/>
      <c r="TYK40" s="522"/>
      <c r="TYL40" s="522"/>
      <c r="TYM40" s="522"/>
      <c r="TYN40" s="522"/>
      <c r="TYO40" s="522"/>
      <c r="TYP40" s="522"/>
      <c r="TYQ40" s="522"/>
      <c r="TYR40" s="522"/>
      <c r="TYS40" s="522"/>
      <c r="TYT40" s="522"/>
      <c r="TYU40" s="522"/>
      <c r="TYV40" s="522"/>
      <c r="TYW40" s="522"/>
      <c r="TYX40" s="522"/>
      <c r="TYY40" s="522"/>
      <c r="TYZ40" s="522"/>
      <c r="TZA40" s="522"/>
      <c r="TZB40" s="522"/>
      <c r="TZC40" s="522"/>
      <c r="TZD40" s="522"/>
      <c r="TZE40" s="522"/>
      <c r="TZF40" s="522"/>
      <c r="TZG40" s="522"/>
      <c r="TZH40" s="522"/>
      <c r="TZI40" s="522"/>
      <c r="TZJ40" s="522"/>
      <c r="TZK40" s="522"/>
      <c r="TZL40" s="522"/>
      <c r="TZM40" s="522"/>
      <c r="TZN40" s="522"/>
      <c r="TZO40" s="522"/>
      <c r="TZP40" s="522"/>
      <c r="TZQ40" s="522"/>
      <c r="TZR40" s="522"/>
      <c r="TZS40" s="522"/>
      <c r="TZT40" s="522"/>
      <c r="TZU40" s="522"/>
      <c r="TZV40" s="522"/>
      <c r="TZW40" s="522"/>
      <c r="TZX40" s="522"/>
      <c r="TZY40" s="522"/>
      <c r="TZZ40" s="522"/>
      <c r="UAA40" s="522"/>
      <c r="UAB40" s="522"/>
      <c r="UAC40" s="522"/>
      <c r="UAD40" s="522"/>
      <c r="UAE40" s="522"/>
      <c r="UAF40" s="522"/>
      <c r="UAG40" s="522"/>
      <c r="UAH40" s="522"/>
      <c r="UAI40" s="522"/>
      <c r="UAJ40" s="522"/>
      <c r="UAK40" s="522"/>
      <c r="UAL40" s="522"/>
      <c r="UAM40" s="522"/>
      <c r="UAN40" s="522"/>
      <c r="UAO40" s="522"/>
      <c r="UAP40" s="522"/>
      <c r="UAQ40" s="522"/>
      <c r="UAR40" s="522"/>
      <c r="UAS40" s="522"/>
      <c r="UAT40" s="522"/>
      <c r="UAU40" s="522"/>
      <c r="UAV40" s="522"/>
      <c r="UAW40" s="522"/>
      <c r="UAX40" s="522"/>
      <c r="UAY40" s="522"/>
      <c r="UAZ40" s="522"/>
      <c r="UBA40" s="522"/>
      <c r="UBB40" s="522"/>
      <c r="UBC40" s="522"/>
      <c r="UBD40" s="522"/>
      <c r="UBE40" s="522"/>
      <c r="UBF40" s="522"/>
      <c r="UBG40" s="522"/>
      <c r="UBH40" s="522"/>
      <c r="UBI40" s="522"/>
      <c r="UBJ40" s="522"/>
      <c r="UBK40" s="522"/>
      <c r="UBL40" s="522"/>
      <c r="UBM40" s="522"/>
      <c r="UBN40" s="522"/>
      <c r="UBO40" s="522"/>
      <c r="UBP40" s="522"/>
      <c r="UBQ40" s="522"/>
      <c r="UBR40" s="522"/>
      <c r="UBS40" s="522"/>
      <c r="UBT40" s="522"/>
      <c r="UBU40" s="522"/>
      <c r="UBV40" s="522"/>
      <c r="UBW40" s="522"/>
      <c r="UBX40" s="522"/>
      <c r="UBY40" s="522"/>
      <c r="UBZ40" s="522"/>
      <c r="UCA40" s="522"/>
      <c r="UCB40" s="522"/>
      <c r="UCC40" s="522"/>
      <c r="UCD40" s="522"/>
      <c r="UCE40" s="522"/>
      <c r="UCF40" s="522"/>
      <c r="UCG40" s="522"/>
      <c r="UCH40" s="522"/>
      <c r="UCI40" s="522"/>
      <c r="UCJ40" s="522"/>
      <c r="UCK40" s="522"/>
      <c r="UCL40" s="522"/>
      <c r="UCM40" s="522"/>
      <c r="UCN40" s="522"/>
      <c r="UCO40" s="522"/>
      <c r="UCP40" s="522"/>
      <c r="UCQ40" s="522"/>
      <c r="UCR40" s="522"/>
      <c r="UCS40" s="522"/>
      <c r="UCT40" s="522"/>
      <c r="UCU40" s="522"/>
      <c r="UCV40" s="522"/>
      <c r="UCW40" s="522"/>
      <c r="UCX40" s="522"/>
      <c r="UCY40" s="522"/>
      <c r="UCZ40" s="522"/>
      <c r="UDA40" s="522"/>
      <c r="UDB40" s="522"/>
      <c r="UDC40" s="522"/>
      <c r="UDD40" s="522"/>
      <c r="UDE40" s="522"/>
      <c r="UDF40" s="522"/>
      <c r="UDG40" s="522"/>
      <c r="UDH40" s="522"/>
      <c r="UDI40" s="522"/>
      <c r="UDJ40" s="522"/>
      <c r="UDK40" s="522"/>
      <c r="UDL40" s="522"/>
      <c r="UDM40" s="522"/>
      <c r="UDN40" s="522"/>
      <c r="UDO40" s="522"/>
      <c r="UDP40" s="522"/>
      <c r="UDQ40" s="522"/>
      <c r="UDR40" s="522"/>
      <c r="UDS40" s="522"/>
      <c r="UDT40" s="522"/>
      <c r="UDU40" s="522"/>
      <c r="UDV40" s="522"/>
      <c r="UDW40" s="522"/>
      <c r="UDX40" s="522"/>
      <c r="UDY40" s="522"/>
      <c r="UDZ40" s="522"/>
      <c r="UEA40" s="522"/>
      <c r="UEB40" s="522"/>
      <c r="UEC40" s="522"/>
      <c r="UED40" s="522"/>
      <c r="UEE40" s="522"/>
      <c r="UEF40" s="522"/>
      <c r="UEG40" s="522"/>
      <c r="UEH40" s="522"/>
      <c r="UEI40" s="522"/>
      <c r="UEJ40" s="522"/>
      <c r="UEK40" s="522"/>
      <c r="UEL40" s="522"/>
      <c r="UEM40" s="522"/>
      <c r="UEN40" s="522"/>
      <c r="UEO40" s="522"/>
      <c r="UEP40" s="522"/>
      <c r="UEQ40" s="522"/>
      <c r="UER40" s="522"/>
      <c r="UES40" s="522"/>
      <c r="UET40" s="522"/>
      <c r="UEU40" s="522"/>
      <c r="UEV40" s="522"/>
      <c r="UEW40" s="522"/>
      <c r="UEX40" s="522"/>
      <c r="UEY40" s="522"/>
      <c r="UEZ40" s="522"/>
      <c r="UFA40" s="522"/>
      <c r="UFB40" s="522"/>
      <c r="UFC40" s="522"/>
      <c r="UFD40" s="522"/>
      <c r="UFE40" s="522"/>
      <c r="UFF40" s="522"/>
      <c r="UFG40" s="522"/>
      <c r="UFH40" s="522"/>
      <c r="UFI40" s="522"/>
      <c r="UFJ40" s="522"/>
      <c r="UFK40" s="522"/>
      <c r="UFL40" s="522"/>
      <c r="UFM40" s="522"/>
      <c r="UFN40" s="522"/>
      <c r="UFO40" s="522"/>
      <c r="UFP40" s="522"/>
      <c r="UFQ40" s="522"/>
      <c r="UFR40" s="522"/>
      <c r="UFS40" s="522"/>
      <c r="UFT40" s="522"/>
      <c r="UFU40" s="522"/>
      <c r="UFV40" s="522"/>
      <c r="UFW40" s="522"/>
      <c r="UFX40" s="522"/>
      <c r="UFY40" s="522"/>
      <c r="UFZ40" s="522"/>
      <c r="UGA40" s="522"/>
      <c r="UGB40" s="522"/>
      <c r="UGC40" s="522"/>
      <c r="UGD40" s="522"/>
      <c r="UGE40" s="522"/>
      <c r="UGF40" s="522"/>
      <c r="UGG40" s="522"/>
      <c r="UGH40" s="522"/>
      <c r="UGI40" s="522"/>
      <c r="UGJ40" s="522"/>
      <c r="UGK40" s="522"/>
      <c r="UGL40" s="522"/>
      <c r="UGM40" s="522"/>
      <c r="UGN40" s="522"/>
      <c r="UGO40" s="522"/>
      <c r="UGP40" s="522"/>
      <c r="UGQ40" s="522"/>
      <c r="UGR40" s="522"/>
      <c r="UGS40" s="522"/>
      <c r="UGT40" s="522"/>
      <c r="UGU40" s="522"/>
      <c r="UGV40" s="522"/>
      <c r="UGW40" s="522"/>
      <c r="UGX40" s="522"/>
      <c r="UGY40" s="522"/>
      <c r="UGZ40" s="522"/>
      <c r="UHA40" s="522"/>
      <c r="UHB40" s="522"/>
      <c r="UHC40" s="522"/>
      <c r="UHD40" s="522"/>
      <c r="UHE40" s="522"/>
      <c r="UHF40" s="522"/>
      <c r="UHG40" s="522"/>
      <c r="UHH40" s="522"/>
      <c r="UHI40" s="522"/>
      <c r="UHJ40" s="522"/>
      <c r="UHK40" s="522"/>
      <c r="UHL40" s="522"/>
      <c r="UHM40" s="522"/>
      <c r="UHN40" s="522"/>
      <c r="UHO40" s="522"/>
      <c r="UHP40" s="522"/>
      <c r="UHQ40" s="522"/>
      <c r="UHR40" s="522"/>
      <c r="UHS40" s="522"/>
      <c r="UHT40" s="522"/>
      <c r="UHU40" s="522"/>
      <c r="UHV40" s="522"/>
      <c r="UHW40" s="522"/>
      <c r="UHX40" s="522"/>
      <c r="UHY40" s="522"/>
      <c r="UHZ40" s="522"/>
      <c r="UIA40" s="522"/>
      <c r="UIB40" s="522"/>
      <c r="UIC40" s="522"/>
      <c r="UID40" s="522"/>
      <c r="UIE40" s="522"/>
      <c r="UIF40" s="522"/>
      <c r="UIG40" s="522"/>
      <c r="UIH40" s="522"/>
      <c r="UII40" s="522"/>
      <c r="UIJ40" s="522"/>
      <c r="UIK40" s="522"/>
      <c r="UIL40" s="522"/>
      <c r="UIM40" s="522"/>
      <c r="UIN40" s="522"/>
      <c r="UIO40" s="522"/>
      <c r="UIP40" s="522"/>
      <c r="UIQ40" s="522"/>
      <c r="UIR40" s="522"/>
      <c r="UIS40" s="522"/>
      <c r="UIT40" s="522"/>
      <c r="UIU40" s="522"/>
      <c r="UIV40" s="522"/>
      <c r="UIW40" s="522"/>
      <c r="UIX40" s="522"/>
      <c r="UIY40" s="522"/>
      <c r="UIZ40" s="522"/>
      <c r="UJA40" s="522"/>
      <c r="UJB40" s="522"/>
      <c r="UJC40" s="522"/>
      <c r="UJD40" s="522"/>
      <c r="UJE40" s="522"/>
      <c r="UJF40" s="522"/>
      <c r="UJG40" s="522"/>
      <c r="UJH40" s="522"/>
      <c r="UJI40" s="522"/>
      <c r="UJJ40" s="522"/>
      <c r="UJK40" s="522"/>
      <c r="UJL40" s="522"/>
      <c r="UJM40" s="522"/>
      <c r="UJN40" s="522"/>
      <c r="UJO40" s="522"/>
      <c r="UJP40" s="522"/>
      <c r="UJQ40" s="522"/>
      <c r="UJR40" s="522"/>
      <c r="UJS40" s="522"/>
      <c r="UJT40" s="522"/>
      <c r="UJU40" s="522"/>
      <c r="UJV40" s="522"/>
      <c r="UJW40" s="522"/>
      <c r="UJX40" s="522"/>
      <c r="UJY40" s="522"/>
      <c r="UJZ40" s="522"/>
      <c r="UKA40" s="522"/>
      <c r="UKB40" s="522"/>
      <c r="UKC40" s="522"/>
      <c r="UKD40" s="522"/>
      <c r="UKE40" s="522"/>
      <c r="UKF40" s="522"/>
      <c r="UKG40" s="522"/>
      <c r="UKH40" s="522"/>
      <c r="UKI40" s="522"/>
      <c r="UKJ40" s="522"/>
      <c r="UKK40" s="522"/>
      <c r="UKL40" s="522"/>
      <c r="UKM40" s="522"/>
      <c r="UKN40" s="522"/>
      <c r="UKO40" s="522"/>
      <c r="UKP40" s="522"/>
      <c r="UKQ40" s="522"/>
      <c r="UKR40" s="522"/>
      <c r="UKS40" s="522"/>
      <c r="UKT40" s="522"/>
      <c r="UKU40" s="522"/>
      <c r="UKV40" s="522"/>
      <c r="UKW40" s="522"/>
      <c r="UKX40" s="522"/>
      <c r="UKY40" s="522"/>
      <c r="UKZ40" s="522"/>
      <c r="ULA40" s="522"/>
      <c r="ULB40" s="522"/>
      <c r="ULC40" s="522"/>
      <c r="ULD40" s="522"/>
      <c r="ULE40" s="522"/>
      <c r="ULF40" s="522"/>
      <c r="ULG40" s="522"/>
      <c r="ULH40" s="522"/>
      <c r="ULI40" s="522"/>
      <c r="ULJ40" s="522"/>
      <c r="ULK40" s="522"/>
      <c r="ULL40" s="522"/>
      <c r="ULM40" s="522"/>
      <c r="ULN40" s="522"/>
      <c r="ULO40" s="522"/>
      <c r="ULP40" s="522"/>
      <c r="ULQ40" s="522"/>
      <c r="ULR40" s="522"/>
      <c r="ULS40" s="522"/>
      <c r="ULT40" s="522"/>
      <c r="ULU40" s="522"/>
      <c r="ULV40" s="522"/>
      <c r="ULW40" s="522"/>
      <c r="ULX40" s="522"/>
      <c r="ULY40" s="522"/>
      <c r="ULZ40" s="522"/>
      <c r="UMA40" s="522"/>
      <c r="UMB40" s="522"/>
      <c r="UMC40" s="522"/>
      <c r="UMD40" s="522"/>
      <c r="UME40" s="522"/>
      <c r="UMF40" s="522"/>
      <c r="UMG40" s="522"/>
      <c r="UMH40" s="522"/>
      <c r="UMI40" s="522"/>
      <c r="UMJ40" s="522"/>
      <c r="UMK40" s="522"/>
      <c r="UML40" s="522"/>
      <c r="UMM40" s="522"/>
      <c r="UMN40" s="522"/>
      <c r="UMO40" s="522"/>
      <c r="UMP40" s="522"/>
      <c r="UMQ40" s="522"/>
      <c r="UMR40" s="522"/>
      <c r="UMS40" s="522"/>
      <c r="UMT40" s="522"/>
      <c r="UMU40" s="522"/>
      <c r="UMV40" s="522"/>
      <c r="UMW40" s="522"/>
      <c r="UMX40" s="522"/>
      <c r="UMY40" s="522"/>
      <c r="UMZ40" s="522"/>
      <c r="UNA40" s="522"/>
      <c r="UNB40" s="522"/>
      <c r="UNC40" s="522"/>
      <c r="UND40" s="522"/>
      <c r="UNE40" s="522"/>
      <c r="UNF40" s="522"/>
      <c r="UNG40" s="522"/>
      <c r="UNH40" s="522"/>
      <c r="UNI40" s="522"/>
      <c r="UNJ40" s="522"/>
      <c r="UNK40" s="522"/>
      <c r="UNL40" s="522"/>
      <c r="UNM40" s="522"/>
      <c r="UNN40" s="522"/>
      <c r="UNO40" s="522"/>
      <c r="UNP40" s="522"/>
      <c r="UNQ40" s="522"/>
      <c r="UNR40" s="522"/>
      <c r="UNS40" s="522"/>
      <c r="UNT40" s="522"/>
      <c r="UNU40" s="522"/>
      <c r="UNV40" s="522"/>
      <c r="UNW40" s="522"/>
      <c r="UNX40" s="522"/>
      <c r="UNY40" s="522"/>
      <c r="UNZ40" s="522"/>
      <c r="UOA40" s="522"/>
      <c r="UOB40" s="522"/>
      <c r="UOC40" s="522"/>
      <c r="UOD40" s="522"/>
      <c r="UOE40" s="522"/>
      <c r="UOF40" s="522"/>
      <c r="UOG40" s="522"/>
      <c r="UOH40" s="522"/>
      <c r="UOI40" s="522"/>
      <c r="UOJ40" s="522"/>
      <c r="UOK40" s="522"/>
      <c r="UOL40" s="522"/>
      <c r="UOM40" s="522"/>
      <c r="UON40" s="522"/>
      <c r="UOO40" s="522"/>
      <c r="UOP40" s="522"/>
      <c r="UOQ40" s="522"/>
      <c r="UOR40" s="522"/>
      <c r="UOS40" s="522"/>
      <c r="UOT40" s="522"/>
      <c r="UOU40" s="522"/>
      <c r="UOV40" s="522"/>
      <c r="UOW40" s="522"/>
      <c r="UOX40" s="522"/>
      <c r="UOY40" s="522"/>
      <c r="UOZ40" s="522"/>
      <c r="UPA40" s="522"/>
      <c r="UPB40" s="522"/>
      <c r="UPC40" s="522"/>
      <c r="UPD40" s="522"/>
      <c r="UPE40" s="522"/>
      <c r="UPF40" s="522"/>
      <c r="UPG40" s="522"/>
      <c r="UPH40" s="522"/>
      <c r="UPI40" s="522"/>
      <c r="UPJ40" s="522"/>
      <c r="UPK40" s="522"/>
      <c r="UPL40" s="522"/>
      <c r="UPM40" s="522"/>
      <c r="UPN40" s="522"/>
      <c r="UPO40" s="522"/>
      <c r="UPP40" s="522"/>
      <c r="UPQ40" s="522"/>
      <c r="UPR40" s="522"/>
      <c r="UPS40" s="522"/>
      <c r="UPT40" s="522"/>
      <c r="UPU40" s="522"/>
      <c r="UPV40" s="522"/>
      <c r="UPW40" s="522"/>
      <c r="UPX40" s="522"/>
      <c r="UPY40" s="522"/>
      <c r="UPZ40" s="522"/>
      <c r="UQA40" s="522"/>
      <c r="UQB40" s="522"/>
      <c r="UQC40" s="522"/>
      <c r="UQD40" s="522"/>
      <c r="UQE40" s="522"/>
      <c r="UQF40" s="522"/>
      <c r="UQG40" s="522"/>
      <c r="UQH40" s="522"/>
      <c r="UQI40" s="522"/>
      <c r="UQJ40" s="522"/>
      <c r="UQK40" s="522"/>
      <c r="UQL40" s="522"/>
      <c r="UQM40" s="522"/>
      <c r="UQN40" s="522"/>
      <c r="UQO40" s="522"/>
      <c r="UQP40" s="522"/>
      <c r="UQQ40" s="522"/>
      <c r="UQR40" s="522"/>
      <c r="UQS40" s="522"/>
      <c r="UQT40" s="522"/>
      <c r="UQU40" s="522"/>
      <c r="UQV40" s="522"/>
      <c r="UQW40" s="522"/>
      <c r="UQX40" s="522"/>
      <c r="UQY40" s="522"/>
      <c r="UQZ40" s="522"/>
      <c r="URA40" s="522"/>
      <c r="URB40" s="522"/>
      <c r="URC40" s="522"/>
      <c r="URD40" s="522"/>
      <c r="URE40" s="522"/>
      <c r="URF40" s="522"/>
      <c r="URG40" s="522"/>
      <c r="URH40" s="522"/>
      <c r="URI40" s="522"/>
      <c r="URJ40" s="522"/>
      <c r="URK40" s="522"/>
      <c r="URL40" s="522"/>
      <c r="URM40" s="522"/>
      <c r="URN40" s="522"/>
      <c r="URO40" s="522"/>
      <c r="URP40" s="522"/>
      <c r="URQ40" s="522"/>
      <c r="URR40" s="522"/>
      <c r="URS40" s="522"/>
      <c r="URT40" s="522"/>
      <c r="URU40" s="522"/>
      <c r="URV40" s="522"/>
      <c r="URW40" s="522"/>
      <c r="URX40" s="522"/>
      <c r="URY40" s="522"/>
      <c r="URZ40" s="522"/>
      <c r="USA40" s="522"/>
      <c r="USB40" s="522"/>
      <c r="USC40" s="522"/>
      <c r="USD40" s="522"/>
      <c r="USE40" s="522"/>
      <c r="USF40" s="522"/>
      <c r="USG40" s="522"/>
      <c r="USH40" s="522"/>
      <c r="USI40" s="522"/>
      <c r="USJ40" s="522"/>
      <c r="USK40" s="522"/>
      <c r="USL40" s="522"/>
      <c r="USM40" s="522"/>
      <c r="USN40" s="522"/>
      <c r="USO40" s="522"/>
      <c r="USP40" s="522"/>
      <c r="USQ40" s="522"/>
      <c r="USR40" s="522"/>
      <c r="USS40" s="522"/>
      <c r="UST40" s="522"/>
      <c r="USU40" s="522"/>
      <c r="USV40" s="522"/>
      <c r="USW40" s="522"/>
      <c r="USX40" s="522"/>
      <c r="USY40" s="522"/>
      <c r="USZ40" s="522"/>
      <c r="UTA40" s="522"/>
      <c r="UTB40" s="522"/>
      <c r="UTC40" s="522"/>
      <c r="UTD40" s="522"/>
      <c r="UTE40" s="522"/>
      <c r="UTF40" s="522"/>
      <c r="UTG40" s="522"/>
      <c r="UTH40" s="522"/>
      <c r="UTI40" s="522"/>
      <c r="UTJ40" s="522"/>
      <c r="UTK40" s="522"/>
      <c r="UTL40" s="522"/>
      <c r="UTM40" s="522"/>
      <c r="UTN40" s="522"/>
      <c r="UTO40" s="522"/>
      <c r="UTP40" s="522"/>
      <c r="UTQ40" s="522"/>
      <c r="UTR40" s="522"/>
      <c r="UTS40" s="522"/>
      <c r="UTT40" s="522"/>
      <c r="UTU40" s="522"/>
      <c r="UTV40" s="522"/>
      <c r="UTW40" s="522"/>
      <c r="UTX40" s="522"/>
      <c r="UTY40" s="522"/>
      <c r="UTZ40" s="522"/>
      <c r="UUA40" s="522"/>
      <c r="UUB40" s="522"/>
      <c r="UUC40" s="522"/>
      <c r="UUD40" s="522"/>
      <c r="UUE40" s="522"/>
      <c r="UUF40" s="522"/>
      <c r="UUG40" s="522"/>
      <c r="UUH40" s="522"/>
      <c r="UUI40" s="522"/>
      <c r="UUJ40" s="522"/>
      <c r="UUK40" s="522"/>
      <c r="UUL40" s="522"/>
      <c r="UUM40" s="522"/>
      <c r="UUN40" s="522"/>
      <c r="UUO40" s="522"/>
      <c r="UUP40" s="522"/>
      <c r="UUQ40" s="522"/>
      <c r="UUR40" s="522"/>
      <c r="UUS40" s="522"/>
      <c r="UUT40" s="522"/>
      <c r="UUU40" s="522"/>
      <c r="UUV40" s="522"/>
      <c r="UUW40" s="522"/>
      <c r="UUX40" s="522"/>
      <c r="UUY40" s="522"/>
      <c r="UUZ40" s="522"/>
      <c r="UVA40" s="522"/>
      <c r="UVB40" s="522"/>
      <c r="UVC40" s="522"/>
      <c r="UVD40" s="522"/>
      <c r="UVE40" s="522"/>
      <c r="UVF40" s="522"/>
      <c r="UVG40" s="522"/>
      <c r="UVH40" s="522"/>
      <c r="UVI40" s="522"/>
      <c r="UVJ40" s="522"/>
      <c r="UVK40" s="522"/>
      <c r="UVL40" s="522"/>
      <c r="UVM40" s="522"/>
      <c r="UVN40" s="522"/>
      <c r="UVO40" s="522"/>
      <c r="UVP40" s="522"/>
      <c r="UVQ40" s="522"/>
      <c r="UVR40" s="522"/>
      <c r="UVS40" s="522"/>
      <c r="UVT40" s="522"/>
      <c r="UVU40" s="522"/>
      <c r="UVV40" s="522"/>
      <c r="UVW40" s="522"/>
      <c r="UVX40" s="522"/>
      <c r="UVY40" s="522"/>
      <c r="UVZ40" s="522"/>
      <c r="UWA40" s="522"/>
      <c r="UWB40" s="522"/>
      <c r="UWC40" s="522"/>
      <c r="UWD40" s="522"/>
      <c r="UWE40" s="522"/>
      <c r="UWF40" s="522"/>
      <c r="UWG40" s="522"/>
      <c r="UWH40" s="522"/>
      <c r="UWI40" s="522"/>
      <c r="UWJ40" s="522"/>
      <c r="UWK40" s="522"/>
      <c r="UWL40" s="522"/>
      <c r="UWM40" s="522"/>
      <c r="UWN40" s="522"/>
      <c r="UWO40" s="522"/>
      <c r="UWP40" s="522"/>
      <c r="UWQ40" s="522"/>
      <c r="UWR40" s="522"/>
      <c r="UWS40" s="522"/>
      <c r="UWT40" s="522"/>
      <c r="UWU40" s="522"/>
      <c r="UWV40" s="522"/>
      <c r="UWW40" s="522"/>
      <c r="UWX40" s="522"/>
      <c r="UWY40" s="522"/>
      <c r="UWZ40" s="522"/>
      <c r="UXA40" s="522"/>
      <c r="UXB40" s="522"/>
      <c r="UXC40" s="522"/>
      <c r="UXD40" s="522"/>
      <c r="UXE40" s="522"/>
      <c r="UXF40" s="522"/>
      <c r="UXG40" s="522"/>
      <c r="UXH40" s="522"/>
      <c r="UXI40" s="522"/>
      <c r="UXJ40" s="522"/>
      <c r="UXK40" s="522"/>
      <c r="UXL40" s="522"/>
      <c r="UXM40" s="522"/>
      <c r="UXN40" s="522"/>
      <c r="UXO40" s="522"/>
      <c r="UXP40" s="522"/>
      <c r="UXQ40" s="522"/>
      <c r="UXR40" s="522"/>
      <c r="UXS40" s="522"/>
      <c r="UXT40" s="522"/>
      <c r="UXU40" s="522"/>
      <c r="UXV40" s="522"/>
      <c r="UXW40" s="522"/>
      <c r="UXX40" s="522"/>
      <c r="UXY40" s="522"/>
      <c r="UXZ40" s="522"/>
      <c r="UYA40" s="522"/>
      <c r="UYB40" s="522"/>
      <c r="UYC40" s="522"/>
      <c r="UYD40" s="522"/>
      <c r="UYE40" s="522"/>
      <c r="UYF40" s="522"/>
      <c r="UYG40" s="522"/>
      <c r="UYH40" s="522"/>
      <c r="UYI40" s="522"/>
      <c r="UYJ40" s="522"/>
      <c r="UYK40" s="522"/>
      <c r="UYL40" s="522"/>
      <c r="UYM40" s="522"/>
      <c r="UYN40" s="522"/>
      <c r="UYO40" s="522"/>
      <c r="UYP40" s="522"/>
      <c r="UYQ40" s="522"/>
      <c r="UYR40" s="522"/>
      <c r="UYS40" s="522"/>
      <c r="UYT40" s="522"/>
      <c r="UYU40" s="522"/>
      <c r="UYV40" s="522"/>
      <c r="UYW40" s="522"/>
      <c r="UYX40" s="522"/>
      <c r="UYY40" s="522"/>
      <c r="UYZ40" s="522"/>
      <c r="UZA40" s="522"/>
      <c r="UZB40" s="522"/>
      <c r="UZC40" s="522"/>
      <c r="UZD40" s="522"/>
      <c r="UZE40" s="522"/>
      <c r="UZF40" s="522"/>
      <c r="UZG40" s="522"/>
      <c r="UZH40" s="522"/>
      <c r="UZI40" s="522"/>
      <c r="UZJ40" s="522"/>
      <c r="UZK40" s="522"/>
      <c r="UZL40" s="522"/>
      <c r="UZM40" s="522"/>
      <c r="UZN40" s="522"/>
      <c r="UZO40" s="522"/>
      <c r="UZP40" s="522"/>
      <c r="UZQ40" s="522"/>
      <c r="UZR40" s="522"/>
      <c r="UZS40" s="522"/>
      <c r="UZT40" s="522"/>
      <c r="UZU40" s="522"/>
      <c r="UZV40" s="522"/>
      <c r="UZW40" s="522"/>
      <c r="UZX40" s="522"/>
      <c r="UZY40" s="522"/>
      <c r="UZZ40" s="522"/>
      <c r="VAA40" s="522"/>
      <c r="VAB40" s="522"/>
      <c r="VAC40" s="522"/>
      <c r="VAD40" s="522"/>
      <c r="VAE40" s="522"/>
      <c r="VAF40" s="522"/>
      <c r="VAG40" s="522"/>
      <c r="VAH40" s="522"/>
      <c r="VAI40" s="522"/>
      <c r="VAJ40" s="522"/>
      <c r="VAK40" s="522"/>
      <c r="VAL40" s="522"/>
      <c r="VAM40" s="522"/>
      <c r="VAN40" s="522"/>
      <c r="VAO40" s="522"/>
      <c r="VAP40" s="522"/>
      <c r="VAQ40" s="522"/>
      <c r="VAR40" s="522"/>
      <c r="VAS40" s="522"/>
      <c r="VAT40" s="522"/>
      <c r="VAU40" s="522"/>
      <c r="VAV40" s="522"/>
      <c r="VAW40" s="522"/>
      <c r="VAX40" s="522"/>
      <c r="VAY40" s="522"/>
      <c r="VAZ40" s="522"/>
      <c r="VBA40" s="522"/>
      <c r="VBB40" s="522"/>
      <c r="VBC40" s="522"/>
      <c r="VBD40" s="522"/>
      <c r="VBE40" s="522"/>
      <c r="VBF40" s="522"/>
      <c r="VBG40" s="522"/>
      <c r="VBH40" s="522"/>
      <c r="VBI40" s="522"/>
      <c r="VBJ40" s="522"/>
      <c r="VBK40" s="522"/>
      <c r="VBL40" s="522"/>
      <c r="VBM40" s="522"/>
      <c r="VBN40" s="522"/>
      <c r="VBO40" s="522"/>
      <c r="VBP40" s="522"/>
      <c r="VBQ40" s="522"/>
      <c r="VBR40" s="522"/>
      <c r="VBS40" s="522"/>
      <c r="VBT40" s="522"/>
      <c r="VBU40" s="522"/>
      <c r="VBV40" s="522"/>
      <c r="VBW40" s="522"/>
      <c r="VBX40" s="522"/>
      <c r="VBY40" s="522"/>
      <c r="VBZ40" s="522"/>
      <c r="VCA40" s="522"/>
      <c r="VCB40" s="522"/>
      <c r="VCC40" s="522"/>
      <c r="VCD40" s="522"/>
      <c r="VCE40" s="522"/>
      <c r="VCF40" s="522"/>
      <c r="VCG40" s="522"/>
      <c r="VCH40" s="522"/>
      <c r="VCI40" s="522"/>
      <c r="VCJ40" s="522"/>
      <c r="VCK40" s="522"/>
      <c r="VCL40" s="522"/>
      <c r="VCM40" s="522"/>
      <c r="VCN40" s="522"/>
      <c r="VCO40" s="522"/>
      <c r="VCP40" s="522"/>
      <c r="VCQ40" s="522"/>
      <c r="VCR40" s="522"/>
      <c r="VCS40" s="522"/>
      <c r="VCT40" s="522"/>
      <c r="VCU40" s="522"/>
      <c r="VCV40" s="522"/>
      <c r="VCW40" s="522"/>
      <c r="VCX40" s="522"/>
      <c r="VCY40" s="522"/>
      <c r="VCZ40" s="522"/>
      <c r="VDA40" s="522"/>
      <c r="VDB40" s="522"/>
      <c r="VDC40" s="522"/>
      <c r="VDD40" s="522"/>
      <c r="VDE40" s="522"/>
      <c r="VDF40" s="522"/>
      <c r="VDG40" s="522"/>
      <c r="VDH40" s="522"/>
      <c r="VDI40" s="522"/>
      <c r="VDJ40" s="522"/>
      <c r="VDK40" s="522"/>
      <c r="VDL40" s="522"/>
      <c r="VDM40" s="522"/>
      <c r="VDN40" s="522"/>
      <c r="VDO40" s="522"/>
      <c r="VDP40" s="522"/>
      <c r="VDQ40" s="522"/>
      <c r="VDR40" s="522"/>
      <c r="VDS40" s="522"/>
      <c r="VDT40" s="522"/>
      <c r="VDU40" s="522"/>
      <c r="VDV40" s="522"/>
      <c r="VDW40" s="522"/>
      <c r="VDX40" s="522"/>
      <c r="VDY40" s="522"/>
      <c r="VDZ40" s="522"/>
      <c r="VEA40" s="522"/>
      <c r="VEB40" s="522"/>
      <c r="VEC40" s="522"/>
      <c r="VED40" s="522"/>
      <c r="VEE40" s="522"/>
      <c r="VEF40" s="522"/>
      <c r="VEG40" s="522"/>
      <c r="VEH40" s="522"/>
      <c r="VEI40" s="522"/>
      <c r="VEJ40" s="522"/>
      <c r="VEK40" s="522"/>
      <c r="VEL40" s="522"/>
      <c r="VEM40" s="522"/>
      <c r="VEN40" s="522"/>
      <c r="VEO40" s="522"/>
      <c r="VEP40" s="522"/>
      <c r="VEQ40" s="522"/>
      <c r="VER40" s="522"/>
      <c r="VES40" s="522"/>
      <c r="VET40" s="522"/>
      <c r="VEU40" s="522"/>
      <c r="VEV40" s="522"/>
      <c r="VEW40" s="522"/>
      <c r="VEX40" s="522"/>
      <c r="VEY40" s="522"/>
      <c r="VEZ40" s="522"/>
      <c r="VFA40" s="522"/>
      <c r="VFB40" s="522"/>
      <c r="VFC40" s="522"/>
      <c r="VFD40" s="522"/>
      <c r="VFE40" s="522"/>
      <c r="VFF40" s="522"/>
      <c r="VFG40" s="522"/>
      <c r="VFH40" s="522"/>
      <c r="VFI40" s="522"/>
      <c r="VFJ40" s="522"/>
      <c r="VFK40" s="522"/>
      <c r="VFL40" s="522"/>
      <c r="VFM40" s="522"/>
      <c r="VFN40" s="522"/>
      <c r="VFO40" s="522"/>
      <c r="VFP40" s="522"/>
      <c r="VFQ40" s="522"/>
      <c r="VFR40" s="522"/>
      <c r="VFS40" s="522"/>
      <c r="VFT40" s="522"/>
      <c r="VFU40" s="522"/>
      <c r="VFV40" s="522"/>
      <c r="VFW40" s="522"/>
      <c r="VFX40" s="522"/>
      <c r="VFY40" s="522"/>
      <c r="VFZ40" s="522"/>
      <c r="VGA40" s="522"/>
      <c r="VGB40" s="522"/>
      <c r="VGC40" s="522"/>
      <c r="VGD40" s="522"/>
      <c r="VGE40" s="522"/>
      <c r="VGF40" s="522"/>
      <c r="VGG40" s="522"/>
      <c r="VGH40" s="522"/>
      <c r="VGI40" s="522"/>
      <c r="VGJ40" s="522"/>
      <c r="VGK40" s="522"/>
      <c r="VGL40" s="522"/>
      <c r="VGM40" s="522"/>
      <c r="VGN40" s="522"/>
      <c r="VGO40" s="522"/>
      <c r="VGP40" s="522"/>
      <c r="VGQ40" s="522"/>
      <c r="VGR40" s="522"/>
      <c r="VGS40" s="522"/>
      <c r="VGT40" s="522"/>
      <c r="VGU40" s="522"/>
      <c r="VGV40" s="522"/>
      <c r="VGW40" s="522"/>
      <c r="VGX40" s="522"/>
      <c r="VGY40" s="522"/>
      <c r="VGZ40" s="522"/>
      <c r="VHA40" s="522"/>
      <c r="VHB40" s="522"/>
      <c r="VHC40" s="522"/>
      <c r="VHD40" s="522"/>
      <c r="VHE40" s="522"/>
      <c r="VHF40" s="522"/>
      <c r="VHG40" s="522"/>
      <c r="VHH40" s="522"/>
      <c r="VHI40" s="522"/>
      <c r="VHJ40" s="522"/>
      <c r="VHK40" s="522"/>
      <c r="VHL40" s="522"/>
      <c r="VHM40" s="522"/>
      <c r="VHN40" s="522"/>
      <c r="VHO40" s="522"/>
      <c r="VHP40" s="522"/>
      <c r="VHQ40" s="522"/>
      <c r="VHR40" s="522"/>
      <c r="VHS40" s="522"/>
      <c r="VHT40" s="522"/>
      <c r="VHU40" s="522"/>
      <c r="VHV40" s="522"/>
      <c r="VHW40" s="522"/>
      <c r="VHX40" s="522"/>
      <c r="VHY40" s="522"/>
      <c r="VHZ40" s="522"/>
      <c r="VIA40" s="522"/>
      <c r="VIB40" s="522"/>
      <c r="VIC40" s="522"/>
      <c r="VID40" s="522"/>
      <c r="VIE40" s="522"/>
      <c r="VIF40" s="522"/>
      <c r="VIG40" s="522"/>
      <c r="VIH40" s="522"/>
      <c r="VII40" s="522"/>
      <c r="VIJ40" s="522"/>
      <c r="VIK40" s="522"/>
      <c r="VIL40" s="522"/>
      <c r="VIM40" s="522"/>
      <c r="VIN40" s="522"/>
      <c r="VIO40" s="522"/>
      <c r="VIP40" s="522"/>
      <c r="VIQ40" s="522"/>
      <c r="VIR40" s="522"/>
      <c r="VIS40" s="522"/>
      <c r="VIT40" s="522"/>
      <c r="VIU40" s="522"/>
      <c r="VIV40" s="522"/>
      <c r="VIW40" s="522"/>
      <c r="VIX40" s="522"/>
      <c r="VIY40" s="522"/>
      <c r="VIZ40" s="522"/>
      <c r="VJA40" s="522"/>
      <c r="VJB40" s="522"/>
      <c r="VJC40" s="522"/>
      <c r="VJD40" s="522"/>
      <c r="VJE40" s="522"/>
      <c r="VJF40" s="522"/>
      <c r="VJG40" s="522"/>
      <c r="VJH40" s="522"/>
      <c r="VJI40" s="522"/>
      <c r="VJJ40" s="522"/>
      <c r="VJK40" s="522"/>
      <c r="VJL40" s="522"/>
      <c r="VJM40" s="522"/>
      <c r="VJN40" s="522"/>
      <c r="VJO40" s="522"/>
      <c r="VJP40" s="522"/>
      <c r="VJQ40" s="522"/>
      <c r="VJR40" s="522"/>
      <c r="VJS40" s="522"/>
      <c r="VJT40" s="522"/>
      <c r="VJU40" s="522"/>
      <c r="VJV40" s="522"/>
      <c r="VJW40" s="522"/>
      <c r="VJX40" s="522"/>
      <c r="VJY40" s="522"/>
      <c r="VJZ40" s="522"/>
      <c r="VKA40" s="522"/>
      <c r="VKB40" s="522"/>
      <c r="VKC40" s="522"/>
      <c r="VKD40" s="522"/>
      <c r="VKE40" s="522"/>
      <c r="VKF40" s="522"/>
      <c r="VKG40" s="522"/>
      <c r="VKH40" s="522"/>
      <c r="VKI40" s="522"/>
      <c r="VKJ40" s="522"/>
      <c r="VKK40" s="522"/>
      <c r="VKL40" s="522"/>
      <c r="VKM40" s="522"/>
      <c r="VKN40" s="522"/>
      <c r="VKO40" s="522"/>
      <c r="VKP40" s="522"/>
      <c r="VKQ40" s="522"/>
      <c r="VKR40" s="522"/>
      <c r="VKS40" s="522"/>
      <c r="VKT40" s="522"/>
      <c r="VKU40" s="522"/>
      <c r="VKV40" s="522"/>
      <c r="VKW40" s="522"/>
      <c r="VKX40" s="522"/>
      <c r="VKY40" s="522"/>
      <c r="VKZ40" s="522"/>
      <c r="VLA40" s="522"/>
      <c r="VLB40" s="522"/>
      <c r="VLC40" s="522"/>
      <c r="VLD40" s="522"/>
      <c r="VLE40" s="522"/>
      <c r="VLF40" s="522"/>
      <c r="VLG40" s="522"/>
      <c r="VLH40" s="522"/>
      <c r="VLI40" s="522"/>
      <c r="VLJ40" s="522"/>
      <c r="VLK40" s="522"/>
      <c r="VLL40" s="522"/>
      <c r="VLM40" s="522"/>
      <c r="VLN40" s="522"/>
      <c r="VLO40" s="522"/>
      <c r="VLP40" s="522"/>
      <c r="VLQ40" s="522"/>
      <c r="VLR40" s="522"/>
      <c r="VLS40" s="522"/>
      <c r="VLT40" s="522"/>
      <c r="VLU40" s="522"/>
      <c r="VLV40" s="522"/>
      <c r="VLW40" s="522"/>
      <c r="VLX40" s="522"/>
      <c r="VLY40" s="522"/>
      <c r="VLZ40" s="522"/>
      <c r="VMA40" s="522"/>
      <c r="VMB40" s="522"/>
      <c r="VMC40" s="522"/>
      <c r="VMD40" s="522"/>
      <c r="VME40" s="522"/>
      <c r="VMF40" s="522"/>
      <c r="VMG40" s="522"/>
      <c r="VMH40" s="522"/>
      <c r="VMI40" s="522"/>
      <c r="VMJ40" s="522"/>
      <c r="VMK40" s="522"/>
      <c r="VML40" s="522"/>
      <c r="VMM40" s="522"/>
      <c r="VMN40" s="522"/>
      <c r="VMO40" s="522"/>
      <c r="VMP40" s="522"/>
      <c r="VMQ40" s="522"/>
      <c r="VMR40" s="522"/>
      <c r="VMS40" s="522"/>
      <c r="VMT40" s="522"/>
      <c r="VMU40" s="522"/>
      <c r="VMV40" s="522"/>
      <c r="VMW40" s="522"/>
      <c r="VMX40" s="522"/>
      <c r="VMY40" s="522"/>
      <c r="VMZ40" s="522"/>
      <c r="VNA40" s="522"/>
      <c r="VNB40" s="522"/>
      <c r="VNC40" s="522"/>
      <c r="VND40" s="522"/>
      <c r="VNE40" s="522"/>
      <c r="VNF40" s="522"/>
      <c r="VNG40" s="522"/>
      <c r="VNH40" s="522"/>
      <c r="VNI40" s="522"/>
      <c r="VNJ40" s="522"/>
      <c r="VNK40" s="522"/>
      <c r="VNL40" s="522"/>
      <c r="VNM40" s="522"/>
      <c r="VNN40" s="522"/>
      <c r="VNO40" s="522"/>
      <c r="VNP40" s="522"/>
      <c r="VNQ40" s="522"/>
      <c r="VNR40" s="522"/>
      <c r="VNS40" s="522"/>
      <c r="VNT40" s="522"/>
      <c r="VNU40" s="522"/>
      <c r="VNV40" s="522"/>
      <c r="VNW40" s="522"/>
      <c r="VNX40" s="522"/>
      <c r="VNY40" s="522"/>
      <c r="VNZ40" s="522"/>
      <c r="VOA40" s="522"/>
      <c r="VOB40" s="522"/>
      <c r="VOC40" s="522"/>
      <c r="VOD40" s="522"/>
      <c r="VOE40" s="522"/>
      <c r="VOF40" s="522"/>
      <c r="VOG40" s="522"/>
      <c r="VOH40" s="522"/>
      <c r="VOI40" s="522"/>
      <c r="VOJ40" s="522"/>
      <c r="VOK40" s="522"/>
      <c r="VOL40" s="522"/>
      <c r="VOM40" s="522"/>
      <c r="VON40" s="522"/>
      <c r="VOO40" s="522"/>
      <c r="VOP40" s="522"/>
      <c r="VOQ40" s="522"/>
      <c r="VOR40" s="522"/>
      <c r="VOS40" s="522"/>
      <c r="VOT40" s="522"/>
      <c r="VOU40" s="522"/>
      <c r="VOV40" s="522"/>
      <c r="VOW40" s="522"/>
      <c r="VOX40" s="522"/>
      <c r="VOY40" s="522"/>
      <c r="VOZ40" s="522"/>
      <c r="VPA40" s="522"/>
      <c r="VPB40" s="522"/>
      <c r="VPC40" s="522"/>
      <c r="VPD40" s="522"/>
      <c r="VPE40" s="522"/>
      <c r="VPF40" s="522"/>
      <c r="VPG40" s="522"/>
      <c r="VPH40" s="522"/>
      <c r="VPI40" s="522"/>
      <c r="VPJ40" s="522"/>
      <c r="VPK40" s="522"/>
      <c r="VPL40" s="522"/>
      <c r="VPM40" s="522"/>
      <c r="VPN40" s="522"/>
      <c r="VPO40" s="522"/>
      <c r="VPP40" s="522"/>
      <c r="VPQ40" s="522"/>
      <c r="VPR40" s="522"/>
      <c r="VPS40" s="522"/>
      <c r="VPT40" s="522"/>
      <c r="VPU40" s="522"/>
      <c r="VPV40" s="522"/>
      <c r="VPW40" s="522"/>
      <c r="VPX40" s="522"/>
      <c r="VPY40" s="522"/>
      <c r="VPZ40" s="522"/>
      <c r="VQA40" s="522"/>
      <c r="VQB40" s="522"/>
      <c r="VQC40" s="522"/>
      <c r="VQD40" s="522"/>
      <c r="VQE40" s="522"/>
      <c r="VQF40" s="522"/>
      <c r="VQG40" s="522"/>
      <c r="VQH40" s="522"/>
      <c r="VQI40" s="522"/>
      <c r="VQJ40" s="522"/>
      <c r="VQK40" s="522"/>
      <c r="VQL40" s="522"/>
      <c r="VQM40" s="522"/>
      <c r="VQN40" s="522"/>
      <c r="VQO40" s="522"/>
      <c r="VQP40" s="522"/>
      <c r="VQQ40" s="522"/>
      <c r="VQR40" s="522"/>
      <c r="VQS40" s="522"/>
      <c r="VQT40" s="522"/>
      <c r="VQU40" s="522"/>
      <c r="VQV40" s="522"/>
      <c r="VQW40" s="522"/>
      <c r="VQX40" s="522"/>
      <c r="VQY40" s="522"/>
      <c r="VQZ40" s="522"/>
      <c r="VRA40" s="522"/>
      <c r="VRB40" s="522"/>
      <c r="VRC40" s="522"/>
      <c r="VRD40" s="522"/>
      <c r="VRE40" s="522"/>
      <c r="VRF40" s="522"/>
      <c r="VRG40" s="522"/>
      <c r="VRH40" s="522"/>
      <c r="VRI40" s="522"/>
      <c r="VRJ40" s="522"/>
      <c r="VRK40" s="522"/>
      <c r="VRL40" s="522"/>
      <c r="VRM40" s="522"/>
      <c r="VRN40" s="522"/>
      <c r="VRO40" s="522"/>
      <c r="VRP40" s="522"/>
      <c r="VRQ40" s="522"/>
      <c r="VRR40" s="522"/>
      <c r="VRS40" s="522"/>
      <c r="VRT40" s="522"/>
      <c r="VRU40" s="522"/>
      <c r="VRV40" s="522"/>
      <c r="VRW40" s="522"/>
      <c r="VRX40" s="522"/>
      <c r="VRY40" s="522"/>
      <c r="VRZ40" s="522"/>
      <c r="VSA40" s="522"/>
      <c r="VSB40" s="522"/>
      <c r="VSC40" s="522"/>
      <c r="VSD40" s="522"/>
      <c r="VSE40" s="522"/>
      <c r="VSF40" s="522"/>
      <c r="VSG40" s="522"/>
      <c r="VSH40" s="522"/>
      <c r="VSI40" s="522"/>
      <c r="VSJ40" s="522"/>
      <c r="VSK40" s="522"/>
      <c r="VSL40" s="522"/>
      <c r="VSM40" s="522"/>
      <c r="VSN40" s="522"/>
      <c r="VSO40" s="522"/>
      <c r="VSP40" s="522"/>
      <c r="VSQ40" s="522"/>
      <c r="VSR40" s="522"/>
      <c r="VSS40" s="522"/>
      <c r="VST40" s="522"/>
      <c r="VSU40" s="522"/>
      <c r="VSV40" s="522"/>
      <c r="VSW40" s="522"/>
      <c r="VSX40" s="522"/>
      <c r="VSY40" s="522"/>
      <c r="VSZ40" s="522"/>
      <c r="VTA40" s="522"/>
      <c r="VTB40" s="522"/>
      <c r="VTC40" s="522"/>
      <c r="VTD40" s="522"/>
      <c r="VTE40" s="522"/>
      <c r="VTF40" s="522"/>
      <c r="VTG40" s="522"/>
      <c r="VTH40" s="522"/>
      <c r="VTI40" s="522"/>
      <c r="VTJ40" s="522"/>
      <c r="VTK40" s="522"/>
      <c r="VTL40" s="522"/>
      <c r="VTM40" s="522"/>
      <c r="VTN40" s="522"/>
      <c r="VTO40" s="522"/>
      <c r="VTP40" s="522"/>
      <c r="VTQ40" s="522"/>
      <c r="VTR40" s="522"/>
      <c r="VTS40" s="522"/>
      <c r="VTT40" s="522"/>
      <c r="VTU40" s="522"/>
      <c r="VTV40" s="522"/>
      <c r="VTW40" s="522"/>
      <c r="VTX40" s="522"/>
      <c r="VTY40" s="522"/>
      <c r="VTZ40" s="522"/>
      <c r="VUA40" s="522"/>
      <c r="VUB40" s="522"/>
      <c r="VUC40" s="522"/>
      <c r="VUD40" s="522"/>
      <c r="VUE40" s="522"/>
      <c r="VUF40" s="522"/>
      <c r="VUG40" s="522"/>
      <c r="VUH40" s="522"/>
      <c r="VUI40" s="522"/>
      <c r="VUJ40" s="522"/>
      <c r="VUK40" s="522"/>
      <c r="VUL40" s="522"/>
      <c r="VUM40" s="522"/>
      <c r="VUN40" s="522"/>
      <c r="VUO40" s="522"/>
      <c r="VUP40" s="522"/>
      <c r="VUQ40" s="522"/>
      <c r="VUR40" s="522"/>
      <c r="VUS40" s="522"/>
      <c r="VUT40" s="522"/>
      <c r="VUU40" s="522"/>
      <c r="VUV40" s="522"/>
      <c r="VUW40" s="522"/>
      <c r="VUX40" s="522"/>
      <c r="VUY40" s="522"/>
      <c r="VUZ40" s="522"/>
      <c r="VVA40" s="522"/>
      <c r="VVB40" s="522"/>
      <c r="VVC40" s="522"/>
      <c r="VVD40" s="522"/>
      <c r="VVE40" s="522"/>
      <c r="VVF40" s="522"/>
      <c r="VVG40" s="522"/>
      <c r="VVH40" s="522"/>
      <c r="VVI40" s="522"/>
      <c r="VVJ40" s="522"/>
      <c r="VVK40" s="522"/>
      <c r="VVL40" s="522"/>
      <c r="VVM40" s="522"/>
      <c r="VVN40" s="522"/>
      <c r="VVO40" s="522"/>
      <c r="VVP40" s="522"/>
      <c r="VVQ40" s="522"/>
      <c r="VVR40" s="522"/>
      <c r="VVS40" s="522"/>
      <c r="VVT40" s="522"/>
      <c r="VVU40" s="522"/>
      <c r="VVV40" s="522"/>
      <c r="VVW40" s="522"/>
      <c r="VVX40" s="522"/>
      <c r="VVY40" s="522"/>
      <c r="VVZ40" s="522"/>
      <c r="VWA40" s="522"/>
      <c r="VWB40" s="522"/>
      <c r="VWC40" s="522"/>
      <c r="VWD40" s="522"/>
      <c r="VWE40" s="522"/>
      <c r="VWF40" s="522"/>
      <c r="VWG40" s="522"/>
      <c r="VWH40" s="522"/>
      <c r="VWI40" s="522"/>
      <c r="VWJ40" s="522"/>
      <c r="VWK40" s="522"/>
      <c r="VWL40" s="522"/>
      <c r="VWM40" s="522"/>
      <c r="VWN40" s="522"/>
      <c r="VWO40" s="522"/>
      <c r="VWP40" s="522"/>
      <c r="VWQ40" s="522"/>
      <c r="VWR40" s="522"/>
      <c r="VWS40" s="522"/>
      <c r="VWT40" s="522"/>
      <c r="VWU40" s="522"/>
      <c r="VWV40" s="522"/>
      <c r="VWW40" s="522"/>
      <c r="VWX40" s="522"/>
      <c r="VWY40" s="522"/>
      <c r="VWZ40" s="522"/>
      <c r="VXA40" s="522"/>
      <c r="VXB40" s="522"/>
      <c r="VXC40" s="522"/>
      <c r="VXD40" s="522"/>
      <c r="VXE40" s="522"/>
      <c r="VXF40" s="522"/>
      <c r="VXG40" s="522"/>
      <c r="VXH40" s="522"/>
      <c r="VXI40" s="522"/>
      <c r="VXJ40" s="522"/>
      <c r="VXK40" s="522"/>
      <c r="VXL40" s="522"/>
      <c r="VXM40" s="522"/>
      <c r="VXN40" s="522"/>
      <c r="VXO40" s="522"/>
      <c r="VXP40" s="522"/>
      <c r="VXQ40" s="522"/>
      <c r="VXR40" s="522"/>
      <c r="VXS40" s="522"/>
      <c r="VXT40" s="522"/>
      <c r="VXU40" s="522"/>
      <c r="VXV40" s="522"/>
      <c r="VXW40" s="522"/>
      <c r="VXX40" s="522"/>
      <c r="VXY40" s="522"/>
      <c r="VXZ40" s="522"/>
      <c r="VYA40" s="522"/>
      <c r="VYB40" s="522"/>
      <c r="VYC40" s="522"/>
      <c r="VYD40" s="522"/>
      <c r="VYE40" s="522"/>
      <c r="VYF40" s="522"/>
      <c r="VYG40" s="522"/>
      <c r="VYH40" s="522"/>
      <c r="VYI40" s="522"/>
      <c r="VYJ40" s="522"/>
      <c r="VYK40" s="522"/>
      <c r="VYL40" s="522"/>
      <c r="VYM40" s="522"/>
      <c r="VYN40" s="522"/>
      <c r="VYO40" s="522"/>
      <c r="VYP40" s="522"/>
      <c r="VYQ40" s="522"/>
      <c r="VYR40" s="522"/>
      <c r="VYS40" s="522"/>
      <c r="VYT40" s="522"/>
      <c r="VYU40" s="522"/>
      <c r="VYV40" s="522"/>
      <c r="VYW40" s="522"/>
      <c r="VYX40" s="522"/>
      <c r="VYY40" s="522"/>
      <c r="VYZ40" s="522"/>
      <c r="VZA40" s="522"/>
      <c r="VZB40" s="522"/>
      <c r="VZC40" s="522"/>
      <c r="VZD40" s="522"/>
      <c r="VZE40" s="522"/>
      <c r="VZF40" s="522"/>
      <c r="VZG40" s="522"/>
      <c r="VZH40" s="522"/>
      <c r="VZI40" s="522"/>
      <c r="VZJ40" s="522"/>
      <c r="VZK40" s="522"/>
      <c r="VZL40" s="522"/>
      <c r="VZM40" s="522"/>
      <c r="VZN40" s="522"/>
      <c r="VZO40" s="522"/>
      <c r="VZP40" s="522"/>
      <c r="VZQ40" s="522"/>
      <c r="VZR40" s="522"/>
      <c r="VZS40" s="522"/>
      <c r="VZT40" s="522"/>
      <c r="VZU40" s="522"/>
      <c r="VZV40" s="522"/>
      <c r="VZW40" s="522"/>
      <c r="VZX40" s="522"/>
      <c r="VZY40" s="522"/>
      <c r="VZZ40" s="522"/>
      <c r="WAA40" s="522"/>
      <c r="WAB40" s="522"/>
      <c r="WAC40" s="522"/>
      <c r="WAD40" s="522"/>
      <c r="WAE40" s="522"/>
      <c r="WAF40" s="522"/>
      <c r="WAG40" s="522"/>
      <c r="WAH40" s="522"/>
      <c r="WAI40" s="522"/>
      <c r="WAJ40" s="522"/>
      <c r="WAK40" s="522"/>
      <c r="WAL40" s="522"/>
      <c r="WAM40" s="522"/>
      <c r="WAN40" s="522"/>
      <c r="WAO40" s="522"/>
      <c r="WAP40" s="522"/>
      <c r="WAQ40" s="522"/>
      <c r="WAR40" s="522"/>
      <c r="WAS40" s="522"/>
      <c r="WAT40" s="522"/>
      <c r="WAU40" s="522"/>
      <c r="WAV40" s="522"/>
      <c r="WAW40" s="522"/>
      <c r="WAX40" s="522"/>
      <c r="WAY40" s="522"/>
      <c r="WAZ40" s="522"/>
      <c r="WBA40" s="522"/>
      <c r="WBB40" s="522"/>
      <c r="WBC40" s="522"/>
      <c r="WBD40" s="522"/>
      <c r="WBE40" s="522"/>
      <c r="WBF40" s="522"/>
      <c r="WBG40" s="522"/>
      <c r="WBH40" s="522"/>
      <c r="WBI40" s="522"/>
      <c r="WBJ40" s="522"/>
      <c r="WBK40" s="522"/>
      <c r="WBL40" s="522"/>
      <c r="WBM40" s="522"/>
      <c r="WBN40" s="522"/>
      <c r="WBO40" s="522"/>
      <c r="WBP40" s="522"/>
      <c r="WBQ40" s="522"/>
      <c r="WBR40" s="522"/>
      <c r="WBS40" s="522"/>
      <c r="WBT40" s="522"/>
      <c r="WBU40" s="522"/>
      <c r="WBV40" s="522"/>
      <c r="WBW40" s="522"/>
      <c r="WBX40" s="522"/>
      <c r="WBY40" s="522"/>
      <c r="WBZ40" s="522"/>
      <c r="WCA40" s="522"/>
      <c r="WCB40" s="522"/>
      <c r="WCC40" s="522"/>
      <c r="WCD40" s="522"/>
      <c r="WCE40" s="522"/>
      <c r="WCF40" s="522"/>
      <c r="WCG40" s="522"/>
      <c r="WCH40" s="522"/>
      <c r="WCI40" s="522"/>
      <c r="WCJ40" s="522"/>
      <c r="WCK40" s="522"/>
      <c r="WCL40" s="522"/>
      <c r="WCM40" s="522"/>
      <c r="WCN40" s="522"/>
      <c r="WCO40" s="522"/>
      <c r="WCP40" s="522"/>
      <c r="WCQ40" s="522"/>
      <c r="WCR40" s="522"/>
      <c r="WCS40" s="522"/>
      <c r="WCT40" s="522"/>
      <c r="WCU40" s="522"/>
      <c r="WCV40" s="522"/>
      <c r="WCW40" s="522"/>
      <c r="WCX40" s="522"/>
      <c r="WCY40" s="522"/>
      <c r="WCZ40" s="522"/>
      <c r="WDA40" s="522"/>
      <c r="WDB40" s="522"/>
      <c r="WDC40" s="522"/>
      <c r="WDD40" s="522"/>
      <c r="WDE40" s="522"/>
      <c r="WDF40" s="522"/>
      <c r="WDG40" s="522"/>
      <c r="WDH40" s="522"/>
      <c r="WDI40" s="522"/>
      <c r="WDJ40" s="522"/>
      <c r="WDK40" s="522"/>
      <c r="WDL40" s="522"/>
      <c r="WDM40" s="522"/>
      <c r="WDN40" s="522"/>
      <c r="WDO40" s="522"/>
      <c r="WDP40" s="522"/>
      <c r="WDQ40" s="522"/>
      <c r="WDR40" s="522"/>
      <c r="WDS40" s="522"/>
      <c r="WDT40" s="522"/>
      <c r="WDU40" s="522"/>
      <c r="WDV40" s="522"/>
      <c r="WDW40" s="522"/>
      <c r="WDX40" s="522"/>
      <c r="WDY40" s="522"/>
      <c r="WDZ40" s="522"/>
      <c r="WEA40" s="522"/>
      <c r="WEB40" s="522"/>
      <c r="WEC40" s="522"/>
      <c r="WED40" s="522"/>
      <c r="WEE40" s="522"/>
      <c r="WEF40" s="522"/>
      <c r="WEG40" s="522"/>
      <c r="WEH40" s="522"/>
      <c r="WEI40" s="522"/>
      <c r="WEJ40" s="522"/>
      <c r="WEK40" s="522"/>
      <c r="WEL40" s="522"/>
      <c r="WEM40" s="522"/>
      <c r="WEN40" s="522"/>
      <c r="WEO40" s="522"/>
      <c r="WEP40" s="522"/>
      <c r="WEQ40" s="522"/>
      <c r="WER40" s="522"/>
      <c r="WES40" s="522"/>
      <c r="WET40" s="522"/>
      <c r="WEU40" s="522"/>
      <c r="WEV40" s="522"/>
      <c r="WEW40" s="522"/>
      <c r="WEX40" s="522"/>
      <c r="WEY40" s="522"/>
      <c r="WEZ40" s="522"/>
      <c r="WFA40" s="522"/>
      <c r="WFB40" s="522"/>
      <c r="WFC40" s="522"/>
      <c r="WFD40" s="522"/>
      <c r="WFE40" s="522"/>
      <c r="WFF40" s="522"/>
      <c r="WFG40" s="522"/>
      <c r="WFH40" s="522"/>
      <c r="WFI40" s="522"/>
      <c r="WFJ40" s="522"/>
      <c r="WFK40" s="522"/>
      <c r="WFL40" s="522"/>
      <c r="WFM40" s="522"/>
      <c r="WFN40" s="522"/>
      <c r="WFO40" s="522"/>
      <c r="WFP40" s="522"/>
      <c r="WFQ40" s="522"/>
      <c r="WFR40" s="522"/>
      <c r="WFS40" s="522"/>
      <c r="WFT40" s="522"/>
      <c r="WFU40" s="522"/>
      <c r="WFV40" s="522"/>
      <c r="WFW40" s="522"/>
      <c r="WFX40" s="522"/>
      <c r="WFY40" s="522"/>
      <c r="WFZ40" s="522"/>
      <c r="WGA40" s="522"/>
      <c r="WGB40" s="522"/>
      <c r="WGC40" s="522"/>
      <c r="WGD40" s="522"/>
      <c r="WGE40" s="522"/>
      <c r="WGF40" s="522"/>
      <c r="WGG40" s="522"/>
      <c r="WGH40" s="522"/>
      <c r="WGI40" s="522"/>
      <c r="WGJ40" s="522"/>
      <c r="WGK40" s="522"/>
      <c r="WGL40" s="522"/>
      <c r="WGM40" s="522"/>
      <c r="WGN40" s="522"/>
      <c r="WGO40" s="522"/>
      <c r="WGP40" s="522"/>
      <c r="WGQ40" s="522"/>
      <c r="WGR40" s="522"/>
      <c r="WGS40" s="522"/>
      <c r="WGT40" s="522"/>
      <c r="WGU40" s="522"/>
      <c r="WGV40" s="522"/>
      <c r="WGW40" s="522"/>
      <c r="WGX40" s="522"/>
      <c r="WGY40" s="522"/>
      <c r="WGZ40" s="522"/>
      <c r="WHA40" s="522"/>
      <c r="WHB40" s="522"/>
      <c r="WHC40" s="522"/>
      <c r="WHD40" s="522"/>
      <c r="WHE40" s="522"/>
      <c r="WHF40" s="522"/>
      <c r="WHG40" s="522"/>
      <c r="WHH40" s="522"/>
      <c r="WHI40" s="522"/>
      <c r="WHJ40" s="522"/>
      <c r="WHK40" s="522"/>
      <c r="WHL40" s="522"/>
      <c r="WHM40" s="522"/>
      <c r="WHN40" s="522"/>
      <c r="WHO40" s="522"/>
      <c r="WHP40" s="522"/>
      <c r="WHQ40" s="522"/>
      <c r="WHR40" s="522"/>
      <c r="WHS40" s="522"/>
      <c r="WHT40" s="522"/>
      <c r="WHU40" s="522"/>
      <c r="WHV40" s="522"/>
      <c r="WHW40" s="522"/>
      <c r="WHX40" s="522"/>
      <c r="WHY40" s="522"/>
      <c r="WHZ40" s="522"/>
      <c r="WIA40" s="522"/>
      <c r="WIB40" s="522"/>
      <c r="WIC40" s="522"/>
      <c r="WID40" s="522"/>
      <c r="WIE40" s="522"/>
      <c r="WIF40" s="522"/>
      <c r="WIG40" s="522"/>
      <c r="WIH40" s="522"/>
      <c r="WII40" s="522"/>
      <c r="WIJ40" s="522"/>
      <c r="WIK40" s="522"/>
      <c r="WIL40" s="522"/>
      <c r="WIM40" s="522"/>
      <c r="WIN40" s="522"/>
      <c r="WIO40" s="522"/>
      <c r="WIP40" s="522"/>
      <c r="WIQ40" s="522"/>
      <c r="WIR40" s="522"/>
      <c r="WIS40" s="522"/>
      <c r="WIT40" s="522"/>
      <c r="WIU40" s="522"/>
      <c r="WIV40" s="522"/>
      <c r="WIW40" s="522"/>
      <c r="WIX40" s="522"/>
      <c r="WIY40" s="522"/>
      <c r="WIZ40" s="522"/>
      <c r="WJA40" s="522"/>
      <c r="WJB40" s="522"/>
      <c r="WJC40" s="522"/>
      <c r="WJD40" s="522"/>
      <c r="WJE40" s="522"/>
      <c r="WJF40" s="522"/>
      <c r="WJG40" s="522"/>
      <c r="WJH40" s="522"/>
      <c r="WJI40" s="522"/>
      <c r="WJJ40" s="522"/>
      <c r="WJK40" s="522"/>
      <c r="WJL40" s="522"/>
      <c r="WJM40" s="522"/>
      <c r="WJN40" s="522"/>
      <c r="WJO40" s="522"/>
      <c r="WJP40" s="522"/>
      <c r="WJQ40" s="522"/>
      <c r="WJR40" s="522"/>
      <c r="WJS40" s="522"/>
      <c r="WJT40" s="522"/>
      <c r="WJU40" s="522"/>
      <c r="WJV40" s="522"/>
      <c r="WJW40" s="522"/>
      <c r="WJX40" s="522"/>
      <c r="WJY40" s="522"/>
      <c r="WJZ40" s="522"/>
      <c r="WKA40" s="522"/>
      <c r="WKB40" s="522"/>
      <c r="WKC40" s="522"/>
      <c r="WKD40" s="522"/>
      <c r="WKE40" s="522"/>
      <c r="WKF40" s="522"/>
      <c r="WKG40" s="522"/>
      <c r="WKH40" s="522"/>
      <c r="WKI40" s="522"/>
      <c r="WKJ40" s="522"/>
      <c r="WKK40" s="522"/>
      <c r="WKL40" s="522"/>
      <c r="WKM40" s="522"/>
      <c r="WKN40" s="522"/>
      <c r="WKO40" s="522"/>
      <c r="WKP40" s="522"/>
      <c r="WKQ40" s="522"/>
      <c r="WKR40" s="522"/>
      <c r="WKS40" s="522"/>
      <c r="WKT40" s="522"/>
      <c r="WKU40" s="522"/>
      <c r="WKV40" s="522"/>
      <c r="WKW40" s="522"/>
      <c r="WKX40" s="522"/>
      <c r="WKY40" s="522"/>
      <c r="WKZ40" s="522"/>
      <c r="WLA40" s="522"/>
      <c r="WLB40" s="522"/>
      <c r="WLC40" s="522"/>
      <c r="WLD40" s="522"/>
      <c r="WLE40" s="522"/>
      <c r="WLF40" s="522"/>
      <c r="WLG40" s="522"/>
      <c r="WLH40" s="522"/>
      <c r="WLI40" s="522"/>
      <c r="WLJ40" s="522"/>
      <c r="WLK40" s="522"/>
      <c r="WLL40" s="522"/>
      <c r="WLM40" s="522"/>
      <c r="WLN40" s="522"/>
      <c r="WLO40" s="522"/>
      <c r="WLP40" s="522"/>
      <c r="WLQ40" s="522"/>
      <c r="WLR40" s="522"/>
      <c r="WLS40" s="522"/>
      <c r="WLT40" s="522"/>
      <c r="WLU40" s="522"/>
      <c r="WLV40" s="522"/>
      <c r="WLW40" s="522"/>
      <c r="WLX40" s="522"/>
      <c r="WLY40" s="522"/>
      <c r="WLZ40" s="522"/>
      <c r="WMA40" s="522"/>
      <c r="WMB40" s="522"/>
      <c r="WMC40" s="522"/>
      <c r="WMD40" s="522"/>
      <c r="WME40" s="522"/>
      <c r="WMF40" s="522"/>
      <c r="WMG40" s="522"/>
      <c r="WMH40" s="522"/>
      <c r="WMI40" s="522"/>
      <c r="WMJ40" s="522"/>
      <c r="WMK40" s="522"/>
      <c r="WML40" s="522"/>
      <c r="WMM40" s="522"/>
      <c r="WMN40" s="522"/>
      <c r="WMO40" s="522"/>
      <c r="WMP40" s="522"/>
      <c r="WMQ40" s="522"/>
      <c r="WMR40" s="522"/>
      <c r="WMS40" s="522"/>
      <c r="WMT40" s="522"/>
      <c r="WMU40" s="522"/>
      <c r="WMV40" s="522"/>
      <c r="WMW40" s="522"/>
      <c r="WMX40" s="522"/>
      <c r="WMY40" s="522"/>
      <c r="WMZ40" s="522"/>
      <c r="WNA40" s="522"/>
      <c r="WNB40" s="522"/>
      <c r="WNC40" s="522"/>
      <c r="WND40" s="522"/>
      <c r="WNE40" s="522"/>
      <c r="WNF40" s="522"/>
      <c r="WNG40" s="522"/>
      <c r="WNH40" s="522"/>
      <c r="WNI40" s="522"/>
      <c r="WNJ40" s="522"/>
      <c r="WNK40" s="522"/>
      <c r="WNL40" s="522"/>
      <c r="WNM40" s="522"/>
      <c r="WNN40" s="522"/>
      <c r="WNO40" s="522"/>
      <c r="WNP40" s="522"/>
      <c r="WNQ40" s="522"/>
      <c r="WNR40" s="522"/>
      <c r="WNS40" s="522"/>
      <c r="WNT40" s="522"/>
      <c r="WNU40" s="522"/>
      <c r="WNV40" s="522"/>
      <c r="WNW40" s="522"/>
      <c r="WNX40" s="522"/>
      <c r="WNY40" s="522"/>
      <c r="WNZ40" s="522"/>
      <c r="WOA40" s="522"/>
      <c r="WOB40" s="522"/>
      <c r="WOC40" s="522"/>
      <c r="WOD40" s="522"/>
      <c r="WOE40" s="522"/>
      <c r="WOF40" s="522"/>
      <c r="WOG40" s="522"/>
      <c r="WOH40" s="522"/>
      <c r="WOI40" s="522"/>
      <c r="WOJ40" s="522"/>
      <c r="WOK40" s="522"/>
      <c r="WOL40" s="522"/>
      <c r="WOM40" s="522"/>
      <c r="WON40" s="522"/>
      <c r="WOO40" s="522"/>
      <c r="WOP40" s="522"/>
      <c r="WOQ40" s="522"/>
      <c r="WOR40" s="522"/>
      <c r="WOS40" s="522"/>
      <c r="WOT40" s="522"/>
      <c r="WOU40" s="522"/>
      <c r="WOV40" s="522"/>
      <c r="WOW40" s="522"/>
      <c r="WOX40" s="522"/>
      <c r="WOY40" s="522"/>
      <c r="WOZ40" s="522"/>
      <c r="WPA40" s="522"/>
      <c r="WPB40" s="522"/>
      <c r="WPC40" s="522"/>
      <c r="WPD40" s="522"/>
      <c r="WPE40" s="522"/>
      <c r="WPF40" s="522"/>
      <c r="WPG40" s="522"/>
      <c r="WPH40" s="522"/>
      <c r="WPI40" s="522"/>
      <c r="WPJ40" s="522"/>
      <c r="WPK40" s="522"/>
      <c r="WPL40" s="522"/>
      <c r="WPM40" s="522"/>
      <c r="WPN40" s="522"/>
      <c r="WPO40" s="522"/>
      <c r="WPP40" s="522"/>
      <c r="WPQ40" s="522"/>
      <c r="WPR40" s="522"/>
      <c r="WPS40" s="522"/>
      <c r="WPT40" s="522"/>
      <c r="WPU40" s="522"/>
      <c r="WPV40" s="522"/>
      <c r="WPW40" s="522"/>
      <c r="WPX40" s="522"/>
      <c r="WPY40" s="522"/>
      <c r="WPZ40" s="522"/>
      <c r="WQA40" s="522"/>
      <c r="WQB40" s="522"/>
      <c r="WQC40" s="522"/>
      <c r="WQD40" s="522"/>
      <c r="WQE40" s="522"/>
      <c r="WQF40" s="522"/>
      <c r="WQG40" s="522"/>
      <c r="WQH40" s="522"/>
      <c r="WQI40" s="522"/>
      <c r="WQJ40" s="522"/>
      <c r="WQK40" s="522"/>
      <c r="WQL40" s="522"/>
      <c r="WQM40" s="522"/>
      <c r="WQN40" s="522"/>
      <c r="WQO40" s="522"/>
      <c r="WQP40" s="522"/>
      <c r="WQQ40" s="522"/>
      <c r="WQR40" s="522"/>
      <c r="WQS40" s="522"/>
      <c r="WQT40" s="522"/>
      <c r="WQU40" s="522"/>
      <c r="WQV40" s="522"/>
      <c r="WQW40" s="522"/>
      <c r="WQX40" s="522"/>
      <c r="WQY40" s="522"/>
      <c r="WQZ40" s="522"/>
      <c r="WRA40" s="522"/>
      <c r="WRB40" s="522"/>
      <c r="WRC40" s="522"/>
      <c r="WRD40" s="522"/>
      <c r="WRE40" s="522"/>
      <c r="WRF40" s="522"/>
      <c r="WRG40" s="522"/>
      <c r="WRH40" s="522"/>
      <c r="WRI40" s="522"/>
      <c r="WRJ40" s="522"/>
      <c r="WRK40" s="522"/>
      <c r="WRL40" s="522"/>
      <c r="WRM40" s="522"/>
      <c r="WRN40" s="522"/>
      <c r="WRO40" s="522"/>
      <c r="WRP40" s="522"/>
      <c r="WRQ40" s="522"/>
      <c r="WRR40" s="522"/>
      <c r="WRS40" s="522"/>
      <c r="WRT40" s="522"/>
      <c r="WRU40" s="522"/>
      <c r="WRV40" s="522"/>
      <c r="WRW40" s="522"/>
      <c r="WRX40" s="522"/>
      <c r="WRY40" s="522"/>
      <c r="WRZ40" s="522"/>
      <c r="WSA40" s="522"/>
      <c r="WSB40" s="522"/>
      <c r="WSC40" s="522"/>
      <c r="WSD40" s="522"/>
      <c r="WSE40" s="522"/>
      <c r="WSF40" s="522"/>
      <c r="WSG40" s="522"/>
      <c r="WSH40" s="522"/>
      <c r="WSI40" s="522"/>
      <c r="WSJ40" s="522"/>
      <c r="WSK40" s="522"/>
      <c r="WSL40" s="522"/>
      <c r="WSM40" s="522"/>
      <c r="WSN40" s="522"/>
      <c r="WSO40" s="522"/>
      <c r="WSP40" s="522"/>
      <c r="WSQ40" s="522"/>
      <c r="WSR40" s="522"/>
      <c r="WSS40" s="522"/>
      <c r="WST40" s="522"/>
      <c r="WSU40" s="522"/>
      <c r="WSV40" s="522"/>
      <c r="WSW40" s="522"/>
      <c r="WSX40" s="522"/>
      <c r="WSY40" s="522"/>
      <c r="WSZ40" s="522"/>
      <c r="WTA40" s="522"/>
      <c r="WTB40" s="522"/>
      <c r="WTC40" s="522"/>
      <c r="WTD40" s="522"/>
      <c r="WTE40" s="522"/>
      <c r="WTF40" s="522"/>
      <c r="WTG40" s="522"/>
      <c r="WTH40" s="522"/>
      <c r="WTI40" s="522"/>
      <c r="WTJ40" s="522"/>
      <c r="WTK40" s="522"/>
      <c r="WTL40" s="522"/>
      <c r="WTM40" s="522"/>
      <c r="WTN40" s="522"/>
      <c r="WTO40" s="522"/>
      <c r="WTP40" s="522"/>
      <c r="WTQ40" s="522"/>
      <c r="WTR40" s="522"/>
      <c r="WTS40" s="522"/>
      <c r="WTT40" s="522"/>
      <c r="WTU40" s="522"/>
      <c r="WTV40" s="522"/>
      <c r="WTW40" s="522"/>
      <c r="WTX40" s="522"/>
      <c r="WTY40" s="522"/>
      <c r="WTZ40" s="522"/>
      <c r="WUA40" s="522"/>
      <c r="WUB40" s="522"/>
      <c r="WUC40" s="522"/>
      <c r="WUD40" s="522"/>
      <c r="WUE40" s="522"/>
      <c r="WUF40" s="522"/>
      <c r="WUG40" s="522"/>
      <c r="WUH40" s="522"/>
      <c r="WUI40" s="522"/>
      <c r="WUJ40" s="522"/>
      <c r="WUK40" s="522"/>
      <c r="WUL40" s="522"/>
      <c r="WUM40" s="522"/>
      <c r="WUN40" s="522"/>
      <c r="WUO40" s="522"/>
      <c r="WUP40" s="522"/>
      <c r="WUQ40" s="522"/>
      <c r="WUR40" s="522"/>
      <c r="WUS40" s="522"/>
      <c r="WUT40" s="522"/>
      <c r="WUU40" s="522"/>
      <c r="WUV40" s="522"/>
      <c r="WUW40" s="522"/>
      <c r="WUX40" s="522"/>
      <c r="WUY40" s="522"/>
      <c r="WUZ40" s="522"/>
      <c r="WVA40" s="522"/>
      <c r="WVB40" s="522"/>
      <c r="WVC40" s="522"/>
      <c r="WVD40" s="522"/>
      <c r="WVE40" s="522"/>
      <c r="WVF40" s="522"/>
      <c r="WVG40" s="522"/>
      <c r="WVH40" s="522"/>
      <c r="WVI40" s="522"/>
      <c r="WVJ40" s="522"/>
      <c r="WVK40" s="522"/>
      <c r="WVL40" s="522"/>
      <c r="WVM40" s="522"/>
      <c r="WVN40" s="522"/>
      <c r="WVO40" s="522"/>
      <c r="WVP40" s="522"/>
      <c r="WVQ40" s="522"/>
      <c r="WVR40" s="522"/>
      <c r="WVS40" s="522"/>
      <c r="WVT40" s="522"/>
    </row>
    <row r="41" spans="1:16140" ht="21" customHeight="1">
      <c r="A41" s="578">
        <v>42737</v>
      </c>
      <c r="B41" s="592" t="s">
        <v>2183</v>
      </c>
      <c r="C41" s="254"/>
      <c r="D41" s="569">
        <v>10</v>
      </c>
      <c r="E41" s="513">
        <v>147</v>
      </c>
      <c r="F41" s="513"/>
      <c r="G41" s="513">
        <f t="shared" si="0"/>
        <v>1470</v>
      </c>
      <c r="H41" s="569"/>
      <c r="I41" s="513"/>
      <c r="J41" s="513">
        <f t="shared" si="1"/>
        <v>0</v>
      </c>
      <c r="K41" s="514"/>
      <c r="L41" s="513">
        <f t="shared" si="2"/>
        <v>29526</v>
      </c>
      <c r="M41" s="515"/>
    </row>
    <row r="42" spans="1:16140" ht="21" customHeight="1">
      <c r="A42" s="578">
        <v>42741</v>
      </c>
      <c r="B42" s="592" t="s">
        <v>2179</v>
      </c>
      <c r="C42" s="254"/>
      <c r="D42" s="569">
        <v>10</v>
      </c>
      <c r="E42" s="513">
        <v>220</v>
      </c>
      <c r="F42" s="513"/>
      <c r="G42" s="513">
        <f t="shared" si="0"/>
        <v>2200</v>
      </c>
      <c r="H42" s="569"/>
      <c r="I42" s="513"/>
      <c r="J42" s="513">
        <f t="shared" si="1"/>
        <v>0</v>
      </c>
      <c r="K42" s="514"/>
      <c r="L42" s="513">
        <f t="shared" si="2"/>
        <v>31726</v>
      </c>
      <c r="M42" s="515"/>
    </row>
    <row r="43" spans="1:16140" ht="21" customHeight="1">
      <c r="A43" s="578">
        <v>42741</v>
      </c>
      <c r="B43" s="592" t="s">
        <v>2182</v>
      </c>
      <c r="C43" s="254"/>
      <c r="D43" s="569">
        <v>15</v>
      </c>
      <c r="E43" s="513">
        <v>147</v>
      </c>
      <c r="F43" s="513"/>
      <c r="G43" s="513">
        <f t="shared" si="0"/>
        <v>2205</v>
      </c>
      <c r="H43" s="569"/>
      <c r="I43" s="513"/>
      <c r="J43" s="513">
        <f t="shared" si="1"/>
        <v>0</v>
      </c>
      <c r="K43" s="514"/>
      <c r="L43" s="513">
        <f t="shared" si="2"/>
        <v>33931</v>
      </c>
      <c r="M43" s="515"/>
    </row>
    <row r="44" spans="1:16140" ht="21" customHeight="1">
      <c r="A44" s="578">
        <v>42741</v>
      </c>
      <c r="B44" s="592" t="s">
        <v>2183</v>
      </c>
      <c r="C44" s="254"/>
      <c r="D44" s="569">
        <v>20</v>
      </c>
      <c r="E44" s="513">
        <v>147</v>
      </c>
      <c r="F44" s="513"/>
      <c r="G44" s="513">
        <f t="shared" si="0"/>
        <v>2940</v>
      </c>
      <c r="H44" s="569"/>
      <c r="I44" s="513"/>
      <c r="J44" s="513">
        <f t="shared" si="1"/>
        <v>0</v>
      </c>
      <c r="K44" s="514"/>
      <c r="L44" s="513">
        <f t="shared" si="2"/>
        <v>36871</v>
      </c>
      <c r="M44" s="515"/>
    </row>
    <row r="45" spans="1:16140" ht="21" customHeight="1">
      <c r="A45" s="578">
        <v>42741</v>
      </c>
      <c r="B45" s="592" t="s">
        <v>2176</v>
      </c>
      <c r="C45" s="254"/>
      <c r="D45" s="569">
        <v>10</v>
      </c>
      <c r="E45" s="513">
        <v>100</v>
      </c>
      <c r="F45" s="513"/>
      <c r="G45" s="513">
        <f t="shared" si="0"/>
        <v>1000</v>
      </c>
      <c r="H45" s="569"/>
      <c r="I45" s="513"/>
      <c r="J45" s="513">
        <f t="shared" si="1"/>
        <v>0</v>
      </c>
      <c r="K45" s="514"/>
      <c r="L45" s="513">
        <f t="shared" si="2"/>
        <v>37871</v>
      </c>
      <c r="M45" s="515" t="s">
        <v>1301</v>
      </c>
    </row>
    <row r="46" spans="1:16140" ht="21" customHeight="1">
      <c r="A46" s="578">
        <v>42741</v>
      </c>
      <c r="B46" s="592" t="s">
        <v>2182</v>
      </c>
      <c r="C46" s="254"/>
      <c r="D46" s="569">
        <v>28</v>
      </c>
      <c r="E46" s="513">
        <v>147</v>
      </c>
      <c r="F46" s="513"/>
      <c r="G46" s="513">
        <f t="shared" si="0"/>
        <v>4116</v>
      </c>
      <c r="H46" s="569"/>
      <c r="I46" s="513"/>
      <c r="J46" s="513">
        <f t="shared" si="1"/>
        <v>0</v>
      </c>
      <c r="K46" s="514"/>
      <c r="L46" s="513">
        <f t="shared" si="2"/>
        <v>41987</v>
      </c>
      <c r="M46" s="515" t="s">
        <v>1301</v>
      </c>
    </row>
    <row r="47" spans="1:16140" ht="21" customHeight="1">
      <c r="A47" s="578">
        <v>42747</v>
      </c>
      <c r="B47" s="592" t="s">
        <v>2177</v>
      </c>
      <c r="C47" s="254"/>
      <c r="D47" s="569">
        <v>30</v>
      </c>
      <c r="E47" s="513">
        <v>160</v>
      </c>
      <c r="F47" s="513"/>
      <c r="G47" s="513">
        <f t="shared" si="0"/>
        <v>4800</v>
      </c>
      <c r="H47" s="569"/>
      <c r="I47" s="513"/>
      <c r="J47" s="513">
        <f t="shared" si="1"/>
        <v>0</v>
      </c>
      <c r="K47" s="514"/>
      <c r="L47" s="513">
        <f t="shared" si="2"/>
        <v>46787</v>
      </c>
      <c r="M47" s="515"/>
    </row>
    <row r="48" spans="1:16140" ht="21" customHeight="1">
      <c r="A48" s="578">
        <v>42747</v>
      </c>
      <c r="B48" s="592" t="s">
        <v>2179</v>
      </c>
      <c r="C48" s="254"/>
      <c r="D48" s="569">
        <v>20</v>
      </c>
      <c r="E48" s="513">
        <v>220</v>
      </c>
      <c r="F48" s="513"/>
      <c r="G48" s="513">
        <f t="shared" si="0"/>
        <v>4400</v>
      </c>
      <c r="H48" s="569"/>
      <c r="I48" s="513"/>
      <c r="J48" s="513">
        <f t="shared" si="1"/>
        <v>0</v>
      </c>
      <c r="K48" s="514"/>
      <c r="L48" s="513">
        <f t="shared" si="2"/>
        <v>51187</v>
      </c>
      <c r="M48" s="515"/>
    </row>
    <row r="49" spans="1:13" ht="21" customHeight="1">
      <c r="A49" s="591">
        <v>42754</v>
      </c>
      <c r="B49" s="592" t="s">
        <v>17</v>
      </c>
      <c r="C49" s="254"/>
      <c r="D49" s="569"/>
      <c r="E49" s="513"/>
      <c r="F49" s="513">
        <v>5017.8999999999996</v>
      </c>
      <c r="G49" s="513">
        <f t="shared" ref="G49" si="3">IF(B49&lt;&gt;"",D49*E49,0)</f>
        <v>0</v>
      </c>
      <c r="H49" s="569"/>
      <c r="I49" s="513"/>
      <c r="J49" s="513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5"/>
    </row>
    <row r="50" spans="1:13" ht="21" customHeight="1">
      <c r="A50" s="578">
        <v>42751</v>
      </c>
      <c r="B50" s="592" t="s">
        <v>2185</v>
      </c>
      <c r="C50" s="254"/>
      <c r="D50" s="569">
        <v>60</v>
      </c>
      <c r="E50" s="513">
        <v>150</v>
      </c>
      <c r="F50" s="513"/>
      <c r="G50" s="513">
        <f t="shared" ref="G50:G62" si="5">IF(B50&lt;&gt;"",D50*E50,0)</f>
        <v>9000</v>
      </c>
      <c r="H50" s="569"/>
      <c r="I50" s="513"/>
      <c r="J50" s="513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5"/>
    </row>
    <row r="51" spans="1:13" ht="21" customHeight="1">
      <c r="A51" s="578">
        <v>42751</v>
      </c>
      <c r="B51" s="592" t="s">
        <v>2179</v>
      </c>
      <c r="C51" s="254"/>
      <c r="D51" s="569">
        <v>20</v>
      </c>
      <c r="E51" s="513">
        <v>220</v>
      </c>
      <c r="F51" s="513"/>
      <c r="G51" s="513">
        <f t="shared" si="5"/>
        <v>4400</v>
      </c>
      <c r="H51" s="569"/>
      <c r="I51" s="513"/>
      <c r="J51" s="513">
        <f t="shared" si="6"/>
        <v>0</v>
      </c>
      <c r="K51" s="111"/>
      <c r="L51" s="111">
        <f t="shared" si="7"/>
        <v>13400</v>
      </c>
      <c r="M51" s="515" t="s">
        <v>1301</v>
      </c>
    </row>
    <row r="52" spans="1:13" ht="21" customHeight="1">
      <c r="A52" s="578">
        <v>42751</v>
      </c>
      <c r="B52" s="592" t="s">
        <v>2186</v>
      </c>
      <c r="C52" s="254"/>
      <c r="D52" s="569">
        <v>10</v>
      </c>
      <c r="E52" s="513">
        <v>200</v>
      </c>
      <c r="F52" s="513"/>
      <c r="G52" s="513">
        <f t="shared" si="5"/>
        <v>2000</v>
      </c>
      <c r="H52" s="569"/>
      <c r="I52" s="513"/>
      <c r="J52" s="513">
        <f t="shared" si="6"/>
        <v>0</v>
      </c>
      <c r="K52" s="111"/>
      <c r="L52" s="111">
        <f t="shared" si="7"/>
        <v>15400</v>
      </c>
      <c r="M52" s="515" t="s">
        <v>1301</v>
      </c>
    </row>
    <row r="53" spans="1:13" ht="21" customHeight="1">
      <c r="A53" s="578">
        <v>42758</v>
      </c>
      <c r="B53" s="592" t="s">
        <v>2177</v>
      </c>
      <c r="C53" s="254"/>
      <c r="D53" s="569">
        <v>120</v>
      </c>
      <c r="E53" s="513">
        <v>160</v>
      </c>
      <c r="F53" s="513"/>
      <c r="G53" s="513">
        <f t="shared" si="5"/>
        <v>19200</v>
      </c>
      <c r="H53" s="569"/>
      <c r="I53" s="513"/>
      <c r="J53" s="513">
        <f t="shared" si="6"/>
        <v>0</v>
      </c>
      <c r="K53" s="111"/>
      <c r="L53" s="111">
        <f t="shared" si="7"/>
        <v>34600</v>
      </c>
      <c r="M53" s="515"/>
    </row>
    <row r="54" spans="1:13" s="527" customFormat="1" ht="21" customHeight="1">
      <c r="A54" s="578">
        <v>42758</v>
      </c>
      <c r="B54" s="592" t="s">
        <v>2185</v>
      </c>
      <c r="C54" s="254"/>
      <c r="D54" s="569">
        <v>30</v>
      </c>
      <c r="E54" s="513">
        <v>150</v>
      </c>
      <c r="F54" s="513"/>
      <c r="G54" s="513">
        <f t="shared" si="5"/>
        <v>4500</v>
      </c>
      <c r="H54" s="569"/>
      <c r="I54" s="513"/>
      <c r="J54" s="513">
        <f t="shared" si="6"/>
        <v>0</v>
      </c>
      <c r="K54" s="111"/>
      <c r="L54" s="111">
        <f t="shared" si="7"/>
        <v>39100</v>
      </c>
      <c r="M54" s="526"/>
    </row>
    <row r="55" spans="1:13" ht="21" customHeight="1">
      <c r="A55" s="578">
        <v>42758</v>
      </c>
      <c r="B55" s="592" t="s">
        <v>2179</v>
      </c>
      <c r="C55" s="254"/>
      <c r="D55" s="569">
        <v>30</v>
      </c>
      <c r="E55" s="513">
        <v>220</v>
      </c>
      <c r="F55" s="513"/>
      <c r="G55" s="513">
        <f t="shared" si="5"/>
        <v>6600</v>
      </c>
      <c r="H55" s="569"/>
      <c r="I55" s="513"/>
      <c r="J55" s="513">
        <f t="shared" si="6"/>
        <v>0</v>
      </c>
      <c r="K55" s="111"/>
      <c r="L55" s="111">
        <f t="shared" si="7"/>
        <v>45700</v>
      </c>
      <c r="M55" s="515" t="s">
        <v>1301</v>
      </c>
    </row>
    <row r="56" spans="1:13" ht="21" customHeight="1">
      <c r="A56" s="578">
        <v>42758</v>
      </c>
      <c r="B56" s="592" t="s">
        <v>2185</v>
      </c>
      <c r="C56" s="254"/>
      <c r="D56" s="569">
        <v>40</v>
      </c>
      <c r="E56" s="513">
        <v>150</v>
      </c>
      <c r="F56" s="513"/>
      <c r="G56" s="513">
        <f t="shared" si="5"/>
        <v>6000</v>
      </c>
      <c r="H56" s="569"/>
      <c r="I56" s="513"/>
      <c r="J56" s="513">
        <f t="shared" si="6"/>
        <v>0</v>
      </c>
      <c r="K56" s="111"/>
      <c r="L56" s="111">
        <f t="shared" si="7"/>
        <v>51700</v>
      </c>
      <c r="M56" s="515" t="s">
        <v>1301</v>
      </c>
    </row>
    <row r="57" spans="1:13" ht="21" customHeight="1">
      <c r="A57" s="671">
        <v>42786</v>
      </c>
      <c r="B57" s="592" t="s">
        <v>17</v>
      </c>
      <c r="C57" s="254"/>
      <c r="D57" s="569"/>
      <c r="E57" s="513"/>
      <c r="F57" s="513">
        <v>5170</v>
      </c>
      <c r="G57" s="513">
        <f t="shared" si="5"/>
        <v>0</v>
      </c>
      <c r="H57" s="569"/>
      <c r="I57" s="513"/>
      <c r="J57" s="513">
        <f t="shared" si="6"/>
        <v>0</v>
      </c>
      <c r="K57" s="111">
        <v>56870</v>
      </c>
      <c r="L57" s="111">
        <f t="shared" si="7"/>
        <v>0</v>
      </c>
      <c r="M57" s="515"/>
    </row>
    <row r="58" spans="1:13" ht="21" customHeight="1">
      <c r="A58" s="578">
        <v>42791</v>
      </c>
      <c r="B58" s="592" t="s">
        <v>2177</v>
      </c>
      <c r="C58" s="254"/>
      <c r="D58" s="569">
        <v>60</v>
      </c>
      <c r="E58" s="513">
        <v>160</v>
      </c>
      <c r="F58" s="513"/>
      <c r="G58" s="513">
        <f t="shared" si="5"/>
        <v>9600</v>
      </c>
      <c r="H58" s="569">
        <v>13.4</v>
      </c>
      <c r="I58" s="513">
        <v>160</v>
      </c>
      <c r="J58" s="513">
        <f t="shared" si="6"/>
        <v>2144</v>
      </c>
      <c r="K58" s="111"/>
      <c r="L58" s="111">
        <f t="shared" si="7"/>
        <v>7456</v>
      </c>
      <c r="M58" s="515"/>
    </row>
    <row r="59" spans="1:13" ht="21" customHeight="1">
      <c r="A59" s="671">
        <v>42791</v>
      </c>
      <c r="B59" s="592" t="s">
        <v>2179</v>
      </c>
      <c r="C59" s="254"/>
      <c r="D59" s="569">
        <v>20</v>
      </c>
      <c r="E59" s="513">
        <v>220</v>
      </c>
      <c r="F59" s="513"/>
      <c r="G59" s="513">
        <f t="shared" si="5"/>
        <v>4400</v>
      </c>
      <c r="H59" s="569"/>
      <c r="I59" s="513"/>
      <c r="J59" s="513">
        <f t="shared" si="6"/>
        <v>0</v>
      </c>
      <c r="K59" s="111"/>
      <c r="L59" s="111">
        <f t="shared" si="7"/>
        <v>11856</v>
      </c>
      <c r="M59" s="515" t="s">
        <v>1301</v>
      </c>
    </row>
    <row r="60" spans="1:13" ht="21" customHeight="1">
      <c r="A60" s="671">
        <v>42791</v>
      </c>
      <c r="B60" s="592" t="s">
        <v>2186</v>
      </c>
      <c r="C60" s="254"/>
      <c r="D60" s="569">
        <v>10</v>
      </c>
      <c r="E60" s="513">
        <v>200</v>
      </c>
      <c r="F60" s="513"/>
      <c r="G60" s="513">
        <f t="shared" si="5"/>
        <v>2000</v>
      </c>
      <c r="H60" s="569"/>
      <c r="I60" s="513"/>
      <c r="J60" s="513">
        <f t="shared" si="6"/>
        <v>0</v>
      </c>
      <c r="K60" s="111"/>
      <c r="L60" s="111">
        <f t="shared" si="7"/>
        <v>13856</v>
      </c>
      <c r="M60" s="515" t="s">
        <v>1301</v>
      </c>
    </row>
    <row r="61" spans="1:13" ht="21" customHeight="1">
      <c r="A61" s="578">
        <v>42805</v>
      </c>
      <c r="B61" s="592" t="s">
        <v>2209</v>
      </c>
      <c r="C61" s="254"/>
      <c r="D61" s="569">
        <v>20</v>
      </c>
      <c r="E61" s="513">
        <v>155</v>
      </c>
      <c r="F61" s="513"/>
      <c r="G61" s="513">
        <f t="shared" si="5"/>
        <v>3100</v>
      </c>
      <c r="H61" s="569"/>
      <c r="I61" s="513"/>
      <c r="J61" s="513">
        <f t="shared" si="6"/>
        <v>0</v>
      </c>
      <c r="K61" s="111"/>
      <c r="L61" s="111">
        <f t="shared" si="7"/>
        <v>16956</v>
      </c>
      <c r="M61" s="515"/>
    </row>
    <row r="62" spans="1:13" ht="21" customHeight="1">
      <c r="A62" s="671">
        <v>42805</v>
      </c>
      <c r="B62" s="592" t="s">
        <v>2210</v>
      </c>
      <c r="C62" s="254"/>
      <c r="D62" s="569">
        <v>20</v>
      </c>
      <c r="E62" s="513">
        <v>147</v>
      </c>
      <c r="F62" s="513"/>
      <c r="G62" s="513">
        <f t="shared" si="5"/>
        <v>2940</v>
      </c>
      <c r="H62" s="569"/>
      <c r="I62" s="513"/>
      <c r="J62" s="513">
        <f t="shared" si="6"/>
        <v>0</v>
      </c>
      <c r="K62" s="111"/>
      <c r="L62" s="111">
        <f t="shared" si="7"/>
        <v>19896</v>
      </c>
      <c r="M62" s="515"/>
    </row>
    <row r="63" spans="1:13" ht="21" customHeight="1">
      <c r="A63" s="672">
        <v>42805</v>
      </c>
      <c r="B63" s="592" t="s">
        <v>2179</v>
      </c>
      <c r="C63" s="254"/>
      <c r="D63" s="569">
        <v>20</v>
      </c>
      <c r="E63" s="513">
        <v>220</v>
      </c>
      <c r="F63" s="513"/>
      <c r="G63" s="513">
        <f t="shared" ref="G63:G77" si="8">IF(B63&lt;&gt;"",D63*E63,0)</f>
        <v>4400</v>
      </c>
      <c r="H63" s="569"/>
      <c r="I63" s="513"/>
      <c r="J63" s="513">
        <f t="shared" ref="J63:J77" si="9">IF(B63&lt;&gt;"",H63*I63,0)</f>
        <v>0</v>
      </c>
      <c r="K63" s="111"/>
      <c r="L63" s="111">
        <f t="shared" si="7"/>
        <v>24296</v>
      </c>
      <c r="M63" s="515" t="s">
        <v>1301</v>
      </c>
    </row>
    <row r="64" spans="1:13" ht="21" customHeight="1">
      <c r="A64" s="672">
        <v>42805</v>
      </c>
      <c r="B64" s="592" t="s">
        <v>2186</v>
      </c>
      <c r="C64" s="254"/>
      <c r="D64" s="569">
        <v>20</v>
      </c>
      <c r="E64" s="513">
        <v>200</v>
      </c>
      <c r="F64" s="513"/>
      <c r="G64" s="513">
        <f t="shared" si="8"/>
        <v>4000</v>
      </c>
      <c r="H64" s="569"/>
      <c r="I64" s="513"/>
      <c r="J64" s="513">
        <f t="shared" si="9"/>
        <v>0</v>
      </c>
      <c r="K64" s="111"/>
      <c r="L64" s="111">
        <f t="shared" si="7"/>
        <v>28296</v>
      </c>
      <c r="M64" s="515" t="s">
        <v>1301</v>
      </c>
    </row>
    <row r="65" spans="1:13" ht="21" customHeight="1">
      <c r="A65" s="671">
        <v>42818</v>
      </c>
      <c r="B65" s="592" t="s">
        <v>2179</v>
      </c>
      <c r="C65" s="254"/>
      <c r="D65" s="569">
        <v>20</v>
      </c>
      <c r="E65" s="513">
        <v>220</v>
      </c>
      <c r="F65" s="513"/>
      <c r="G65" s="513">
        <f t="shared" si="8"/>
        <v>4400</v>
      </c>
      <c r="H65" s="569"/>
      <c r="I65" s="513"/>
      <c r="J65" s="513">
        <f t="shared" si="9"/>
        <v>0</v>
      </c>
      <c r="K65" s="111"/>
      <c r="L65" s="111">
        <f t="shared" si="7"/>
        <v>32696</v>
      </c>
      <c r="M65" s="515"/>
    </row>
    <row r="66" spans="1:13" ht="21" customHeight="1">
      <c r="A66" s="673">
        <v>42818</v>
      </c>
      <c r="B66" s="592" t="s">
        <v>2186</v>
      </c>
      <c r="C66" s="254"/>
      <c r="D66" s="569">
        <v>10</v>
      </c>
      <c r="E66" s="513">
        <v>200</v>
      </c>
      <c r="F66" s="513"/>
      <c r="G66" s="513">
        <f t="shared" si="8"/>
        <v>2000</v>
      </c>
      <c r="H66" s="569"/>
      <c r="I66" s="513"/>
      <c r="J66" s="513">
        <f t="shared" si="9"/>
        <v>0</v>
      </c>
      <c r="K66" s="111"/>
      <c r="L66" s="111">
        <f t="shared" si="7"/>
        <v>34696</v>
      </c>
      <c r="M66" s="515"/>
    </row>
    <row r="67" spans="1:13" ht="21" customHeight="1">
      <c r="A67" s="677">
        <v>42786</v>
      </c>
      <c r="B67" s="592" t="s">
        <v>17</v>
      </c>
      <c r="C67" s="254"/>
      <c r="D67" s="569"/>
      <c r="E67" s="513"/>
      <c r="F67" s="513">
        <v>3469.6</v>
      </c>
      <c r="G67" s="513">
        <f t="shared" si="8"/>
        <v>0</v>
      </c>
      <c r="H67" s="569"/>
      <c r="I67" s="513"/>
      <c r="J67" s="513">
        <f t="shared" si="9"/>
        <v>0</v>
      </c>
      <c r="K67" s="111">
        <v>38165.599999999999</v>
      </c>
      <c r="L67" s="111">
        <f>IF(B67&lt;&gt;"",L66+F67+G67-J67-K67,0)</f>
        <v>0</v>
      </c>
      <c r="M67" s="515"/>
    </row>
    <row r="68" spans="1:13" ht="21" customHeight="1">
      <c r="A68" s="671">
        <v>42830</v>
      </c>
      <c r="B68" s="592" t="s">
        <v>2177</v>
      </c>
      <c r="C68" s="254"/>
      <c r="D68" s="569">
        <v>150</v>
      </c>
      <c r="E68" s="111">
        <v>160</v>
      </c>
      <c r="F68" s="513"/>
      <c r="G68" s="513">
        <f t="shared" si="8"/>
        <v>24000</v>
      </c>
      <c r="H68" s="569"/>
      <c r="I68" s="513"/>
      <c r="J68" s="513">
        <f t="shared" si="9"/>
        <v>0</v>
      </c>
      <c r="K68" s="111"/>
      <c r="L68" s="111">
        <f>IF(B68&lt;&gt;"",L67+F68+G68-J68-K68,0)</f>
        <v>24000</v>
      </c>
      <c r="M68" s="515"/>
    </row>
    <row r="69" spans="1:13" ht="21" customHeight="1">
      <c r="A69" s="671">
        <v>42830</v>
      </c>
      <c r="B69" s="592" t="s">
        <v>2179</v>
      </c>
      <c r="C69" s="254"/>
      <c r="D69" s="569">
        <v>20</v>
      </c>
      <c r="E69" s="111">
        <v>210</v>
      </c>
      <c r="F69" s="513"/>
      <c r="G69" s="513">
        <f t="shared" si="8"/>
        <v>4200</v>
      </c>
      <c r="H69" s="569"/>
      <c r="I69" s="513"/>
      <c r="J69" s="513">
        <f t="shared" si="9"/>
        <v>0</v>
      </c>
      <c r="K69" s="111"/>
      <c r="L69" s="111">
        <f t="shared" ref="L69:L74" si="10">IF(B69&lt;&gt;"",L68+F69+G69-J69-K69,0)</f>
        <v>28200</v>
      </c>
      <c r="M69" s="515" t="s">
        <v>1301</v>
      </c>
    </row>
    <row r="70" spans="1:13" ht="21" customHeight="1">
      <c r="A70" s="676">
        <v>42830</v>
      </c>
      <c r="B70" s="592" t="s">
        <v>2186</v>
      </c>
      <c r="C70" s="254"/>
      <c r="D70" s="569">
        <v>10</v>
      </c>
      <c r="E70" s="111">
        <v>170</v>
      </c>
      <c r="F70" s="513"/>
      <c r="G70" s="513">
        <f t="shared" si="8"/>
        <v>1700</v>
      </c>
      <c r="H70" s="569"/>
      <c r="I70" s="513"/>
      <c r="J70" s="513">
        <f t="shared" si="9"/>
        <v>0</v>
      </c>
      <c r="K70" s="111"/>
      <c r="L70" s="111">
        <f t="shared" si="10"/>
        <v>29900</v>
      </c>
      <c r="M70" s="515" t="s">
        <v>1301</v>
      </c>
    </row>
    <row r="71" spans="1:13" ht="21" customHeight="1">
      <c r="A71" s="671">
        <v>42832</v>
      </c>
      <c r="B71" s="592" t="s">
        <v>2210</v>
      </c>
      <c r="C71" s="254"/>
      <c r="D71" s="569">
        <v>50</v>
      </c>
      <c r="E71" s="111">
        <v>150</v>
      </c>
      <c r="F71" s="513"/>
      <c r="G71" s="513">
        <f t="shared" si="8"/>
        <v>7500</v>
      </c>
      <c r="H71" s="569"/>
      <c r="I71" s="513"/>
      <c r="J71" s="513">
        <f t="shared" si="9"/>
        <v>0</v>
      </c>
      <c r="K71" s="111"/>
      <c r="L71" s="111">
        <f t="shared" si="10"/>
        <v>37400</v>
      </c>
      <c r="M71" s="515"/>
    </row>
    <row r="72" spans="1:13" ht="21" customHeight="1">
      <c r="A72" s="671">
        <v>42832</v>
      </c>
      <c r="B72" s="592" t="s">
        <v>2212</v>
      </c>
      <c r="C72" s="254"/>
      <c r="D72" s="569">
        <v>100</v>
      </c>
      <c r="E72" s="111">
        <v>147</v>
      </c>
      <c r="F72" s="513"/>
      <c r="G72" s="513">
        <f t="shared" si="8"/>
        <v>14700</v>
      </c>
      <c r="H72" s="569"/>
      <c r="I72" s="513"/>
      <c r="J72" s="513">
        <f t="shared" si="9"/>
        <v>0</v>
      </c>
      <c r="K72" s="111"/>
      <c r="L72" s="111">
        <f t="shared" si="10"/>
        <v>52100</v>
      </c>
      <c r="M72" s="515"/>
    </row>
    <row r="73" spans="1:13" ht="21" customHeight="1">
      <c r="A73" s="671">
        <v>42832</v>
      </c>
      <c r="B73" s="592" t="s">
        <v>2179</v>
      </c>
      <c r="C73" s="254"/>
      <c r="D73" s="569">
        <v>30.5</v>
      </c>
      <c r="E73" s="111">
        <v>210</v>
      </c>
      <c r="F73" s="513"/>
      <c r="G73" s="513">
        <f t="shared" si="8"/>
        <v>6405</v>
      </c>
      <c r="H73" s="569"/>
      <c r="I73" s="513"/>
      <c r="J73" s="513">
        <f t="shared" si="9"/>
        <v>0</v>
      </c>
      <c r="K73" s="111"/>
      <c r="L73" s="111">
        <f t="shared" si="10"/>
        <v>58505</v>
      </c>
      <c r="M73" s="515" t="s">
        <v>1301</v>
      </c>
    </row>
    <row r="74" spans="1:13" ht="21" customHeight="1">
      <c r="A74" s="676">
        <v>42832</v>
      </c>
      <c r="B74" s="592" t="s">
        <v>2186</v>
      </c>
      <c r="C74" s="254"/>
      <c r="D74" s="569">
        <v>30</v>
      </c>
      <c r="E74" s="111">
        <v>170</v>
      </c>
      <c r="F74" s="513"/>
      <c r="G74" s="513">
        <f t="shared" si="8"/>
        <v>5100</v>
      </c>
      <c r="H74" s="569"/>
      <c r="I74" s="513"/>
      <c r="J74" s="513">
        <f t="shared" si="9"/>
        <v>0</v>
      </c>
      <c r="K74" s="111"/>
      <c r="L74" s="111">
        <f t="shared" si="10"/>
        <v>63605</v>
      </c>
      <c r="M74" s="515" t="s">
        <v>1301</v>
      </c>
    </row>
    <row r="75" spans="1:13" ht="21" customHeight="1">
      <c r="A75" s="671">
        <v>42859</v>
      </c>
      <c r="B75" s="592" t="s">
        <v>17</v>
      </c>
      <c r="C75" s="254"/>
      <c r="D75" s="569"/>
      <c r="E75" s="513"/>
      <c r="F75" s="513">
        <v>6360.5</v>
      </c>
      <c r="G75" s="513">
        <f t="shared" si="8"/>
        <v>0</v>
      </c>
      <c r="H75" s="569"/>
      <c r="I75" s="513"/>
      <c r="J75" s="513">
        <f t="shared" si="9"/>
        <v>0</v>
      </c>
      <c r="K75" s="111">
        <v>69965.5</v>
      </c>
      <c r="L75" s="111">
        <f>IF(B75&lt;&gt;"",L74+F75+G75-J75-K75,0)</f>
        <v>0</v>
      </c>
      <c r="M75" s="515"/>
    </row>
    <row r="76" spans="1:13" ht="21" customHeight="1">
      <c r="A76" s="671">
        <v>42887</v>
      </c>
      <c r="B76" s="592" t="s">
        <v>2210</v>
      </c>
      <c r="C76" s="254"/>
      <c r="D76" s="569">
        <v>50</v>
      </c>
      <c r="E76" s="111">
        <v>150</v>
      </c>
      <c r="F76" s="513"/>
      <c r="G76" s="513">
        <f t="shared" si="8"/>
        <v>7500</v>
      </c>
      <c r="H76" s="569"/>
      <c r="I76" s="513"/>
      <c r="J76" s="513">
        <f t="shared" si="9"/>
        <v>0</v>
      </c>
      <c r="K76" s="111"/>
      <c r="L76" s="111">
        <f t="shared" ref="L76:L120" si="11">IF(B76&lt;&gt;"",L75+F76+G76-J76-K76,0)</f>
        <v>7500</v>
      </c>
      <c r="M76" s="515"/>
    </row>
    <row r="77" spans="1:13" ht="21" customHeight="1">
      <c r="A77" s="680">
        <v>42887</v>
      </c>
      <c r="B77" s="592" t="s">
        <v>2209</v>
      </c>
      <c r="C77" s="254"/>
      <c r="D77" s="569">
        <v>60</v>
      </c>
      <c r="E77" s="513">
        <v>156</v>
      </c>
      <c r="F77" s="513"/>
      <c r="G77" s="513">
        <f t="shared" si="8"/>
        <v>9360</v>
      </c>
      <c r="H77" s="569"/>
      <c r="I77" s="513"/>
      <c r="J77" s="513">
        <f t="shared" si="9"/>
        <v>0</v>
      </c>
      <c r="K77" s="111"/>
      <c r="L77" s="111">
        <f t="shared" si="11"/>
        <v>16860</v>
      </c>
      <c r="M77" s="515"/>
    </row>
    <row r="78" spans="1:13" ht="21" customHeight="1">
      <c r="A78" s="680">
        <v>42897</v>
      </c>
      <c r="B78" s="592" t="s">
        <v>2224</v>
      </c>
      <c r="C78" s="254"/>
      <c r="D78" s="569">
        <v>50</v>
      </c>
      <c r="E78" s="513">
        <v>320</v>
      </c>
      <c r="F78" s="513"/>
      <c r="G78" s="513">
        <f>IF(B78&lt;&gt;"",D78*E78,0)</f>
        <v>16000</v>
      </c>
      <c r="H78" s="569"/>
      <c r="I78" s="513"/>
      <c r="J78" s="513">
        <f>IF(B78&lt;&gt;"",H78*I78,0)</f>
        <v>0</v>
      </c>
      <c r="K78" s="111"/>
      <c r="L78" s="111">
        <f t="shared" si="11"/>
        <v>32860</v>
      </c>
      <c r="M78" s="515" t="s">
        <v>1301</v>
      </c>
    </row>
    <row r="79" spans="1:13" ht="21" customHeight="1">
      <c r="A79" s="680">
        <v>42887</v>
      </c>
      <c r="B79" s="592" t="s">
        <v>2220</v>
      </c>
      <c r="C79" s="254"/>
      <c r="D79" s="569">
        <v>30</v>
      </c>
      <c r="E79" s="513">
        <v>210</v>
      </c>
      <c r="F79" s="513"/>
      <c r="G79" s="513">
        <f t="shared" ref="G79:G120" si="12">IF(B79&lt;&gt;"",D79*E79,0)</f>
        <v>6300</v>
      </c>
      <c r="H79" s="569"/>
      <c r="I79" s="513"/>
      <c r="J79" s="513">
        <f t="shared" ref="J79:J120" si="13">IF(B79&lt;&gt;"",H79*I79,0)</f>
        <v>0</v>
      </c>
      <c r="K79" s="111"/>
      <c r="L79" s="111">
        <f t="shared" si="11"/>
        <v>39160</v>
      </c>
      <c r="M79" s="515"/>
    </row>
    <row r="80" spans="1:13" ht="21" customHeight="1">
      <c r="A80" s="680">
        <v>42887</v>
      </c>
      <c r="B80" s="592" t="s">
        <v>2222</v>
      </c>
      <c r="C80" s="254"/>
      <c r="D80" s="569">
        <v>40</v>
      </c>
      <c r="E80" s="513">
        <v>150</v>
      </c>
      <c r="F80" s="513"/>
      <c r="G80" s="513">
        <f>IF(B80&lt;&gt;"",D80*E80,0)</f>
        <v>6000</v>
      </c>
      <c r="H80" s="569"/>
      <c r="I80" s="513"/>
      <c r="J80" s="513">
        <f>IF(B80&lt;&gt;"",H80*I80,0)</f>
        <v>0</v>
      </c>
      <c r="K80" s="111"/>
      <c r="L80" s="111">
        <f t="shared" si="11"/>
        <v>45160</v>
      </c>
      <c r="M80" s="515"/>
    </row>
    <row r="81" spans="1:13" ht="21" customHeight="1">
      <c r="A81" s="680">
        <v>42897</v>
      </c>
      <c r="B81" s="592" t="s">
        <v>2227</v>
      </c>
      <c r="C81" s="254"/>
      <c r="D81" s="569">
        <v>20</v>
      </c>
      <c r="E81" s="513">
        <v>700</v>
      </c>
      <c r="F81" s="513"/>
      <c r="G81" s="513">
        <f>IF(B81&lt;&gt;"",D81*E81,0)</f>
        <v>14000</v>
      </c>
      <c r="H81" s="569"/>
      <c r="I81" s="513"/>
      <c r="J81" s="513">
        <f>IF(B81&lt;&gt;"",H81*I81,0)</f>
        <v>0</v>
      </c>
      <c r="K81" s="111"/>
      <c r="L81" s="111">
        <f t="shared" si="11"/>
        <v>59160</v>
      </c>
      <c r="M81" s="515" t="s">
        <v>1301</v>
      </c>
    </row>
    <row r="82" spans="1:13" ht="21" customHeight="1">
      <c r="A82" s="680">
        <v>42887</v>
      </c>
      <c r="B82" s="592" t="s">
        <v>1334</v>
      </c>
      <c r="C82" s="254"/>
      <c r="D82" s="569">
        <v>30</v>
      </c>
      <c r="E82" s="513">
        <v>690</v>
      </c>
      <c r="F82" s="513"/>
      <c r="G82" s="513">
        <f t="shared" si="12"/>
        <v>20700</v>
      </c>
      <c r="H82" s="569"/>
      <c r="I82" s="513"/>
      <c r="J82" s="513">
        <f t="shared" si="13"/>
        <v>0</v>
      </c>
      <c r="K82" s="111"/>
      <c r="L82" s="111">
        <f t="shared" si="11"/>
        <v>79860</v>
      </c>
      <c r="M82" s="515"/>
    </row>
    <row r="83" spans="1:13" ht="21" customHeight="1">
      <c r="A83" s="680">
        <v>42897</v>
      </c>
      <c r="B83" s="592" t="s">
        <v>2226</v>
      </c>
      <c r="C83" s="254"/>
      <c r="D83" s="569">
        <v>20</v>
      </c>
      <c r="E83" s="513">
        <v>100</v>
      </c>
      <c r="F83" s="513"/>
      <c r="G83" s="513">
        <f>IF(B83&lt;&gt;"",D83*E83,0)</f>
        <v>2000</v>
      </c>
      <c r="H83" s="569"/>
      <c r="I83" s="513"/>
      <c r="J83" s="513">
        <f>IF(B83&lt;&gt;"",H83*I83,0)</f>
        <v>0</v>
      </c>
      <c r="K83" s="111"/>
      <c r="L83" s="111">
        <f t="shared" si="11"/>
        <v>81860</v>
      </c>
      <c r="M83" s="515" t="s">
        <v>1301</v>
      </c>
    </row>
    <row r="84" spans="1:13" ht="21" customHeight="1">
      <c r="A84" s="680">
        <v>42887</v>
      </c>
      <c r="B84" s="592" t="s">
        <v>2221</v>
      </c>
      <c r="C84" s="254"/>
      <c r="D84" s="569">
        <v>10</v>
      </c>
      <c r="E84" s="513">
        <v>570</v>
      </c>
      <c r="F84" s="513"/>
      <c r="G84" s="513">
        <f t="shared" si="12"/>
        <v>5700</v>
      </c>
      <c r="H84" s="569"/>
      <c r="I84" s="513"/>
      <c r="J84" s="513">
        <f t="shared" si="13"/>
        <v>0</v>
      </c>
      <c r="K84" s="111"/>
      <c r="L84" s="111">
        <f t="shared" si="11"/>
        <v>87560</v>
      </c>
      <c r="M84" s="515"/>
    </row>
    <row r="85" spans="1:13" ht="21" customHeight="1">
      <c r="A85" s="680">
        <v>42887</v>
      </c>
      <c r="B85" s="592" t="s">
        <v>2225</v>
      </c>
      <c r="C85" s="254"/>
      <c r="D85" s="569">
        <v>2</v>
      </c>
      <c r="E85" s="513">
        <v>420</v>
      </c>
      <c r="F85" s="513"/>
      <c r="G85" s="513">
        <f t="shared" si="12"/>
        <v>840</v>
      </c>
      <c r="H85" s="569"/>
      <c r="I85" s="513"/>
      <c r="J85" s="513">
        <f t="shared" si="13"/>
        <v>0</v>
      </c>
      <c r="K85" s="111"/>
      <c r="L85" s="111">
        <f t="shared" si="11"/>
        <v>88400</v>
      </c>
      <c r="M85" s="515"/>
    </row>
    <row r="86" spans="1:13" ht="21" customHeight="1">
      <c r="A86" s="679">
        <v>42905</v>
      </c>
      <c r="B86" s="592" t="s">
        <v>2178</v>
      </c>
      <c r="C86" s="254"/>
      <c r="D86" s="569">
        <v>50</v>
      </c>
      <c r="E86" s="513">
        <v>170</v>
      </c>
      <c r="F86" s="513"/>
      <c r="G86" s="513">
        <f>IF(B86&lt;&gt;"",D86*E86,0)</f>
        <v>8500</v>
      </c>
      <c r="H86" s="569"/>
      <c r="I86" s="513"/>
      <c r="J86" s="513">
        <f>IF(B86&lt;&gt;"",H86*I86,0)</f>
        <v>0</v>
      </c>
      <c r="K86" s="111"/>
      <c r="L86" s="111">
        <f t="shared" si="11"/>
        <v>96900</v>
      </c>
      <c r="M86" s="515" t="s">
        <v>1301</v>
      </c>
    </row>
    <row r="87" spans="1:13" ht="21" customHeight="1">
      <c r="A87" s="680">
        <v>42905</v>
      </c>
      <c r="B87" s="592" t="s">
        <v>2179</v>
      </c>
      <c r="C87" s="254"/>
      <c r="D87" s="569">
        <v>40</v>
      </c>
      <c r="E87" s="513">
        <v>220</v>
      </c>
      <c r="F87" s="513"/>
      <c r="G87" s="513">
        <f>IF(B87&lt;&gt;"",D87*E87,0)</f>
        <v>8800</v>
      </c>
      <c r="H87" s="569"/>
      <c r="I87" s="513"/>
      <c r="J87" s="513">
        <f>IF(B87&lt;&gt;"",H87*I87,0)</f>
        <v>0</v>
      </c>
      <c r="K87" s="111"/>
      <c r="L87" s="111">
        <f t="shared" si="11"/>
        <v>105700</v>
      </c>
      <c r="M87" s="515" t="s">
        <v>1301</v>
      </c>
    </row>
    <row r="88" spans="1:13" ht="21" customHeight="1">
      <c r="A88" s="715">
        <v>42907</v>
      </c>
      <c r="B88" s="592" t="s">
        <v>17</v>
      </c>
      <c r="C88" s="254"/>
      <c r="D88" s="569"/>
      <c r="E88" s="513"/>
      <c r="F88" s="513">
        <v>10570</v>
      </c>
      <c r="G88" s="513">
        <f t="shared" ref="G88" si="14">IF(B88&lt;&gt;"",D88*E88,0)</f>
        <v>0</v>
      </c>
      <c r="H88" s="569"/>
      <c r="I88" s="513"/>
      <c r="J88" s="513">
        <f t="shared" ref="J88" si="15">IF(B88&lt;&gt;"",H88*I88,0)</f>
        <v>0</v>
      </c>
      <c r="K88" s="111">
        <v>116270</v>
      </c>
      <c r="L88" s="111">
        <f t="shared" si="11"/>
        <v>0</v>
      </c>
      <c r="M88" s="515"/>
    </row>
    <row r="89" spans="1:13" ht="21" customHeight="1">
      <c r="A89" s="679">
        <v>42921</v>
      </c>
      <c r="B89" s="592" t="s">
        <v>2238</v>
      </c>
      <c r="C89" s="254"/>
      <c r="D89" s="569">
        <v>15</v>
      </c>
      <c r="E89" s="513">
        <v>156</v>
      </c>
      <c r="F89" s="513"/>
      <c r="G89" s="513">
        <f t="shared" si="12"/>
        <v>2340</v>
      </c>
      <c r="H89" s="569"/>
      <c r="I89" s="513"/>
      <c r="J89" s="513">
        <f t="shared" si="13"/>
        <v>0</v>
      </c>
      <c r="K89" s="111"/>
      <c r="L89" s="111">
        <f t="shared" si="11"/>
        <v>2340</v>
      </c>
      <c r="M89" s="515"/>
    </row>
    <row r="90" spans="1:13" ht="21" customHeight="1">
      <c r="A90" s="714">
        <v>42921</v>
      </c>
      <c r="B90" s="592" t="s">
        <v>2239</v>
      </c>
      <c r="C90" s="254"/>
      <c r="D90" s="569">
        <v>50</v>
      </c>
      <c r="E90" s="513">
        <v>150</v>
      </c>
      <c r="F90" s="513"/>
      <c r="G90" s="513">
        <f t="shared" si="12"/>
        <v>7500</v>
      </c>
      <c r="H90" s="569"/>
      <c r="I90" s="513"/>
      <c r="J90" s="513">
        <f t="shared" si="13"/>
        <v>0</v>
      </c>
      <c r="K90" s="111"/>
      <c r="L90" s="111">
        <f t="shared" si="11"/>
        <v>9840</v>
      </c>
      <c r="M90" s="515"/>
    </row>
    <row r="91" spans="1:13" ht="21" customHeight="1">
      <c r="A91" s="714">
        <v>42921</v>
      </c>
      <c r="B91" s="592" t="s">
        <v>2240</v>
      </c>
      <c r="C91" s="254"/>
      <c r="D91" s="569">
        <v>10</v>
      </c>
      <c r="E91" s="513">
        <v>150</v>
      </c>
      <c r="F91" s="513"/>
      <c r="G91" s="513">
        <f t="shared" si="12"/>
        <v>1500</v>
      </c>
      <c r="H91" s="569"/>
      <c r="I91" s="513"/>
      <c r="J91" s="513">
        <f t="shared" si="13"/>
        <v>0</v>
      </c>
      <c r="K91" s="111"/>
      <c r="L91" s="111">
        <f t="shared" si="11"/>
        <v>11340</v>
      </c>
      <c r="M91" s="515"/>
    </row>
    <row r="92" spans="1:13" ht="21" customHeight="1">
      <c r="A92" s="714">
        <v>42921</v>
      </c>
      <c r="B92" s="592" t="s">
        <v>2241</v>
      </c>
      <c r="C92" s="254"/>
      <c r="D92" s="569">
        <v>20</v>
      </c>
      <c r="E92" s="513">
        <v>210</v>
      </c>
      <c r="F92" s="513"/>
      <c r="G92" s="513">
        <f t="shared" si="12"/>
        <v>4200</v>
      </c>
      <c r="H92" s="569"/>
      <c r="I92" s="513"/>
      <c r="J92" s="513">
        <f t="shared" si="13"/>
        <v>0</v>
      </c>
      <c r="K92" s="111"/>
      <c r="L92" s="111">
        <f t="shared" si="11"/>
        <v>15540</v>
      </c>
      <c r="M92" s="515"/>
    </row>
    <row r="93" spans="1:13" ht="21" customHeight="1">
      <c r="A93" s="714">
        <v>42921</v>
      </c>
      <c r="B93" s="592" t="s">
        <v>2242</v>
      </c>
      <c r="C93" s="254"/>
      <c r="D93" s="569">
        <v>20</v>
      </c>
      <c r="E93" s="513">
        <v>100</v>
      </c>
      <c r="F93" s="513"/>
      <c r="G93" s="513">
        <f t="shared" si="12"/>
        <v>2000</v>
      </c>
      <c r="H93" s="569"/>
      <c r="I93" s="513"/>
      <c r="J93" s="513">
        <f t="shared" si="13"/>
        <v>0</v>
      </c>
      <c r="K93" s="111"/>
      <c r="L93" s="111">
        <f t="shared" si="11"/>
        <v>17540</v>
      </c>
      <c r="M93" s="515" t="s">
        <v>1301</v>
      </c>
    </row>
    <row r="94" spans="1:13" ht="21" customHeight="1">
      <c r="A94" s="714">
        <v>42921</v>
      </c>
      <c r="B94" s="592" t="s">
        <v>2227</v>
      </c>
      <c r="C94" s="254"/>
      <c r="D94" s="569">
        <v>20</v>
      </c>
      <c r="E94" s="513">
        <v>700</v>
      </c>
      <c r="F94" s="513"/>
      <c r="G94" s="513">
        <f t="shared" si="12"/>
        <v>14000</v>
      </c>
      <c r="H94" s="569"/>
      <c r="I94" s="513"/>
      <c r="J94" s="513">
        <f t="shared" si="13"/>
        <v>0</v>
      </c>
      <c r="K94" s="111"/>
      <c r="L94" s="111">
        <f t="shared" si="11"/>
        <v>31540</v>
      </c>
      <c r="M94" s="515" t="s">
        <v>1301</v>
      </c>
    </row>
    <row r="95" spans="1:13" ht="21" customHeight="1">
      <c r="A95" s="714">
        <v>42921</v>
      </c>
      <c r="B95" s="592" t="s">
        <v>1334</v>
      </c>
      <c r="C95" s="254"/>
      <c r="D95" s="569">
        <v>20</v>
      </c>
      <c r="E95" s="513">
        <v>690</v>
      </c>
      <c r="F95" s="513"/>
      <c r="G95" s="513">
        <f t="shared" si="12"/>
        <v>13800</v>
      </c>
      <c r="H95" s="569"/>
      <c r="I95" s="513"/>
      <c r="J95" s="513">
        <f t="shared" si="13"/>
        <v>0</v>
      </c>
      <c r="K95" s="111"/>
      <c r="L95" s="111">
        <f t="shared" si="11"/>
        <v>45340</v>
      </c>
      <c r="M95" s="515"/>
    </row>
    <row r="96" spans="1:13" ht="21" customHeight="1">
      <c r="A96" s="714">
        <v>42921</v>
      </c>
      <c r="B96" s="592" t="s">
        <v>2221</v>
      </c>
      <c r="C96" s="254"/>
      <c r="D96" s="569">
        <v>20</v>
      </c>
      <c r="E96" s="513">
        <v>570</v>
      </c>
      <c r="F96" s="513"/>
      <c r="G96" s="513">
        <f t="shared" si="12"/>
        <v>11400</v>
      </c>
      <c r="H96" s="569"/>
      <c r="I96" s="513"/>
      <c r="J96" s="513">
        <f t="shared" si="13"/>
        <v>0</v>
      </c>
      <c r="K96" s="111"/>
      <c r="L96" s="111">
        <f t="shared" si="11"/>
        <v>56740</v>
      </c>
      <c r="M96" s="515"/>
    </row>
    <row r="97" spans="1:13" ht="21" customHeight="1">
      <c r="A97" s="714">
        <v>42921</v>
      </c>
      <c r="B97" s="592" t="s">
        <v>2177</v>
      </c>
      <c r="C97" s="254"/>
      <c r="D97" s="569">
        <v>50</v>
      </c>
      <c r="E97" s="513">
        <v>160</v>
      </c>
      <c r="F97" s="513"/>
      <c r="G97" s="513">
        <f t="shared" si="12"/>
        <v>8000</v>
      </c>
      <c r="H97" s="569"/>
      <c r="I97" s="513"/>
      <c r="J97" s="513">
        <f t="shared" si="13"/>
        <v>0</v>
      </c>
      <c r="K97" s="111"/>
      <c r="L97" s="111">
        <f t="shared" si="11"/>
        <v>64740</v>
      </c>
      <c r="M97" s="515"/>
    </row>
    <row r="98" spans="1:13" ht="21" customHeight="1">
      <c r="A98" s="716">
        <v>42907</v>
      </c>
      <c r="B98" s="592" t="s">
        <v>17</v>
      </c>
      <c r="C98" s="254"/>
      <c r="D98" s="569"/>
      <c r="E98" s="513"/>
      <c r="F98" s="513">
        <v>6474</v>
      </c>
      <c r="G98" s="513">
        <f t="shared" si="12"/>
        <v>0</v>
      </c>
      <c r="H98" s="569"/>
      <c r="I98" s="513"/>
      <c r="J98" s="513">
        <f t="shared" si="13"/>
        <v>0</v>
      </c>
      <c r="K98" s="111">
        <v>71214</v>
      </c>
      <c r="L98" s="111">
        <f t="shared" ref="L98" si="16">IF(B98&lt;&gt;"",L97+F98+G98-J98-K98,0)</f>
        <v>0</v>
      </c>
      <c r="M98" s="515"/>
    </row>
    <row r="99" spans="1:13" ht="21" customHeight="1">
      <c r="A99" s="714">
        <v>42958</v>
      </c>
      <c r="B99" s="592" t="s">
        <v>2210</v>
      </c>
      <c r="C99" s="254"/>
      <c r="D99" s="569">
        <v>100</v>
      </c>
      <c r="E99" s="513">
        <v>156</v>
      </c>
      <c r="F99" s="513"/>
      <c r="G99" s="513">
        <f t="shared" si="12"/>
        <v>15600</v>
      </c>
      <c r="H99" s="569"/>
      <c r="I99" s="513"/>
      <c r="J99" s="513">
        <f t="shared" si="13"/>
        <v>0</v>
      </c>
      <c r="K99" s="111"/>
      <c r="L99" s="111">
        <f t="shared" si="11"/>
        <v>15600</v>
      </c>
      <c r="M99" s="515"/>
    </row>
    <row r="100" spans="1:13" ht="21" customHeight="1">
      <c r="A100" s="714">
        <v>42958</v>
      </c>
      <c r="B100" s="592" t="s">
        <v>2209</v>
      </c>
      <c r="C100" s="254"/>
      <c r="D100" s="569">
        <v>100</v>
      </c>
      <c r="E100" s="513">
        <v>150</v>
      </c>
      <c r="F100" s="513"/>
      <c r="G100" s="513">
        <f t="shared" si="12"/>
        <v>15000</v>
      </c>
      <c r="H100" s="569"/>
      <c r="I100" s="513"/>
      <c r="J100" s="513">
        <f t="shared" si="13"/>
        <v>0</v>
      </c>
      <c r="K100" s="111"/>
      <c r="L100" s="111">
        <f t="shared" si="11"/>
        <v>30600</v>
      </c>
      <c r="M100" s="515"/>
    </row>
    <row r="101" spans="1:13" ht="21" customHeight="1">
      <c r="A101" s="714">
        <v>42958</v>
      </c>
      <c r="B101" s="592" t="s">
        <v>1334</v>
      </c>
      <c r="C101" s="254"/>
      <c r="D101" s="569">
        <v>10</v>
      </c>
      <c r="E101" s="513">
        <v>690</v>
      </c>
      <c r="F101" s="513"/>
      <c r="G101" s="513">
        <f t="shared" si="12"/>
        <v>6900</v>
      </c>
      <c r="H101" s="569"/>
      <c r="I101" s="513"/>
      <c r="J101" s="513">
        <f t="shared" si="13"/>
        <v>0</v>
      </c>
      <c r="K101" s="111"/>
      <c r="L101" s="111">
        <f t="shared" si="11"/>
        <v>37500</v>
      </c>
      <c r="M101" s="515"/>
    </row>
    <row r="102" spans="1:13" ht="21" customHeight="1">
      <c r="A102" s="714">
        <v>42958</v>
      </c>
      <c r="B102" s="592" t="s">
        <v>2179</v>
      </c>
      <c r="C102" s="254"/>
      <c r="D102" s="569">
        <v>20</v>
      </c>
      <c r="E102" s="513">
        <v>220</v>
      </c>
      <c r="F102" s="513"/>
      <c r="G102" s="513">
        <f t="shared" si="12"/>
        <v>4400</v>
      </c>
      <c r="H102" s="569"/>
      <c r="I102" s="513"/>
      <c r="J102" s="513">
        <f t="shared" si="13"/>
        <v>0</v>
      </c>
      <c r="K102" s="111"/>
      <c r="L102" s="111">
        <f t="shared" si="11"/>
        <v>41900</v>
      </c>
      <c r="M102" s="515"/>
    </row>
    <row r="103" spans="1:13" ht="21" customHeight="1">
      <c r="A103" s="714">
        <v>42958</v>
      </c>
      <c r="B103" s="592" t="s">
        <v>2250</v>
      </c>
      <c r="C103" s="254"/>
      <c r="D103" s="569">
        <v>60</v>
      </c>
      <c r="E103" s="513">
        <v>100</v>
      </c>
      <c r="F103" s="513"/>
      <c r="G103" s="513">
        <f t="shared" si="12"/>
        <v>6000</v>
      </c>
      <c r="H103" s="569"/>
      <c r="I103" s="513"/>
      <c r="J103" s="513">
        <f t="shared" si="13"/>
        <v>0</v>
      </c>
      <c r="K103" s="111"/>
      <c r="L103" s="111">
        <f t="shared" si="11"/>
        <v>47900</v>
      </c>
      <c r="M103" s="515"/>
    </row>
    <row r="104" spans="1:13" ht="21" customHeight="1">
      <c r="A104" s="671"/>
      <c r="B104" s="592"/>
      <c r="C104" s="254"/>
      <c r="D104" s="569"/>
      <c r="E104" s="513"/>
      <c r="F104" s="513"/>
      <c r="G104" s="513">
        <f t="shared" si="12"/>
        <v>0</v>
      </c>
      <c r="H104" s="569"/>
      <c r="I104" s="513"/>
      <c r="J104" s="513">
        <f t="shared" si="13"/>
        <v>0</v>
      </c>
      <c r="K104" s="111"/>
      <c r="L104" s="111">
        <f t="shared" si="11"/>
        <v>0</v>
      </c>
      <c r="M104" s="515"/>
    </row>
    <row r="105" spans="1:13" ht="21" customHeight="1">
      <c r="A105" s="257"/>
      <c r="B105" s="592"/>
      <c r="C105" s="258"/>
      <c r="D105" s="571"/>
      <c r="E105" s="529"/>
      <c r="F105" s="529"/>
      <c r="G105" s="513">
        <f t="shared" si="12"/>
        <v>0</v>
      </c>
      <c r="H105" s="571"/>
      <c r="I105" s="529"/>
      <c r="J105" s="513">
        <f t="shared" si="13"/>
        <v>0</v>
      </c>
      <c r="K105" s="717"/>
      <c r="L105" s="111">
        <f t="shared" si="11"/>
        <v>0</v>
      </c>
      <c r="M105" s="531"/>
    </row>
    <row r="106" spans="1:13" ht="21" customHeight="1">
      <c r="A106" s="257"/>
      <c r="B106" s="592"/>
      <c r="C106" s="258"/>
      <c r="D106" s="571"/>
      <c r="E106" s="529"/>
      <c r="F106" s="529"/>
      <c r="G106" s="513">
        <f t="shared" si="12"/>
        <v>0</v>
      </c>
      <c r="H106" s="571"/>
      <c r="I106" s="529"/>
      <c r="J106" s="513">
        <f t="shared" si="13"/>
        <v>0</v>
      </c>
      <c r="K106" s="717"/>
      <c r="L106" s="111">
        <f t="shared" si="11"/>
        <v>0</v>
      </c>
      <c r="M106" s="531"/>
    </row>
    <row r="107" spans="1:13" ht="21" customHeight="1">
      <c r="A107" s="257"/>
      <c r="B107" s="592"/>
      <c r="C107" s="258"/>
      <c r="D107" s="571"/>
      <c r="E107" s="529"/>
      <c r="F107" s="529"/>
      <c r="G107" s="513">
        <f t="shared" si="12"/>
        <v>0</v>
      </c>
      <c r="H107" s="571"/>
      <c r="I107" s="529"/>
      <c r="J107" s="513">
        <f t="shared" si="13"/>
        <v>0</v>
      </c>
      <c r="K107" s="717"/>
      <c r="L107" s="111">
        <f t="shared" si="11"/>
        <v>0</v>
      </c>
      <c r="M107" s="531"/>
    </row>
    <row r="108" spans="1:13" ht="21" customHeight="1">
      <c r="A108" s="257"/>
      <c r="B108" s="592"/>
      <c r="C108" s="258"/>
      <c r="D108" s="571"/>
      <c r="E108" s="529"/>
      <c r="F108" s="529"/>
      <c r="G108" s="513">
        <f t="shared" si="12"/>
        <v>0</v>
      </c>
      <c r="H108" s="571"/>
      <c r="I108" s="529"/>
      <c r="J108" s="513">
        <f t="shared" si="13"/>
        <v>0</v>
      </c>
      <c r="K108" s="717"/>
      <c r="L108" s="111">
        <f t="shared" si="11"/>
        <v>0</v>
      </c>
      <c r="M108" s="531"/>
    </row>
    <row r="109" spans="1:13" ht="21" customHeight="1">
      <c r="A109" s="257"/>
      <c r="B109" s="592"/>
      <c r="C109" s="258"/>
      <c r="D109" s="571"/>
      <c r="E109" s="529"/>
      <c r="F109" s="529"/>
      <c r="G109" s="513">
        <f t="shared" si="12"/>
        <v>0</v>
      </c>
      <c r="H109" s="571"/>
      <c r="I109" s="529"/>
      <c r="J109" s="513">
        <f t="shared" si="13"/>
        <v>0</v>
      </c>
      <c r="K109" s="717"/>
      <c r="L109" s="111">
        <f t="shared" si="11"/>
        <v>0</v>
      </c>
      <c r="M109" s="531"/>
    </row>
    <row r="110" spans="1:13" ht="21" customHeight="1">
      <c r="A110" s="257"/>
      <c r="B110" s="592"/>
      <c r="C110" s="258"/>
      <c r="D110" s="571"/>
      <c r="E110" s="529"/>
      <c r="F110" s="529"/>
      <c r="G110" s="513">
        <f t="shared" si="12"/>
        <v>0</v>
      </c>
      <c r="H110" s="571"/>
      <c r="I110" s="529"/>
      <c r="J110" s="513">
        <f t="shared" si="13"/>
        <v>0</v>
      </c>
      <c r="K110" s="717"/>
      <c r="L110" s="111">
        <f t="shared" si="11"/>
        <v>0</v>
      </c>
      <c r="M110" s="531"/>
    </row>
    <row r="111" spans="1:13" ht="21" customHeight="1">
      <c r="A111" s="257"/>
      <c r="B111" s="592"/>
      <c r="C111" s="258"/>
      <c r="D111" s="571"/>
      <c r="E111" s="529"/>
      <c r="F111" s="529"/>
      <c r="G111" s="513">
        <f t="shared" si="12"/>
        <v>0</v>
      </c>
      <c r="H111" s="571"/>
      <c r="I111" s="529"/>
      <c r="J111" s="513">
        <f t="shared" si="13"/>
        <v>0</v>
      </c>
      <c r="K111" s="717"/>
      <c r="L111" s="111">
        <f t="shared" si="11"/>
        <v>0</v>
      </c>
      <c r="M111" s="531"/>
    </row>
    <row r="112" spans="1:13" ht="21" customHeight="1">
      <c r="A112" s="257"/>
      <c r="B112" s="592"/>
      <c r="C112" s="258"/>
      <c r="D112" s="571"/>
      <c r="E112" s="529"/>
      <c r="F112" s="529"/>
      <c r="G112" s="513">
        <f t="shared" si="12"/>
        <v>0</v>
      </c>
      <c r="H112" s="571"/>
      <c r="I112" s="529"/>
      <c r="J112" s="513">
        <f t="shared" si="13"/>
        <v>0</v>
      </c>
      <c r="K112" s="717"/>
      <c r="L112" s="111">
        <f t="shared" si="11"/>
        <v>0</v>
      </c>
      <c r="M112" s="531"/>
    </row>
    <row r="113" spans="1:13" ht="21" customHeight="1">
      <c r="A113" s="257"/>
      <c r="B113" s="592"/>
      <c r="C113" s="258"/>
      <c r="D113" s="571"/>
      <c r="E113" s="529"/>
      <c r="F113" s="529"/>
      <c r="G113" s="513">
        <f t="shared" si="12"/>
        <v>0</v>
      </c>
      <c r="H113" s="571"/>
      <c r="I113" s="529"/>
      <c r="J113" s="513">
        <f t="shared" si="13"/>
        <v>0</v>
      </c>
      <c r="K113" s="717"/>
      <c r="L113" s="111">
        <f t="shared" si="11"/>
        <v>0</v>
      </c>
      <c r="M113" s="531"/>
    </row>
    <row r="114" spans="1:13" ht="21" customHeight="1">
      <c r="A114" s="257"/>
      <c r="B114" s="592"/>
      <c r="C114" s="258"/>
      <c r="D114" s="571"/>
      <c r="E114" s="529"/>
      <c r="F114" s="529"/>
      <c r="G114" s="513">
        <f t="shared" si="12"/>
        <v>0</v>
      </c>
      <c r="H114" s="571"/>
      <c r="I114" s="529"/>
      <c r="J114" s="513">
        <f t="shared" si="13"/>
        <v>0</v>
      </c>
      <c r="K114" s="717"/>
      <c r="L114" s="111">
        <f t="shared" si="11"/>
        <v>0</v>
      </c>
      <c r="M114" s="531"/>
    </row>
    <row r="115" spans="1:13" ht="21" customHeight="1">
      <c r="A115" s="257"/>
      <c r="B115" s="592"/>
      <c r="C115" s="258"/>
      <c r="D115" s="571"/>
      <c r="E115" s="529"/>
      <c r="F115" s="529"/>
      <c r="G115" s="513">
        <f t="shared" si="12"/>
        <v>0</v>
      </c>
      <c r="H115" s="571"/>
      <c r="I115" s="529"/>
      <c r="J115" s="513">
        <f t="shared" si="13"/>
        <v>0</v>
      </c>
      <c r="K115" s="717"/>
      <c r="L115" s="111">
        <f t="shared" si="11"/>
        <v>0</v>
      </c>
      <c r="M115" s="531"/>
    </row>
    <row r="116" spans="1:13" ht="21" customHeight="1">
      <c r="A116" s="257"/>
      <c r="B116" s="592"/>
      <c r="C116" s="258"/>
      <c r="D116" s="571"/>
      <c r="E116" s="529"/>
      <c r="F116" s="529"/>
      <c r="G116" s="513">
        <f t="shared" si="12"/>
        <v>0</v>
      </c>
      <c r="H116" s="571"/>
      <c r="I116" s="529"/>
      <c r="J116" s="513">
        <f t="shared" si="13"/>
        <v>0</v>
      </c>
      <c r="K116" s="717"/>
      <c r="L116" s="111">
        <f t="shared" si="11"/>
        <v>0</v>
      </c>
      <c r="M116" s="531"/>
    </row>
    <row r="117" spans="1:13" ht="21" customHeight="1">
      <c r="A117" s="257"/>
      <c r="B117" s="592"/>
      <c r="C117" s="258"/>
      <c r="D117" s="571"/>
      <c r="E117" s="529"/>
      <c r="F117" s="529"/>
      <c r="G117" s="513">
        <f t="shared" si="12"/>
        <v>0</v>
      </c>
      <c r="H117" s="571"/>
      <c r="I117" s="529"/>
      <c r="J117" s="513">
        <f t="shared" si="13"/>
        <v>0</v>
      </c>
      <c r="K117" s="717"/>
      <c r="L117" s="111">
        <f t="shared" si="11"/>
        <v>0</v>
      </c>
      <c r="M117" s="531"/>
    </row>
    <row r="118" spans="1:13" ht="21" customHeight="1">
      <c r="A118" s="257"/>
      <c r="B118" s="592"/>
      <c r="C118" s="258"/>
      <c r="D118" s="571"/>
      <c r="E118" s="529"/>
      <c r="F118" s="529"/>
      <c r="G118" s="513">
        <f t="shared" si="12"/>
        <v>0</v>
      </c>
      <c r="H118" s="571"/>
      <c r="I118" s="529"/>
      <c r="J118" s="513">
        <f t="shared" si="13"/>
        <v>0</v>
      </c>
      <c r="K118" s="717"/>
      <c r="L118" s="111">
        <f t="shared" si="11"/>
        <v>0</v>
      </c>
      <c r="M118" s="531"/>
    </row>
    <row r="119" spans="1:13" ht="21" customHeight="1">
      <c r="A119" s="257"/>
      <c r="B119" s="592"/>
      <c r="C119" s="258"/>
      <c r="D119" s="571"/>
      <c r="E119" s="529"/>
      <c r="F119" s="529"/>
      <c r="G119" s="513">
        <f t="shared" si="12"/>
        <v>0</v>
      </c>
      <c r="H119" s="571"/>
      <c r="I119" s="529"/>
      <c r="J119" s="513">
        <f t="shared" si="13"/>
        <v>0</v>
      </c>
      <c r="K119" s="717"/>
      <c r="L119" s="111">
        <f t="shared" si="11"/>
        <v>0</v>
      </c>
      <c r="M119" s="531"/>
    </row>
    <row r="120" spans="1:13" ht="21" customHeight="1">
      <c r="A120" s="257"/>
      <c r="B120" s="592"/>
      <c r="C120" s="258"/>
      <c r="D120" s="571"/>
      <c r="E120" s="529"/>
      <c r="F120" s="529"/>
      <c r="G120" s="513">
        <f t="shared" si="12"/>
        <v>0</v>
      </c>
      <c r="H120" s="571"/>
      <c r="I120" s="529"/>
      <c r="J120" s="513">
        <f t="shared" si="13"/>
        <v>0</v>
      </c>
      <c r="K120" s="717"/>
      <c r="L120" s="111">
        <f t="shared" si="11"/>
        <v>0</v>
      </c>
      <c r="M120" s="531"/>
    </row>
    <row r="121" spans="1:13" ht="21" customHeight="1">
      <c r="A121" s="257"/>
      <c r="B121" s="592"/>
      <c r="C121" s="258"/>
      <c r="D121" s="571"/>
      <c r="E121" s="529"/>
      <c r="F121" s="529"/>
      <c r="G121" s="529"/>
      <c r="H121" s="571"/>
      <c r="I121" s="529"/>
      <c r="J121" s="529"/>
      <c r="K121" s="530"/>
      <c r="L121" s="524"/>
      <c r="M121" s="531"/>
    </row>
    <row r="122" spans="1:13" s="259" customFormat="1" ht="21" customHeight="1">
      <c r="A122" s="779" t="s">
        <v>3</v>
      </c>
      <c r="B122" s="779"/>
      <c r="C122" s="576"/>
      <c r="D122" s="572"/>
      <c r="E122" s="572"/>
      <c r="F122" s="575"/>
      <c r="G122" s="532"/>
      <c r="H122" s="572"/>
      <c r="I122" s="572"/>
      <c r="J122" s="575"/>
      <c r="K122" s="575"/>
      <c r="L122" s="534">
        <f>L87</f>
        <v>105700</v>
      </c>
      <c r="M122" s="579"/>
    </row>
  </sheetData>
  <autoFilter ref="A8:WVT104"/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122:B122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8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2" workbookViewId="0">
      <selection activeCell="L32" sqref="L32"/>
    </sheetView>
  </sheetViews>
  <sheetFormatPr defaultColWidth="10.28515625" defaultRowHeight="15.75"/>
  <cols>
    <col min="1" max="1" width="11.85546875" style="627" customWidth="1"/>
    <col min="2" max="2" width="14.140625" style="628" customWidth="1"/>
    <col min="3" max="3" width="11.28515625" style="629" hidden="1" customWidth="1"/>
    <col min="4" max="4" width="24" style="630" hidden="1" customWidth="1"/>
    <col min="5" max="5" width="35.28515625" style="631" customWidth="1"/>
    <col min="6" max="8" width="16.140625" style="629" customWidth="1"/>
    <col min="9" max="9" width="14.5703125" style="629" customWidth="1"/>
    <col min="10" max="10" width="11.7109375" style="632" customWidth="1"/>
    <col min="11" max="16384" width="10.28515625" style="622"/>
  </cols>
  <sheetData>
    <row r="1" spans="1:10" s="684" customFormat="1" ht="18" customHeight="1">
      <c r="A1" s="682" t="s">
        <v>9</v>
      </c>
      <c r="B1" s="683"/>
      <c r="D1" s="685"/>
      <c r="E1" s="686"/>
      <c r="F1" s="687"/>
      <c r="G1" s="687"/>
      <c r="H1" s="687"/>
      <c r="J1" s="688"/>
    </row>
    <row r="2" spans="1:10" s="684" customFormat="1" ht="18" customHeight="1">
      <c r="A2" s="795" t="s">
        <v>10</v>
      </c>
      <c r="B2" s="795"/>
      <c r="C2" s="795"/>
      <c r="D2" s="795"/>
      <c r="E2" s="686"/>
      <c r="F2" s="687"/>
      <c r="G2" s="687"/>
      <c r="H2" s="687"/>
      <c r="J2" s="688"/>
    </row>
    <row r="3" spans="1:10" s="684" customFormat="1" ht="18" customHeight="1">
      <c r="A3" s="682" t="s">
        <v>11</v>
      </c>
      <c r="B3" s="683"/>
      <c r="C3" s="689"/>
      <c r="D3" s="690"/>
      <c r="E3" s="686"/>
      <c r="F3" s="687"/>
      <c r="G3" s="687"/>
      <c r="H3" s="687"/>
      <c r="J3" s="688"/>
    </row>
    <row r="4" spans="1:10" s="688" customFormat="1" ht="9" customHeight="1">
      <c r="D4" s="691"/>
      <c r="E4" s="692"/>
      <c r="F4" s="693"/>
      <c r="G4" s="693"/>
      <c r="H4" s="693"/>
    </row>
    <row r="5" spans="1:10" s="695" customFormat="1" ht="29.25" customHeight="1">
      <c r="A5" s="796" t="s">
        <v>2228</v>
      </c>
      <c r="B5" s="796"/>
      <c r="C5" s="796"/>
      <c r="D5" s="796"/>
      <c r="E5" s="796"/>
      <c r="F5" s="796"/>
      <c r="G5" s="796"/>
      <c r="H5" s="796"/>
      <c r="I5" s="796"/>
      <c r="J5" s="694"/>
    </row>
    <row r="6" spans="1:10" ht="9" hidden="1" customHeight="1">
      <c r="A6" s="797"/>
      <c r="B6" s="797"/>
      <c r="C6" s="797"/>
      <c r="D6" s="797"/>
      <c r="E6" s="797"/>
      <c r="F6" s="797"/>
      <c r="G6" s="797"/>
      <c r="H6" s="797"/>
      <c r="I6" s="797"/>
    </row>
    <row r="7" spans="1:10" s="701" customFormat="1" ht="18" hidden="1" customHeight="1">
      <c r="A7" s="696"/>
      <c r="B7" s="697"/>
      <c r="C7" s="698"/>
      <c r="D7" s="699"/>
      <c r="E7" s="700"/>
      <c r="F7" s="698"/>
      <c r="G7" s="698"/>
      <c r="H7" s="698"/>
      <c r="I7" s="698"/>
      <c r="J7" s="632"/>
    </row>
    <row r="8" spans="1:10" s="701" customFormat="1" ht="18" hidden="1" customHeight="1">
      <c r="A8" s="696"/>
      <c r="B8" s="697"/>
      <c r="C8" s="698"/>
      <c r="D8" s="699"/>
      <c r="E8" s="700"/>
      <c r="F8" s="698"/>
      <c r="G8" s="698"/>
      <c r="H8" s="698"/>
      <c r="I8" s="698"/>
      <c r="J8" s="632"/>
    </row>
    <row r="9" spans="1:10" s="701" customFormat="1" ht="18" hidden="1" customHeight="1">
      <c r="A9" s="696"/>
      <c r="B9" s="697"/>
      <c r="C9" s="698"/>
      <c r="D9" s="699"/>
      <c r="E9" s="700"/>
      <c r="F9" s="698"/>
      <c r="G9" s="698"/>
      <c r="H9" s="698"/>
      <c r="I9" s="698"/>
      <c r="J9" s="632"/>
    </row>
    <row r="10" spans="1:10" ht="8.25" customHeight="1"/>
    <row r="11" spans="1:10" s="705" customFormat="1" ht="32.25" customHeight="1">
      <c r="A11" s="702" t="s">
        <v>13</v>
      </c>
      <c r="B11" s="702" t="s">
        <v>2189</v>
      </c>
      <c r="C11" s="703" t="s">
        <v>25</v>
      </c>
      <c r="D11" s="704" t="s">
        <v>26</v>
      </c>
      <c r="E11" s="703" t="s">
        <v>14</v>
      </c>
      <c r="F11" s="704" t="s">
        <v>16</v>
      </c>
      <c r="G11" s="704" t="s">
        <v>15</v>
      </c>
      <c r="H11" s="704" t="s">
        <v>17</v>
      </c>
      <c r="I11" s="704" t="s">
        <v>18</v>
      </c>
      <c r="J11" s="704" t="s">
        <v>19</v>
      </c>
    </row>
    <row r="12" spans="1:10" s="616" customFormat="1" ht="19.5" customHeight="1">
      <c r="A12" s="603">
        <v>42884</v>
      </c>
      <c r="B12" s="603"/>
      <c r="C12" s="604"/>
      <c r="D12" s="605"/>
      <c r="E12" s="706" t="s">
        <v>2229</v>
      </c>
      <c r="F12" s="606">
        <v>28599545</v>
      </c>
      <c r="G12" s="607">
        <f>F12*5%</f>
        <v>1429977.25</v>
      </c>
      <c r="H12" s="607"/>
      <c r="I12" s="707">
        <f>ROUND(IF(E12&lt;&gt;"",F12+G12-H12,0),0)</f>
        <v>30029522</v>
      </c>
      <c r="J12" s="609"/>
    </row>
    <row r="13" spans="1:10" s="616" customFormat="1" ht="18" customHeight="1">
      <c r="A13" s="603">
        <v>42922</v>
      </c>
      <c r="B13" s="603"/>
      <c r="C13" s="604"/>
      <c r="D13" s="605"/>
      <c r="E13" s="706" t="s">
        <v>17</v>
      </c>
      <c r="F13" s="606"/>
      <c r="G13" s="607"/>
      <c r="H13" s="607">
        <v>30029522</v>
      </c>
      <c r="I13" s="707">
        <f>ROUND(IF(E13&lt;&gt;"",I12+F13+G13-H13,0),0)</f>
        <v>0</v>
      </c>
      <c r="J13" s="609"/>
    </row>
    <row r="14" spans="1:10" s="616" customFormat="1" ht="18" customHeight="1">
      <c r="A14" s="603">
        <v>42934</v>
      </c>
      <c r="B14" s="603"/>
      <c r="C14" s="604"/>
      <c r="D14" s="605"/>
      <c r="E14" s="706" t="s">
        <v>2229</v>
      </c>
      <c r="F14" s="606">
        <v>14268579</v>
      </c>
      <c r="G14" s="607">
        <f>F14*5%</f>
        <v>713428.95000000007</v>
      </c>
      <c r="H14" s="607"/>
      <c r="I14" s="707">
        <f t="shared" ref="I14:I33" si="0">ROUND(IF(E14&lt;&gt;"",I13+F14+G14-H14,0),0)</f>
        <v>14982008</v>
      </c>
      <c r="J14" s="609"/>
    </row>
    <row r="15" spans="1:10" s="616" customFormat="1" ht="18" customHeight="1">
      <c r="A15" s="603">
        <v>42934</v>
      </c>
      <c r="B15" s="603"/>
      <c r="C15" s="604"/>
      <c r="D15" s="605"/>
      <c r="E15" s="706" t="s">
        <v>17</v>
      </c>
      <c r="F15" s="606"/>
      <c r="G15" s="607"/>
      <c r="H15" s="607">
        <v>14982007</v>
      </c>
      <c r="I15" s="707">
        <f t="shared" si="0"/>
        <v>1</v>
      </c>
      <c r="J15" s="609"/>
    </row>
    <row r="16" spans="1:10" s="616" customFormat="1" ht="18" customHeight="1">
      <c r="A16" s="603">
        <v>42946</v>
      </c>
      <c r="B16" s="603"/>
      <c r="C16" s="604"/>
      <c r="D16" s="605"/>
      <c r="E16" s="706" t="s">
        <v>2249</v>
      </c>
      <c r="F16" s="606"/>
      <c r="G16" s="607"/>
      <c r="H16" s="607">
        <v>1</v>
      </c>
      <c r="I16" s="707">
        <f t="shared" si="0"/>
        <v>0</v>
      </c>
      <c r="J16" s="609"/>
    </row>
    <row r="17" spans="1:10" s="615" customFormat="1" ht="18" customHeight="1">
      <c r="A17" s="610">
        <v>42948</v>
      </c>
      <c r="B17" s="610"/>
      <c r="C17" s="611"/>
      <c r="D17" s="612"/>
      <c r="E17" s="706" t="s">
        <v>2229</v>
      </c>
      <c r="F17" s="613">
        <v>4779040</v>
      </c>
      <c r="G17" s="607">
        <f>F17*5%</f>
        <v>238952</v>
      </c>
      <c r="H17" s="613"/>
      <c r="I17" s="707">
        <f t="shared" si="0"/>
        <v>5017992</v>
      </c>
      <c r="J17" s="614"/>
    </row>
    <row r="18" spans="1:10" s="616" customFormat="1" ht="18" customHeight="1">
      <c r="A18" s="603">
        <v>42949</v>
      </c>
      <c r="B18" s="603"/>
      <c r="C18" s="604"/>
      <c r="D18" s="605"/>
      <c r="E18" s="706" t="s">
        <v>2229</v>
      </c>
      <c r="F18" s="606">
        <v>80925324</v>
      </c>
      <c r="G18" s="607">
        <f>F18*5%</f>
        <v>4046266.2</v>
      </c>
      <c r="H18" s="607"/>
      <c r="I18" s="707">
        <f t="shared" si="0"/>
        <v>89989582</v>
      </c>
      <c r="J18" s="609"/>
    </row>
    <row r="19" spans="1:10" s="616" customFormat="1" ht="18" customHeight="1">
      <c r="A19" s="603"/>
      <c r="B19" s="603"/>
      <c r="C19" s="604"/>
      <c r="D19" s="605"/>
      <c r="E19" s="706"/>
      <c r="F19" s="606"/>
      <c r="G19" s="607"/>
      <c r="H19" s="607"/>
      <c r="I19" s="707">
        <f t="shared" si="0"/>
        <v>0</v>
      </c>
      <c r="J19" s="609"/>
    </row>
    <row r="20" spans="1:10" s="616" customFormat="1" ht="18" customHeight="1">
      <c r="A20" s="603"/>
      <c r="B20" s="603"/>
      <c r="C20" s="604"/>
      <c r="D20" s="605"/>
      <c r="E20" s="706"/>
      <c r="F20" s="606"/>
      <c r="G20" s="607"/>
      <c r="H20" s="607"/>
      <c r="I20" s="707">
        <f t="shared" si="0"/>
        <v>0</v>
      </c>
      <c r="J20" s="609"/>
    </row>
    <row r="21" spans="1:10" s="616" customFormat="1" ht="18" customHeight="1">
      <c r="A21" s="603"/>
      <c r="B21" s="603"/>
      <c r="C21" s="604"/>
      <c r="D21" s="605"/>
      <c r="E21" s="706"/>
      <c r="F21" s="606"/>
      <c r="G21" s="607"/>
      <c r="H21" s="607"/>
      <c r="I21" s="707">
        <f t="shared" si="0"/>
        <v>0</v>
      </c>
      <c r="J21" s="609"/>
    </row>
    <row r="22" spans="1:10" s="616" customFormat="1" ht="18" customHeight="1">
      <c r="A22" s="603"/>
      <c r="B22" s="603"/>
      <c r="C22" s="604"/>
      <c r="D22" s="605"/>
      <c r="E22" s="706"/>
      <c r="F22" s="606"/>
      <c r="G22" s="607"/>
      <c r="H22" s="607"/>
      <c r="I22" s="707">
        <f t="shared" si="0"/>
        <v>0</v>
      </c>
      <c r="J22" s="609"/>
    </row>
    <row r="23" spans="1:10" s="616" customFormat="1" ht="18" customHeight="1">
      <c r="A23" s="603"/>
      <c r="B23" s="603"/>
      <c r="C23" s="604"/>
      <c r="D23" s="605"/>
      <c r="E23" s="706"/>
      <c r="F23" s="606"/>
      <c r="G23" s="607"/>
      <c r="H23" s="607"/>
      <c r="I23" s="707">
        <f t="shared" si="0"/>
        <v>0</v>
      </c>
      <c r="J23" s="609"/>
    </row>
    <row r="24" spans="1:10" s="616" customFormat="1" ht="18" customHeight="1">
      <c r="A24" s="603"/>
      <c r="B24" s="603"/>
      <c r="C24" s="604"/>
      <c r="D24" s="605"/>
      <c r="E24" s="706"/>
      <c r="F24" s="606"/>
      <c r="G24" s="607"/>
      <c r="H24" s="607"/>
      <c r="I24" s="707">
        <f t="shared" si="0"/>
        <v>0</v>
      </c>
      <c r="J24" s="609"/>
    </row>
    <row r="25" spans="1:10" s="616" customFormat="1" ht="18" customHeight="1">
      <c r="A25" s="603"/>
      <c r="B25" s="603"/>
      <c r="C25" s="604"/>
      <c r="D25" s="605"/>
      <c r="E25" s="706"/>
      <c r="F25" s="606"/>
      <c r="G25" s="607"/>
      <c r="H25" s="607"/>
      <c r="I25" s="707">
        <f t="shared" si="0"/>
        <v>0</v>
      </c>
      <c r="J25" s="609"/>
    </row>
    <row r="26" spans="1:10" s="616" customFormat="1" ht="18" customHeight="1">
      <c r="A26" s="603"/>
      <c r="B26" s="603"/>
      <c r="C26" s="604"/>
      <c r="D26" s="605"/>
      <c r="E26" s="706"/>
      <c r="F26" s="606"/>
      <c r="G26" s="607"/>
      <c r="H26" s="607"/>
      <c r="I26" s="707">
        <f t="shared" si="0"/>
        <v>0</v>
      </c>
      <c r="J26" s="609"/>
    </row>
    <row r="27" spans="1:10" s="616" customFormat="1" ht="18" customHeight="1">
      <c r="A27" s="603"/>
      <c r="B27" s="603"/>
      <c r="C27" s="604"/>
      <c r="D27" s="605"/>
      <c r="E27" s="706"/>
      <c r="F27" s="606"/>
      <c r="G27" s="607"/>
      <c r="H27" s="607"/>
      <c r="I27" s="707">
        <f t="shared" si="0"/>
        <v>0</v>
      </c>
      <c r="J27" s="609"/>
    </row>
    <row r="28" spans="1:10" s="616" customFormat="1" ht="18" customHeight="1">
      <c r="A28" s="603"/>
      <c r="B28" s="603"/>
      <c r="C28" s="604"/>
      <c r="D28" s="605"/>
      <c r="E28" s="706"/>
      <c r="F28" s="606"/>
      <c r="G28" s="607"/>
      <c r="H28" s="607"/>
      <c r="I28" s="707">
        <f t="shared" si="0"/>
        <v>0</v>
      </c>
      <c r="J28" s="609"/>
    </row>
    <row r="29" spans="1:10" s="616" customFormat="1" ht="18" customHeight="1">
      <c r="A29" s="603"/>
      <c r="B29" s="603"/>
      <c r="C29" s="604"/>
      <c r="D29" s="605"/>
      <c r="E29" s="706"/>
      <c r="F29" s="606"/>
      <c r="G29" s="607"/>
      <c r="H29" s="607"/>
      <c r="I29" s="707">
        <f t="shared" si="0"/>
        <v>0</v>
      </c>
      <c r="J29" s="609"/>
    </row>
    <row r="30" spans="1:10" s="617" customFormat="1" ht="18" customHeight="1">
      <c r="A30" s="603"/>
      <c r="B30" s="603"/>
      <c r="C30" s="604"/>
      <c r="D30" s="605"/>
      <c r="E30" s="706"/>
      <c r="F30" s="606"/>
      <c r="G30" s="607"/>
      <c r="H30" s="607"/>
      <c r="I30" s="707">
        <f t="shared" si="0"/>
        <v>0</v>
      </c>
      <c r="J30" s="609"/>
    </row>
    <row r="31" spans="1:10" s="616" customFormat="1" ht="18" customHeight="1">
      <c r="A31" s="603"/>
      <c r="B31" s="603"/>
      <c r="C31" s="604"/>
      <c r="D31" s="605"/>
      <c r="E31" s="706"/>
      <c r="F31" s="606"/>
      <c r="G31" s="607"/>
      <c r="H31" s="607"/>
      <c r="I31" s="707">
        <f t="shared" si="0"/>
        <v>0</v>
      </c>
      <c r="J31" s="609"/>
    </row>
    <row r="32" spans="1:10" s="616" customFormat="1" ht="18" customHeight="1">
      <c r="A32" s="603"/>
      <c r="B32" s="603"/>
      <c r="C32" s="604"/>
      <c r="D32" s="605"/>
      <c r="E32" s="706"/>
      <c r="F32" s="606"/>
      <c r="G32" s="607"/>
      <c r="H32" s="607"/>
      <c r="I32" s="707">
        <f t="shared" si="0"/>
        <v>0</v>
      </c>
      <c r="J32" s="609"/>
    </row>
    <row r="33" spans="1:10" ht="18" customHeight="1">
      <c r="A33" s="603"/>
      <c r="B33" s="603"/>
      <c r="C33" s="618"/>
      <c r="D33" s="619"/>
      <c r="E33" s="620"/>
      <c r="F33" s="606"/>
      <c r="G33" s="606"/>
      <c r="H33" s="606"/>
      <c r="I33" s="707">
        <f t="shared" si="0"/>
        <v>0</v>
      </c>
      <c r="J33" s="621"/>
    </row>
    <row r="34" spans="1:10" s="626" customFormat="1" ht="18" customHeight="1">
      <c r="A34" s="748" t="s">
        <v>3</v>
      </c>
      <c r="B34" s="748"/>
      <c r="C34" s="748"/>
      <c r="D34" s="748"/>
      <c r="E34" s="748"/>
      <c r="F34" s="623">
        <f>SUM(F12:F33)</f>
        <v>128572488</v>
      </c>
      <c r="G34" s="623">
        <f>SUM(G12:G33)</f>
        <v>6428624.4000000004</v>
      </c>
      <c r="H34" s="623">
        <f>SUM(H12:H33)</f>
        <v>45011530</v>
      </c>
      <c r="I34" s="681">
        <f>F34+G34-H34</f>
        <v>89989582.400000006</v>
      </c>
      <c r="J34" s="625"/>
    </row>
    <row r="35" spans="1:10" ht="18" customHeight="1"/>
    <row r="36" spans="1:10" ht="21" customHeight="1">
      <c r="D36" s="749">
        <f>I34</f>
        <v>89989582.400000006</v>
      </c>
      <c r="E36" s="749"/>
      <c r="F36" s="633" t="s">
        <v>20</v>
      </c>
      <c r="G36" s="633"/>
    </row>
    <row r="37" spans="1:10" ht="21" customHeight="1"/>
    <row r="38" spans="1:10" ht="21" customHeight="1"/>
    <row r="39" spans="1:10" ht="14.25" customHeight="1">
      <c r="H39" s="634" t="s">
        <v>2127</v>
      </c>
    </row>
    <row r="40" spans="1:10" ht="21" customHeight="1">
      <c r="A40" s="629" t="s">
        <v>22</v>
      </c>
      <c r="B40" s="634"/>
      <c r="F40" s="629" t="s">
        <v>23</v>
      </c>
    </row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s="627" customFormat="1" ht="21" customHeight="1">
      <c r="B47" s="628"/>
      <c r="C47" s="629"/>
      <c r="D47" s="630"/>
      <c r="E47" s="631"/>
      <c r="F47" s="629"/>
      <c r="G47" s="629"/>
      <c r="H47" s="629"/>
      <c r="I47" s="629"/>
      <c r="J47" s="632"/>
    </row>
    <row r="48" spans="1:10" s="627" customFormat="1" ht="21" customHeight="1">
      <c r="B48" s="628"/>
      <c r="C48" s="629"/>
      <c r="D48" s="630"/>
      <c r="E48" s="631"/>
      <c r="F48" s="629"/>
      <c r="G48" s="629"/>
      <c r="H48" s="629"/>
      <c r="I48" s="629"/>
      <c r="J48" s="632"/>
    </row>
    <row r="49" spans="2:10" s="627" customFormat="1" ht="21" customHeight="1">
      <c r="B49" s="628"/>
      <c r="C49" s="629"/>
      <c r="D49" s="630"/>
      <c r="E49" s="631"/>
      <c r="F49" s="629"/>
      <c r="G49" s="629"/>
      <c r="H49" s="629"/>
      <c r="I49" s="629"/>
      <c r="J49" s="632"/>
    </row>
    <row r="50" spans="2:10" s="627" customFormat="1" ht="21" customHeight="1">
      <c r="B50" s="628"/>
      <c r="C50" s="629"/>
      <c r="D50" s="630"/>
      <c r="E50" s="631"/>
      <c r="F50" s="629"/>
      <c r="G50" s="629"/>
      <c r="H50" s="629"/>
      <c r="I50" s="629"/>
      <c r="J50" s="632"/>
    </row>
    <row r="51" spans="2:10" s="627" customFormat="1" ht="21" customHeight="1">
      <c r="B51" s="628"/>
      <c r="C51" s="629"/>
      <c r="D51" s="630"/>
      <c r="E51" s="631"/>
      <c r="F51" s="629"/>
      <c r="G51" s="629"/>
      <c r="H51" s="629"/>
      <c r="I51" s="629"/>
      <c r="J51" s="632"/>
    </row>
    <row r="52" spans="2:10" s="627" customFormat="1" ht="21" customHeight="1">
      <c r="B52" s="628"/>
      <c r="C52" s="629"/>
      <c r="D52" s="630"/>
      <c r="E52" s="631"/>
      <c r="F52" s="629"/>
      <c r="G52" s="629"/>
      <c r="H52" s="629"/>
      <c r="I52" s="629"/>
      <c r="J52" s="632"/>
    </row>
    <row r="53" spans="2:10" s="627" customFormat="1" ht="21" customHeight="1">
      <c r="B53" s="628"/>
      <c r="C53" s="629"/>
      <c r="D53" s="630"/>
      <c r="E53" s="631"/>
      <c r="F53" s="629"/>
      <c r="G53" s="629"/>
      <c r="H53" s="629"/>
      <c r="I53" s="629"/>
      <c r="J53" s="632"/>
    </row>
    <row r="54" spans="2:10" s="627" customFormat="1" ht="21" customHeight="1">
      <c r="B54" s="628"/>
      <c r="C54" s="629"/>
      <c r="D54" s="630"/>
      <c r="E54" s="631"/>
      <c r="F54" s="629"/>
      <c r="G54" s="629"/>
      <c r="H54" s="629"/>
      <c r="I54" s="629"/>
      <c r="J54" s="632"/>
    </row>
  </sheetData>
  <mergeCells count="5">
    <mergeCell ref="A2:D2"/>
    <mergeCell ref="A5:I5"/>
    <mergeCell ref="A6:I6"/>
    <mergeCell ref="A34:E34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</vt:i4>
      </vt:variant>
    </vt:vector>
  </HeadingPairs>
  <TitlesOfParts>
    <vt:vector size="28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'AN PHÚ'!Print_Area</vt:lpstr>
      <vt:lpstr>'TONG HOP'!Print_Area</vt:lpstr>
      <vt:lpstr>'Trung - Tokai'!Print_Area</vt:lpstr>
      <vt:lpstr>'MINH - Mr.Fish'!Print_Titles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2017-06-28T08:41:06Z</cp:lastPrinted>
  <dcterms:created xsi:type="dcterms:W3CDTF">1996-10-14T23:33:28Z</dcterms:created>
  <dcterms:modified xsi:type="dcterms:W3CDTF">2017-09-26T07:50:11Z</dcterms:modified>
</cp:coreProperties>
</file>