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85" windowWidth="21840" windowHeight="8895" activeTab="1"/>
  </bookViews>
  <sheets>
    <sheet name="TH" sheetId="5" r:id="rId1"/>
    <sheet name="UNC - PV" sheetId="2" r:id="rId2"/>
    <sheet name="UNC - KM" sheetId="18" r:id="rId3"/>
    <sheet name="UNC - EIB" sheetId="6" r:id="rId4"/>
    <sheet name="LC - PV" sheetId="4" r:id="rId5"/>
    <sheet name="LC - EIB" sheetId="7" r:id="rId6"/>
    <sheet name="U&amp;P" sheetId="8" r:id="rId7"/>
  </sheets>
  <externalReferences>
    <externalReference r:id="rId8"/>
  </externalReferences>
  <definedNames>
    <definedName name="_Fill" localSheetId="6" hidden="1">#REF!</definedName>
    <definedName name="_Fill" hidden="1">#REF!</definedName>
    <definedName name="_xlnm._FilterDatabase" localSheetId="0" hidden="1">TH!$B$3:$X$245</definedName>
    <definedName name="Dong">IF(Loai="p1",ROW(Loai)-1,"")</definedName>
    <definedName name="DS">TH!$A$4:$Q$244</definedName>
    <definedName name="Loai">OFFSET(TH!$R$4,,,COUNTA(TH!$R$4:$R$39815))</definedName>
    <definedName name="N_1">TH!$R$4:$R$244</definedName>
    <definedName name="_xlnm.Print_Area" localSheetId="5">'LC - EIB'!$A$1:$Q$33</definedName>
    <definedName name="_xlnm.Print_Area" localSheetId="4">'LC - PV'!$A$1:$N$18</definedName>
    <definedName name="_xlnm.Print_Area" localSheetId="3">'UNC - EIB'!$A$1:$P$32</definedName>
    <definedName name="_xlnm.Print_Area" localSheetId="2">'UNC - KM'!$A$1:$M$18</definedName>
    <definedName name="_xlnm.Print_Area" localSheetId="1">'UNC - PV'!$A$1:$M$17</definedName>
  </definedNames>
  <calcPr calcId="144525" iterate="1"/>
</workbook>
</file>

<file path=xl/calcChain.xml><?xml version="1.0" encoding="utf-8"?>
<calcChain xmlns="http://schemas.openxmlformats.org/spreadsheetml/2006/main">
  <c r="P198" i="5" l="1"/>
  <c r="R212" i="5" l="1"/>
  <c r="B212" i="5"/>
  <c r="A212" i="5"/>
  <c r="R211" i="5"/>
  <c r="B211" i="5"/>
  <c r="A211" i="5"/>
  <c r="R210" i="5"/>
  <c r="B210" i="5"/>
  <c r="A210" i="5"/>
  <c r="R209" i="5"/>
  <c r="B209" i="5"/>
  <c r="A209" i="5"/>
  <c r="R208" i="5"/>
  <c r="B208" i="5"/>
  <c r="A208" i="5"/>
  <c r="R207" i="5"/>
  <c r="B207" i="5"/>
  <c r="A207" i="5"/>
  <c r="R206" i="5"/>
  <c r="B206" i="5"/>
  <c r="A206" i="5"/>
  <c r="R205" i="5"/>
  <c r="B205" i="5"/>
  <c r="A205" i="5"/>
  <c r="R204" i="5"/>
  <c r="B204" i="5"/>
  <c r="A204" i="5"/>
  <c r="R203" i="5"/>
  <c r="B203" i="5"/>
  <c r="A203" i="5"/>
  <c r="R202" i="5"/>
  <c r="B202" i="5"/>
  <c r="A202" i="5"/>
  <c r="R201" i="5"/>
  <c r="B201" i="5"/>
  <c r="A201" i="5"/>
  <c r="R200" i="5"/>
  <c r="B200" i="5"/>
  <c r="A200" i="5"/>
  <c r="R199" i="5"/>
  <c r="B199" i="5"/>
  <c r="A199" i="5"/>
  <c r="R198" i="5"/>
  <c r="B198" i="5"/>
  <c r="A198" i="5"/>
  <c r="R197" i="5"/>
  <c r="B197" i="5"/>
  <c r="A197" i="5"/>
  <c r="R228" i="5"/>
  <c r="B228" i="5"/>
  <c r="A228" i="5"/>
  <c r="R227" i="5"/>
  <c r="B227" i="5"/>
  <c r="A227" i="5"/>
  <c r="R226" i="5"/>
  <c r="B226" i="5"/>
  <c r="A226" i="5"/>
  <c r="R225" i="5"/>
  <c r="B225" i="5"/>
  <c r="A225" i="5"/>
  <c r="R224" i="5"/>
  <c r="B224" i="5"/>
  <c r="A224" i="5"/>
  <c r="R223" i="5"/>
  <c r="B223" i="5"/>
  <c r="A223" i="5"/>
  <c r="R222" i="5"/>
  <c r="B222" i="5"/>
  <c r="A222" i="5"/>
  <c r="R221" i="5"/>
  <c r="B221" i="5"/>
  <c r="A221" i="5"/>
  <c r="R220" i="5"/>
  <c r="B220" i="5"/>
  <c r="A220" i="5"/>
  <c r="R219" i="5"/>
  <c r="B219" i="5"/>
  <c r="A219" i="5"/>
  <c r="R218" i="5"/>
  <c r="B218" i="5"/>
  <c r="A218" i="5"/>
  <c r="R217" i="5"/>
  <c r="B217" i="5"/>
  <c r="A217" i="5"/>
  <c r="R216" i="5"/>
  <c r="B216" i="5"/>
  <c r="A216" i="5"/>
  <c r="R215" i="5"/>
  <c r="B215" i="5"/>
  <c r="A215" i="5"/>
  <c r="R214" i="5"/>
  <c r="B214" i="5"/>
  <c r="A214" i="5"/>
  <c r="R213" i="5"/>
  <c r="B213" i="5"/>
  <c r="A213" i="5"/>
  <c r="R236" i="5"/>
  <c r="B236" i="5"/>
  <c r="A236" i="5"/>
  <c r="R235" i="5"/>
  <c r="B235" i="5"/>
  <c r="A235" i="5"/>
  <c r="R234" i="5"/>
  <c r="B234" i="5"/>
  <c r="A234" i="5"/>
  <c r="R233" i="5"/>
  <c r="B233" i="5"/>
  <c r="A233" i="5"/>
  <c r="R232" i="5"/>
  <c r="B232" i="5"/>
  <c r="A232" i="5"/>
  <c r="R231" i="5"/>
  <c r="B231" i="5"/>
  <c r="A231" i="5"/>
  <c r="R230" i="5"/>
  <c r="B230" i="5"/>
  <c r="A230" i="5"/>
  <c r="R229" i="5"/>
  <c r="B229" i="5"/>
  <c r="A229" i="5"/>
  <c r="L8" i="18"/>
  <c r="K8" i="18"/>
  <c r="E7" i="18"/>
  <c r="A1" i="18"/>
  <c r="K7" i="2" l="1"/>
  <c r="E6" i="2"/>
  <c r="P195" i="5" l="1"/>
  <c r="P194" i="5"/>
  <c r="P181" i="5" l="1"/>
  <c r="R183" i="5" l="1"/>
  <c r="B183" i="5"/>
  <c r="A183" i="5"/>
  <c r="R182" i="5"/>
  <c r="B182" i="5"/>
  <c r="A182" i="5"/>
  <c r="R181" i="5"/>
  <c r="B181" i="5"/>
  <c r="A181" i="5"/>
  <c r="R180" i="5"/>
  <c r="B180" i="5"/>
  <c r="A180" i="5"/>
  <c r="R179" i="5"/>
  <c r="B179" i="5"/>
  <c r="A179" i="5"/>
  <c r="R178" i="5"/>
  <c r="B178" i="5"/>
  <c r="A178" i="5"/>
  <c r="R190" i="5"/>
  <c r="B190" i="5"/>
  <c r="A190" i="5"/>
  <c r="R189" i="5"/>
  <c r="B189" i="5"/>
  <c r="A189" i="5"/>
  <c r="R188" i="5"/>
  <c r="B188" i="5"/>
  <c r="A188" i="5"/>
  <c r="R187" i="5"/>
  <c r="B187" i="5"/>
  <c r="A187" i="5"/>
  <c r="R186" i="5"/>
  <c r="B186" i="5"/>
  <c r="A186" i="5"/>
  <c r="R185" i="5"/>
  <c r="B185" i="5"/>
  <c r="A185" i="5"/>
  <c r="R184" i="5"/>
  <c r="B184" i="5"/>
  <c r="A184" i="5"/>
  <c r="R237" i="5"/>
  <c r="B237" i="5"/>
  <c r="A237" i="5"/>
  <c r="R196" i="5"/>
  <c r="B196" i="5"/>
  <c r="A196" i="5"/>
  <c r="R195" i="5"/>
  <c r="B195" i="5"/>
  <c r="A195" i="5"/>
  <c r="R194" i="5"/>
  <c r="B194" i="5"/>
  <c r="A194" i="5"/>
  <c r="R193" i="5"/>
  <c r="B193" i="5"/>
  <c r="A193" i="5"/>
  <c r="R192" i="5"/>
  <c r="B192" i="5"/>
  <c r="A192" i="5"/>
  <c r="R191" i="5"/>
  <c r="B191" i="5"/>
  <c r="A191" i="5"/>
  <c r="R171" i="5" l="1"/>
  <c r="B171" i="5"/>
  <c r="A171" i="5"/>
  <c r="R170" i="5"/>
  <c r="B170" i="5"/>
  <c r="A170" i="5"/>
  <c r="R169" i="5"/>
  <c r="B169" i="5"/>
  <c r="A169" i="5"/>
  <c r="R168" i="5"/>
  <c r="B168" i="5"/>
  <c r="A168" i="5"/>
  <c r="R167" i="5"/>
  <c r="B167" i="5"/>
  <c r="A167" i="5"/>
  <c r="R166" i="5"/>
  <c r="B166" i="5"/>
  <c r="A166" i="5"/>
  <c r="R165" i="5"/>
  <c r="B165" i="5"/>
  <c r="A165" i="5"/>
  <c r="R164" i="5"/>
  <c r="B164" i="5"/>
  <c r="A164" i="5"/>
  <c r="R163" i="5"/>
  <c r="B163" i="5"/>
  <c r="A163" i="5"/>
  <c r="R162" i="5"/>
  <c r="B162" i="5"/>
  <c r="A162" i="5"/>
  <c r="R161" i="5"/>
  <c r="B161" i="5"/>
  <c r="A161" i="5"/>
  <c r="R160" i="5"/>
  <c r="B160" i="5"/>
  <c r="A160" i="5"/>
  <c r="R177" i="5"/>
  <c r="B177" i="5"/>
  <c r="A177" i="5"/>
  <c r="R176" i="5"/>
  <c r="B176" i="5"/>
  <c r="A176" i="5"/>
  <c r="R175" i="5"/>
  <c r="B175" i="5"/>
  <c r="A175" i="5"/>
  <c r="R174" i="5"/>
  <c r="B174" i="5"/>
  <c r="A174" i="5"/>
  <c r="R173" i="5"/>
  <c r="B173" i="5"/>
  <c r="A173" i="5"/>
  <c r="R172" i="5"/>
  <c r="B172" i="5"/>
  <c r="A172" i="5"/>
  <c r="R240" i="5"/>
  <c r="B240" i="5"/>
  <c r="A240" i="5"/>
  <c r="R239" i="5"/>
  <c r="B239" i="5"/>
  <c r="A239" i="5"/>
  <c r="R238" i="5"/>
  <c r="B238" i="5"/>
  <c r="A238" i="5"/>
  <c r="R159" i="5" l="1"/>
  <c r="B159" i="5"/>
  <c r="A159" i="5"/>
  <c r="R158" i="5"/>
  <c r="B158" i="5"/>
  <c r="A158" i="5"/>
  <c r="R157" i="5"/>
  <c r="B157" i="5"/>
  <c r="A157" i="5"/>
  <c r="R156" i="5"/>
  <c r="B156" i="5"/>
  <c r="A156" i="5"/>
  <c r="R242" i="5"/>
  <c r="B242" i="5"/>
  <c r="A242" i="5"/>
  <c r="R241" i="5"/>
  <c r="B241" i="5"/>
  <c r="A241" i="5"/>
  <c r="R243" i="5"/>
  <c r="B243" i="5"/>
  <c r="A243" i="5"/>
  <c r="R135" i="5" l="1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244" i="5"/>
  <c r="P124" i="5"/>
  <c r="R124" i="5" s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244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/>
  <c r="B73" i="5"/>
  <c r="P70" i="5"/>
  <c r="R70" i="5"/>
  <c r="P69" i="5"/>
  <c r="R69" i="5" s="1"/>
  <c r="P65" i="5"/>
  <c r="R65" i="5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25" i="5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244" i="5"/>
  <c r="B4" i="5"/>
  <c r="A1" i="2"/>
  <c r="L7" i="2"/>
  <c r="F8" i="18" l="1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C21" i="7"/>
  <c r="C20" i="6"/>
  <c r="F9" i="18"/>
  <c r="F8" i="2"/>
  <c r="F9" i="4"/>
</calcChain>
</file>

<file path=xl/sharedStrings.xml><?xml version="1.0" encoding="utf-8"?>
<sst xmlns="http://schemas.openxmlformats.org/spreadsheetml/2006/main" count="1723" uniqueCount="421">
  <si>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</si>
  <si>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</si>
  <si>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</si>
  <si>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</si>
  <si>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</si>
  <si>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</si>
  <si>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</si>
  <si>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</si>
  <si>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</si>
  <si>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</si>
  <si>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</si>
  <si>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</si>
  <si>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</si>
  <si>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</si>
  <si>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</si>
  <si>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</si>
  <si>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</si>
  <si>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</si>
  <si>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</si>
  <si>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</si>
  <si>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</si>
  <si>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</si>
  <si>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</si>
  <si>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</si>
  <si>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</si>
  <si>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</si>
  <si>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</si>
  <si>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</si>
  <si>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</si>
  <si>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</si>
  <si>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</si>
  <si>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</si>
  <si>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</si>
  <si>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</si>
  <si>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</si>
  <si>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</si>
  <si>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</si>
  <si>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</si>
  <si>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</si>
  <si>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</si>
  <si>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</si>
  <si>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</si>
  <si>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</si>
  <si>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</si>
  <si>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</si>
  <si>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</si>
  <si>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</si>
  <si>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</si>
  <si>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</si>
  <si>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</si>
  <si>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</si>
  <si>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</si>
  <si>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</si>
  <si>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</si>
  <si>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</si>
  <si>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</si>
  <si>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</si>
  <si>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</si>
  <si>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</si>
  <si>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</si>
  <si>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</si>
  <si>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</si>
  <si>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</si>
  <si>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</si>
  <si>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</si>
  <si>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</si>
  <si>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</si>
  <si>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</si>
  <si>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</si>
  <si>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</si>
  <si>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</si>
  <si>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</si>
  <si>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</si>
  <si>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</si>
  <si>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</si>
  <si>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</si>
  <si>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</si>
  <si>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</si>
  <si>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</si>
  <si>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</si>
  <si>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</si>
  <si>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</si>
  <si>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</si>
  <si>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</si>
  <si>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</si>
  <si>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</si>
  <si>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</si>
  <si>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</si>
  <si>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</si>
  <si>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</si>
  <si>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</si>
  <si>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</si>
  <si>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</si>
  <si>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</si>
  <si>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</si>
  <si>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</si>
  <si>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</si>
  <si>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</si>
  <si>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</si>
  <si>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</si>
  <si>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</si>
  <si>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</si>
  <si>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</si>
  <si>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</si>
  <si>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</si>
  <si>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</si>
  <si>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</si>
  <si>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</si>
  <si>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</si>
  <si>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</si>
  <si>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</si>
  <si>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</si>
  <si>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</si>
  <si>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</si>
  <si>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</si>
  <si>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</si>
  <si>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</si>
  <si>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</si>
  <si>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</si>
  <si>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</si>
  <si>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</si>
  <si>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</si>
  <si>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</si>
  <si>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</si>
  <si>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</si>
  <si>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</si>
  <si>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</si>
  <si>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</si>
  <si>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</si>
  <si>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</si>
  <si>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</si>
  <si>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</si>
  <si>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</si>
  <si>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</si>
  <si>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</si>
  <si>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</si>
  <si>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</si>
  <si>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</si>
  <si>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</si>
  <si>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</si>
  <si>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</si>
  <si>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</si>
  <si>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</si>
  <si>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</si>
  <si>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</si>
  <si>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</si>
  <si>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</si>
  <si>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</si>
  <si>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</si>
  <si>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</si>
  <si>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</si>
  <si>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</si>
  <si>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</si>
  <si>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</si>
  <si>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</si>
  <si>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</si>
  <si>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</si>
  <si>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</si>
  <si>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</si>
  <si>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</si>
  <si>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</si>
  <si>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</si>
  <si>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</si>
  <si>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</si>
  <si>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</si>
  <si>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</si>
  <si>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</si>
  <si>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</si>
  <si>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</si>
  <si>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</si>
  <si>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</si>
  <si>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</si>
  <si>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</si>
  <si>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</si>
  <si>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</si>
  <si>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</si>
  <si>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</si>
  <si>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</si>
  <si>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</si>
  <si>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</si>
  <si>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</si>
  <si>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</si>
  <si>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</si>
  <si>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</si>
  <si>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</si>
  <si>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</si>
  <si>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</si>
  <si>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</si>
  <si>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</si>
  <si>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</si>
  <si>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</si>
  <si>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</si>
  <si>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</si>
  <si>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</si>
  <si>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</si>
  <si>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</si>
  <si>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</si>
  <si>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</si>
  <si>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</si>
  <si>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</si>
  <si>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</si>
  <si>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</si>
  <si>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</si>
  <si>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</si>
  <si>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</si>
  <si>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</si>
  <si>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</si>
  <si>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</si>
  <si>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</si>
  <si>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</si>
  <si>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</si>
  <si>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</si>
  <si>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</si>
  <si>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</si>
  <si>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</si>
  <si>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</si>
  <si>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</si>
  <si>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</si>
  <si>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</si>
  <si>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</si>
  <si>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</si>
  <si>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</si>
  <si>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</si>
  <si>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</si>
  <si>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</si>
  <si>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</si>
  <si>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</si>
  <si>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</si>
  <si>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</si>
  <si>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</si>
  <si>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</si>
  <si>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</si>
  <si>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</si>
  <si>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</si>
  <si>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</si>
  <si>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</si>
  <si>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</si>
  <si>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</si>
  <si>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</si>
  <si>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</si>
  <si>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</si>
  <si>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</si>
  <si>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</si>
  <si>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</si>
  <si>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</si>
  <si>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</si>
  <si>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</si>
  <si>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</si>
  <si>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</si>
  <si>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</si>
  <si>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</si>
  <si>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</si>
  <si>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</si>
  <si>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</si>
  <si>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</si>
  <si>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</si>
  <si>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</si>
  <si>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</si>
  <si>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</si>
  <si>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</si>
  <si>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</si>
  <si>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</si>
  <si>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</si>
  <si>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</si>
  <si>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</si>
  <si>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</si>
  <si>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</si>
  <si>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</si>
  <si>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</si>
  <si>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</si>
  <si>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</si>
  <si>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</si>
  <si>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</si>
  <si>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</si>
  <si>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</si>
  <si>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</si>
  <si>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</si>
  <si>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</si>
  <si>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</si>
  <si>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</si>
  <si>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</si>
  <si>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</si>
  <si>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</si>
  <si>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</si>
  <si>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</si>
  <si>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</si>
  <si>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</si>
  <si>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</si>
  <si>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</si>
  <si>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</si>
  <si>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</si>
  <si>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</si>
  <si>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</si>
  <si>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</si>
  <si>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</si>
  <si>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</si>
  <si>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</si>
  <si>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</si>
  <si>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</si>
  <si>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</si>
  <si>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</si>
  <si>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</si>
  <si>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</si>
  <si>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</si>
  <si>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</si>
  <si>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</si>
  <si>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</si>
  <si>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</si>
  <si>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</si>
  <si>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</si>
  <si>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</si>
  <si>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</si>
  <si>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</si>
  <si>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</si>
  <si>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</si>
  <si>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</si>
  <si>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</si>
  <si>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</si>
  <si>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</si>
  <si>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</si>
  <si>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</si>
  <si>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</si>
  <si>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</si>
  <si>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</si>
  <si>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</si>
  <si>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</si>
  <si>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</si>
  <si>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</si>
  <si>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</si>
  <si>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</si>
  <si>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</si>
  <si>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</si>
  <si>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</si>
  <si>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</si>
  <si>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</si>
  <si>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</si>
  <si>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</si>
  <si>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</si>
  <si>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</si>
  <si>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</si>
  <si>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</si>
  <si>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</si>
  <si>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</si>
  <si>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</si>
  <si>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</si>
  <si>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</si>
  <si>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</si>
  <si>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</si>
  <si>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</si>
  <si>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</si>
  <si>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</si>
  <si>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</si>
  <si>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</si>
  <si>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</si>
  <si>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</si>
  <si>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</si>
  <si>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</si>
  <si>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</si>
  <si>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</si>
  <si>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</si>
  <si>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</si>
  <si>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</si>
  <si>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</si>
  <si>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</si>
  <si>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</si>
  <si>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</si>
  <si>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</si>
  <si>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</si>
  <si>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</si>
  <si>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</si>
  <si>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</si>
  <si>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</si>
  <si>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</si>
  <si>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</si>
  <si>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</si>
  <si>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</si>
  <si>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</si>
  <si>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</si>
  <si>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</si>
  <si>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</si>
  <si>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</si>
  <si>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</si>
  <si>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</si>
  <si>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</si>
  <si>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</si>
  <si>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</si>
  <si>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</si>
  <si>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</si>
  <si>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</si>
  <si>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</si>
  <si>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</si>
  <si>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</si>
  <si>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</si>
  <si>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</si>
  <si>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</si>
  <si>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</si>
  <si>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</si>
  <si>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</si>
  <si>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</si>
  <si>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</si>
  <si>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</si>
  <si>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</si>
  <si>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</si>
  <si>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</si>
  <si>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</si>
  <si>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</si>
  <si>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</si>
  <si>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</si>
  <si>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</si>
  <si>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</si>
  <si>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</si>
  <si>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</si>
  <si>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</si>
  <si>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</si>
  <si>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</si>
  <si>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</si>
  <si>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</si>
  <si>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</si>
  <si>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TAMP</t>
  </si>
  <si>
    <t>Chuyển tiền theo KUNN số 14 -10206/2017/KUNN/PVN-DN.GĐ</t>
  </si>
  <si>
    <t>0411001004118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</si>
</sst>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44"/>
  <sheetViews>
    <sheetView topLeftCell="B1" zoomScale="90" zoomScaleNormal="90" workbookViewId="0">
      <pane xSplit="5" ySplit="3" topLeftCell="G197" activePane="bottomRight" state="frozen"/>
      <selection activeCell="B1" sqref="B1"/>
      <selection pane="topRight" activeCell="G1" sqref="G1"/>
      <selection pane="bottomLeft" activeCell="B4" sqref="B4"/>
      <selection pane="bottomRight" activeCell="P204" sqref="P204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55.5703125" customWidth="1"/>
    <col min="7" max="7" width="18.42578125" customWidth="1"/>
    <col min="8" max="8" width="26.57031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42" t="s">
        <v>1</v>
      </c>
      <c r="C2" s="139" t="s">
        <v>12</v>
      </c>
      <c r="D2" s="140"/>
      <c r="E2" s="141"/>
      <c r="F2" s="139" t="s">
        <v>20</v>
      </c>
      <c r="G2" s="140"/>
      <c r="H2" s="140"/>
      <c r="I2" s="140"/>
      <c r="J2" s="140"/>
      <c r="K2" s="140"/>
      <c r="L2" s="140"/>
      <c r="M2" s="141"/>
      <c r="N2" s="134" t="s">
        <v>0</v>
      </c>
      <c r="O2" s="138" t="s">
        <v>21</v>
      </c>
      <c r="P2" s="138"/>
      <c r="Q2" s="136" t="s">
        <v>22</v>
      </c>
      <c r="R2" s="58"/>
    </row>
    <row r="3" spans="1:18" s="59" customFormat="1" ht="36.75" customHeight="1">
      <c r="A3" s="58"/>
      <c r="B3" s="135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35"/>
      <c r="O3" s="61" t="s">
        <v>28</v>
      </c>
      <c r="P3" s="61" t="s">
        <v>29</v>
      </c>
      <c r="Q3" s="137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244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147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148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07" t="s">
        <v>137</v>
      </c>
      <c r="H15" s="107" t="s">
        <v>139</v>
      </c>
      <c r="I15" s="110" t="s">
        <v>138</v>
      </c>
      <c r="J15" s="108"/>
      <c r="K15" s="109"/>
      <c r="L15" s="110"/>
      <c r="M15" s="110"/>
      <c r="N15" s="107" t="s">
        <v>140</v>
      </c>
      <c r="O15" s="111"/>
      <c r="P15" s="112">
        <v>100000000</v>
      </c>
      <c r="Q15" s="113" t="s">
        <v>147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143</v>
      </c>
      <c r="G16" s="107" t="s">
        <v>142</v>
      </c>
      <c r="H16" s="107" t="s">
        <v>141</v>
      </c>
      <c r="I16" s="105" t="s">
        <v>10</v>
      </c>
      <c r="J16" s="108"/>
      <c r="K16" s="109"/>
      <c r="L16" s="110"/>
      <c r="M16" s="110"/>
      <c r="N16" s="107" t="s">
        <v>144</v>
      </c>
      <c r="O16" s="111"/>
      <c r="P16" s="112">
        <v>77480000</v>
      </c>
      <c r="Q16" s="113" t="s">
        <v>148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153</v>
      </c>
      <c r="G17" s="114" t="s">
        <v>150</v>
      </c>
      <c r="H17" s="107" t="s">
        <v>151</v>
      </c>
      <c r="I17" s="110" t="s">
        <v>10</v>
      </c>
      <c r="J17" s="108"/>
      <c r="K17" s="109"/>
      <c r="L17" s="110"/>
      <c r="M17" s="110"/>
      <c r="N17" s="107" t="s">
        <v>152</v>
      </c>
      <c r="O17" s="111"/>
      <c r="P17" s="112">
        <v>11852379</v>
      </c>
      <c r="Q17" s="113" t="s">
        <v>147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154</v>
      </c>
      <c r="G18" s="107" t="s">
        <v>155</v>
      </c>
      <c r="H18" s="107" t="s">
        <v>156</v>
      </c>
      <c r="I18" s="110" t="s">
        <v>10</v>
      </c>
      <c r="J18" s="108"/>
      <c r="K18" s="109"/>
      <c r="L18" s="110"/>
      <c r="M18" s="110"/>
      <c r="N18" s="107" t="s">
        <v>157</v>
      </c>
      <c r="O18" s="111"/>
      <c r="P18" s="112">
        <v>50000000</v>
      </c>
      <c r="Q18" s="113" t="s">
        <v>147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147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158</v>
      </c>
      <c r="G20" s="107" t="s">
        <v>159</v>
      </c>
      <c r="H20" s="107" t="s">
        <v>160</v>
      </c>
      <c r="I20" s="110" t="s">
        <v>161</v>
      </c>
      <c r="J20" s="108"/>
      <c r="K20" s="109"/>
      <c r="L20" s="110"/>
      <c r="M20" s="110"/>
      <c r="N20" s="107" t="s">
        <v>162</v>
      </c>
      <c r="O20" s="111"/>
      <c r="P20" s="112">
        <v>28700000</v>
      </c>
      <c r="Q20" s="113" t="s">
        <v>147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163</v>
      </c>
      <c r="H21" s="64" t="s">
        <v>164</v>
      </c>
      <c r="I21" s="105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3" t="s">
        <v>147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147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143</v>
      </c>
      <c r="G23" s="107" t="s">
        <v>142</v>
      </c>
      <c r="H23" s="107" t="s">
        <v>141</v>
      </c>
      <c r="I23" s="105" t="s">
        <v>10</v>
      </c>
      <c r="J23" s="108"/>
      <c r="K23" s="109"/>
      <c r="L23" s="110"/>
      <c r="M23" s="110"/>
      <c r="N23" s="107" t="s">
        <v>144</v>
      </c>
      <c r="O23" s="111"/>
      <c r="P23" s="112">
        <v>40000000</v>
      </c>
      <c r="Q23" s="113" t="s">
        <v>147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3" t="s">
        <v>147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167</v>
      </c>
      <c r="G25" s="64" t="s">
        <v>203</v>
      </c>
      <c r="H25" s="64" t="s">
        <v>168</v>
      </c>
      <c r="I25" s="110" t="s">
        <v>161</v>
      </c>
      <c r="J25" s="66"/>
      <c r="K25" s="67"/>
      <c r="L25" s="65"/>
      <c r="M25" s="65"/>
      <c r="N25" s="115" t="s">
        <v>193</v>
      </c>
      <c r="O25" s="68"/>
      <c r="P25" s="69">
        <f>26959790+26175600</f>
        <v>53135390</v>
      </c>
      <c r="Q25" s="113" t="s">
        <v>194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170</v>
      </c>
      <c r="H26" s="64" t="s">
        <v>169</v>
      </c>
      <c r="I26" s="105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3" t="s">
        <v>195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3" t="s">
        <v>195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174</v>
      </c>
      <c r="G28" s="71" t="s">
        <v>175</v>
      </c>
      <c r="H28" s="64" t="s">
        <v>176</v>
      </c>
      <c r="I28" s="105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3" t="s">
        <v>195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178</v>
      </c>
      <c r="G29" s="71" t="s">
        <v>179</v>
      </c>
      <c r="H29" s="64" t="s">
        <v>180</v>
      </c>
      <c r="I29" s="105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3" t="s">
        <v>195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178</v>
      </c>
      <c r="G30" s="71" t="s">
        <v>181</v>
      </c>
      <c r="H30" s="64" t="s">
        <v>182</v>
      </c>
      <c r="I30" s="105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3" t="s">
        <v>195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195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190</v>
      </c>
      <c r="G32" s="64" t="s">
        <v>196</v>
      </c>
      <c r="H32" s="64" t="s">
        <v>191</v>
      </c>
      <c r="I32" s="105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3" t="s">
        <v>195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3" t="s">
        <v>195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197</v>
      </c>
      <c r="G34" s="64" t="s">
        <v>198</v>
      </c>
      <c r="H34" s="64" t="s">
        <v>199</v>
      </c>
      <c r="I34" s="110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3" t="s">
        <v>195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201</v>
      </c>
      <c r="G35" s="64" t="s">
        <v>202</v>
      </c>
      <c r="H35" s="64" t="s">
        <v>168</v>
      </c>
      <c r="I35" s="110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3" t="s">
        <v>195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205</v>
      </c>
      <c r="G36" s="64" t="s">
        <v>206</v>
      </c>
      <c r="H36" s="64" t="s">
        <v>168</v>
      </c>
      <c r="I36" s="110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3" t="s">
        <v>195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3" t="s">
        <v>195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3" t="s">
        <v>195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212</v>
      </c>
      <c r="G39" s="64" t="s">
        <v>213</v>
      </c>
      <c r="H39" s="64" t="s">
        <v>214</v>
      </c>
      <c r="I39" s="110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3" t="s">
        <v>195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195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5" t="s">
        <v>23</v>
      </c>
      <c r="F41" s="107" t="s">
        <v>132</v>
      </c>
      <c r="G41" s="64" t="s">
        <v>211</v>
      </c>
      <c r="H41" s="107" t="s">
        <v>208</v>
      </c>
      <c r="I41" s="105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194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154</v>
      </c>
      <c r="G43" s="107" t="s">
        <v>155</v>
      </c>
      <c r="H43" s="107" t="s">
        <v>156</v>
      </c>
      <c r="I43" s="110" t="s">
        <v>10</v>
      </c>
      <c r="J43" s="108"/>
      <c r="K43" s="109"/>
      <c r="L43" s="110"/>
      <c r="M43" s="110"/>
      <c r="N43" s="107" t="s">
        <v>157</v>
      </c>
      <c r="O43" s="111"/>
      <c r="P43" s="112">
        <v>59355400</v>
      </c>
      <c r="Q43" s="113" t="s">
        <v>195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195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195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3" t="s">
        <v>195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3" t="s">
        <v>195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3" t="s">
        <v>195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3" t="s">
        <v>195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222</v>
      </c>
      <c r="F50" s="64" t="s">
        <v>227</v>
      </c>
      <c r="G50" s="64" t="s">
        <v>228</v>
      </c>
      <c r="H50" s="64" t="s">
        <v>229</v>
      </c>
      <c r="I50" s="110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3" t="s">
        <v>195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232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195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233</v>
      </c>
      <c r="F52" s="64" t="s">
        <v>167</v>
      </c>
      <c r="G52" s="64" t="s">
        <v>203</v>
      </c>
      <c r="H52" s="64" t="s">
        <v>168</v>
      </c>
      <c r="I52" s="110" t="s">
        <v>161</v>
      </c>
      <c r="J52" s="66"/>
      <c r="K52" s="67"/>
      <c r="L52" s="65"/>
      <c r="M52" s="65"/>
      <c r="N52" s="115" t="s">
        <v>231</v>
      </c>
      <c r="O52" s="68"/>
      <c r="P52" s="69">
        <v>30533800</v>
      </c>
      <c r="Q52" s="113" t="s">
        <v>195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195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163</v>
      </c>
      <c r="H55" s="64" t="s">
        <v>164</v>
      </c>
      <c r="I55" s="105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3" t="s">
        <v>195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5" t="s">
        <v>25</v>
      </c>
      <c r="F56" s="107" t="s">
        <v>132</v>
      </c>
      <c r="G56" s="107" t="s">
        <v>263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3" t="s">
        <v>195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195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195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167</v>
      </c>
      <c r="G59" s="64" t="s">
        <v>269</v>
      </c>
      <c r="H59" s="64" t="s">
        <v>229</v>
      </c>
      <c r="I59" s="110" t="s">
        <v>161</v>
      </c>
      <c r="J59" s="66"/>
      <c r="K59" s="67"/>
      <c r="L59" s="65"/>
      <c r="M59" s="65"/>
      <c r="N59" s="115" t="s">
        <v>264</v>
      </c>
      <c r="O59" s="68"/>
      <c r="P59" s="69">
        <v>22821810</v>
      </c>
      <c r="Q59" s="113" t="s">
        <v>195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270</v>
      </c>
      <c r="O60" s="68"/>
      <c r="P60" s="69">
        <v>24068550</v>
      </c>
      <c r="Q60" s="104" t="s">
        <v>194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271</v>
      </c>
      <c r="O61" s="68"/>
      <c r="P61" s="69">
        <v>21641290</v>
      </c>
      <c r="Q61" s="104" t="s">
        <v>194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178</v>
      </c>
      <c r="G62" s="71" t="s">
        <v>273</v>
      </c>
      <c r="H62" s="64" t="s">
        <v>180</v>
      </c>
      <c r="I62" s="105" t="s">
        <v>10</v>
      </c>
      <c r="J62" s="66"/>
      <c r="K62" s="67"/>
      <c r="L62" s="65"/>
      <c r="M62" s="65"/>
      <c r="N62" s="64" t="s">
        <v>272</v>
      </c>
      <c r="O62" s="68"/>
      <c r="P62" s="69">
        <v>1663000</v>
      </c>
      <c r="Q62" s="104" t="s">
        <v>194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178</v>
      </c>
      <c r="G63" s="71" t="s">
        <v>181</v>
      </c>
      <c r="H63" s="64" t="s">
        <v>182</v>
      </c>
      <c r="I63" s="105" t="s">
        <v>10</v>
      </c>
      <c r="J63" s="66"/>
      <c r="K63" s="67"/>
      <c r="L63" s="65"/>
      <c r="M63" s="65"/>
      <c r="N63" s="64" t="s">
        <v>274</v>
      </c>
      <c r="O63" s="68"/>
      <c r="P63" s="69">
        <v>27700000</v>
      </c>
      <c r="Q63" s="104" t="s">
        <v>194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194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167</v>
      </c>
      <c r="G65" s="64" t="s">
        <v>203</v>
      </c>
      <c r="H65" s="64" t="s">
        <v>168</v>
      </c>
      <c r="I65" s="110" t="s">
        <v>161</v>
      </c>
      <c r="J65" s="66"/>
      <c r="K65" s="67"/>
      <c r="L65" s="65"/>
      <c r="M65" s="65"/>
      <c r="N65" s="115" t="s">
        <v>275</v>
      </c>
      <c r="O65" s="68"/>
      <c r="P65" s="69">
        <f>41688680+46359940</f>
        <v>88048620</v>
      </c>
      <c r="Q65" s="104" t="s">
        <v>194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277</v>
      </c>
      <c r="G66" s="64" t="s">
        <v>278</v>
      </c>
      <c r="H66" s="64" t="s">
        <v>279</v>
      </c>
      <c r="I66" s="65" t="s">
        <v>280</v>
      </c>
      <c r="J66" s="66"/>
      <c r="K66" s="67"/>
      <c r="L66" s="65"/>
      <c r="M66" s="65"/>
      <c r="N66" s="64" t="s">
        <v>276</v>
      </c>
      <c r="O66" s="68"/>
      <c r="P66" s="69">
        <v>100000000</v>
      </c>
      <c r="Q66" s="113" t="s">
        <v>195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281</v>
      </c>
      <c r="O67" s="68"/>
      <c r="P67" s="69">
        <v>24156880</v>
      </c>
      <c r="Q67" s="104" t="s">
        <v>194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5" t="s">
        <v>23</v>
      </c>
      <c r="F68" s="64" t="s">
        <v>282</v>
      </c>
      <c r="G68" s="64" t="s">
        <v>284</v>
      </c>
      <c r="H68" s="64" t="s">
        <v>283</v>
      </c>
      <c r="I68" s="105" t="s">
        <v>10</v>
      </c>
      <c r="J68" s="66"/>
      <c r="K68" s="67"/>
      <c r="L68" s="65"/>
      <c r="M68" s="65"/>
      <c r="N68" s="64" t="s">
        <v>285</v>
      </c>
      <c r="O68" s="68"/>
      <c r="P68" s="69">
        <v>873400</v>
      </c>
      <c r="Q68" s="104" t="s">
        <v>194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145</v>
      </c>
      <c r="D69" s="123">
        <v>42650</v>
      </c>
      <c r="E69" s="122" t="s">
        <v>23</v>
      </c>
      <c r="F69" s="125" t="s">
        <v>282</v>
      </c>
      <c r="G69" s="125" t="s">
        <v>284</v>
      </c>
      <c r="H69" s="125" t="s">
        <v>283</v>
      </c>
      <c r="I69" s="122" t="s">
        <v>10</v>
      </c>
      <c r="J69" s="126"/>
      <c r="K69" s="123"/>
      <c r="L69" s="124"/>
      <c r="M69" s="124"/>
      <c r="N69" s="125" t="s">
        <v>286</v>
      </c>
      <c r="O69" s="127"/>
      <c r="P69" s="128">
        <f>13197880-P68</f>
        <v>12324480</v>
      </c>
      <c r="Q69" s="129" t="s">
        <v>194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145</v>
      </c>
      <c r="D70" s="123">
        <v>42650</v>
      </c>
      <c r="E70" s="122" t="s">
        <v>24</v>
      </c>
      <c r="F70" s="125" t="s">
        <v>287</v>
      </c>
      <c r="G70" s="125" t="s">
        <v>288</v>
      </c>
      <c r="H70" s="125" t="s">
        <v>289</v>
      </c>
      <c r="I70" s="122" t="s">
        <v>10</v>
      </c>
      <c r="J70" s="126"/>
      <c r="K70" s="123"/>
      <c r="L70" s="124"/>
      <c r="M70" s="124"/>
      <c r="N70" s="125" t="s">
        <v>290</v>
      </c>
      <c r="O70" s="127"/>
      <c r="P70" s="128">
        <f>51480000+51700000</f>
        <v>103180000</v>
      </c>
      <c r="Q70" s="129" t="s">
        <v>194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145</v>
      </c>
      <c r="D71" s="123">
        <v>42650</v>
      </c>
      <c r="E71" s="122" t="s">
        <v>25</v>
      </c>
      <c r="F71" s="64" t="s">
        <v>277</v>
      </c>
      <c r="G71" s="64" t="s">
        <v>278</v>
      </c>
      <c r="H71" s="64" t="s">
        <v>279</v>
      </c>
      <c r="I71" s="65" t="s">
        <v>280</v>
      </c>
      <c r="J71" s="66"/>
      <c r="K71" s="67"/>
      <c r="L71" s="65"/>
      <c r="M71" s="65"/>
      <c r="N71" s="64" t="s">
        <v>276</v>
      </c>
      <c r="O71" s="68"/>
      <c r="P71" s="69">
        <v>98056855</v>
      </c>
      <c r="Q71" s="129" t="s">
        <v>194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145</v>
      </c>
      <c r="D72" s="123">
        <v>42650</v>
      </c>
      <c r="E72" s="122" t="s">
        <v>26</v>
      </c>
      <c r="F72" s="125" t="s">
        <v>265</v>
      </c>
      <c r="G72" s="125" t="s">
        <v>266</v>
      </c>
      <c r="H72" s="125" t="s">
        <v>267</v>
      </c>
      <c r="I72" s="124" t="s">
        <v>10</v>
      </c>
      <c r="J72" s="126"/>
      <c r="K72" s="123"/>
      <c r="L72" s="124"/>
      <c r="M72" s="124"/>
      <c r="N72" s="125" t="s">
        <v>268</v>
      </c>
      <c r="O72" s="127"/>
      <c r="P72" s="128">
        <v>84566900</v>
      </c>
      <c r="Q72" s="129" t="s">
        <v>194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145</v>
      </c>
      <c r="D73" s="123">
        <v>42650</v>
      </c>
      <c r="E73" s="122" t="s">
        <v>84</v>
      </c>
      <c r="F73" s="107" t="s">
        <v>143</v>
      </c>
      <c r="G73" s="107" t="s">
        <v>142</v>
      </c>
      <c r="H73" s="107" t="s">
        <v>141</v>
      </c>
      <c r="I73" s="105" t="s">
        <v>10</v>
      </c>
      <c r="J73" s="108"/>
      <c r="K73" s="109"/>
      <c r="L73" s="110"/>
      <c r="M73" s="110"/>
      <c r="N73" s="107" t="s">
        <v>144</v>
      </c>
      <c r="O73" s="111"/>
      <c r="P73" s="112">
        <v>37480000</v>
      </c>
      <c r="Q73" s="129" t="s">
        <v>194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145</v>
      </c>
      <c r="D74" s="123">
        <v>42650</v>
      </c>
      <c r="E74" s="122" t="s">
        <v>85</v>
      </c>
      <c r="F74" s="107" t="s">
        <v>132</v>
      </c>
      <c r="G74" s="107" t="s">
        <v>263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2"/>
      <c r="Q74" s="129" t="s">
        <v>194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190</v>
      </c>
      <c r="G75" s="64" t="s">
        <v>196</v>
      </c>
      <c r="H75" s="64" t="s">
        <v>191</v>
      </c>
      <c r="I75" s="105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3" t="s">
        <v>195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212</v>
      </c>
      <c r="G76" s="64" t="s">
        <v>213</v>
      </c>
      <c r="H76" s="64" t="s">
        <v>214</v>
      </c>
      <c r="I76" s="110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3" t="s">
        <v>195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291</v>
      </c>
      <c r="G77" s="64" t="s">
        <v>292</v>
      </c>
      <c r="H77" s="64" t="s">
        <v>293</v>
      </c>
      <c r="I77" s="105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3" t="s">
        <v>195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294</v>
      </c>
      <c r="G78" s="64" t="s">
        <v>295</v>
      </c>
      <c r="H78" s="64" t="s">
        <v>296</v>
      </c>
      <c r="I78" s="105" t="s">
        <v>10</v>
      </c>
      <c r="J78" s="66"/>
      <c r="K78" s="67"/>
      <c r="L78" s="65"/>
      <c r="M78" s="65"/>
      <c r="N78" s="64" t="s">
        <v>297</v>
      </c>
      <c r="O78" s="68"/>
      <c r="P78" s="69">
        <v>199632000</v>
      </c>
      <c r="Q78" s="113" t="s">
        <v>195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298</v>
      </c>
      <c r="G79" s="64" t="s">
        <v>299</v>
      </c>
      <c r="H79" s="64" t="s">
        <v>300</v>
      </c>
      <c r="I79" s="105" t="s">
        <v>10</v>
      </c>
      <c r="J79" s="66"/>
      <c r="K79" s="67"/>
      <c r="L79" s="65"/>
      <c r="M79" s="65"/>
      <c r="N79" s="64" t="s">
        <v>301</v>
      </c>
      <c r="O79" s="68"/>
      <c r="P79" s="69">
        <v>94100000</v>
      </c>
      <c r="Q79" s="113" t="s">
        <v>195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302</v>
      </c>
      <c r="G80" s="64" t="s">
        <v>303</v>
      </c>
      <c r="H80" s="64" t="s">
        <v>304</v>
      </c>
      <c r="I80" s="110" t="s">
        <v>161</v>
      </c>
      <c r="J80" s="66"/>
      <c r="K80" s="67"/>
      <c r="L80" s="65"/>
      <c r="M80" s="65"/>
      <c r="N80" s="64" t="s">
        <v>305</v>
      </c>
      <c r="O80" s="68"/>
      <c r="P80" s="69">
        <v>25850000</v>
      </c>
      <c r="Q80" s="113" t="s">
        <v>195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172</v>
      </c>
      <c r="F81" s="64" t="s">
        <v>306</v>
      </c>
      <c r="G81" s="64" t="s">
        <v>307</v>
      </c>
      <c r="H81" s="64" t="s">
        <v>308</v>
      </c>
      <c r="I81" s="110" t="s">
        <v>161</v>
      </c>
      <c r="J81" s="66"/>
      <c r="K81" s="67"/>
      <c r="L81" s="65"/>
      <c r="M81" s="65"/>
      <c r="N81" s="64" t="s">
        <v>310</v>
      </c>
      <c r="O81" s="68"/>
      <c r="P81" s="69">
        <v>100000000</v>
      </c>
      <c r="Q81" s="113" t="s">
        <v>195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194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302</v>
      </c>
      <c r="G83" s="64" t="s">
        <v>303</v>
      </c>
      <c r="H83" s="64" t="s">
        <v>304</v>
      </c>
      <c r="I83" s="110" t="s">
        <v>161</v>
      </c>
      <c r="J83" s="66"/>
      <c r="K83" s="67"/>
      <c r="L83" s="65"/>
      <c r="M83" s="65"/>
      <c r="N83" s="64" t="s">
        <v>305</v>
      </c>
      <c r="O83" s="68"/>
      <c r="P83" s="69">
        <v>49232000</v>
      </c>
      <c r="Q83" s="113" t="s">
        <v>195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309</v>
      </c>
      <c r="O84" s="68"/>
      <c r="P84" s="69">
        <v>21023640</v>
      </c>
      <c r="Q84" s="129" t="s">
        <v>194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311</v>
      </c>
      <c r="O85" s="68"/>
      <c r="P85" s="69">
        <v>16302356</v>
      </c>
      <c r="Q85" s="129" t="s">
        <v>194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312</v>
      </c>
      <c r="O86" s="68"/>
      <c r="P86" s="69">
        <v>20797260</v>
      </c>
      <c r="Q86" s="129" t="s">
        <v>194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122" t="s">
        <v>25</v>
      </c>
      <c r="F87" s="64" t="s">
        <v>174</v>
      </c>
      <c r="G87" s="71" t="s">
        <v>175</v>
      </c>
      <c r="H87" s="64" t="s">
        <v>176</v>
      </c>
      <c r="I87" s="105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129" t="s">
        <v>194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194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313</v>
      </c>
      <c r="G89" s="64" t="s">
        <v>314</v>
      </c>
      <c r="H89" s="64" t="s">
        <v>316</v>
      </c>
      <c r="I89" s="105" t="s">
        <v>10</v>
      </c>
      <c r="J89" s="66"/>
      <c r="K89" s="67"/>
      <c r="L89" s="65"/>
      <c r="M89" s="65"/>
      <c r="N89" s="64" t="s">
        <v>315</v>
      </c>
      <c r="O89" s="68"/>
      <c r="P89" s="69">
        <v>42930000</v>
      </c>
      <c r="Q89" s="129" t="s">
        <v>194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194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129" t="s">
        <v>194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317</v>
      </c>
      <c r="G92" s="64" t="s">
        <v>318</v>
      </c>
      <c r="H92" s="64" t="s">
        <v>319</v>
      </c>
      <c r="I92" s="62" t="s">
        <v>10</v>
      </c>
      <c r="J92" s="66"/>
      <c r="K92" s="67"/>
      <c r="L92" s="65"/>
      <c r="M92" s="65"/>
      <c r="N92" s="64" t="s">
        <v>320</v>
      </c>
      <c r="O92" s="68"/>
      <c r="P92" s="69">
        <v>10803694</v>
      </c>
      <c r="Q92" s="129" t="s">
        <v>194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165</v>
      </c>
      <c r="O93" s="68"/>
      <c r="P93" s="69">
        <v>9000000</v>
      </c>
      <c r="Q93" s="129" t="s">
        <v>194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194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167</v>
      </c>
      <c r="G95" s="64" t="s">
        <v>203</v>
      </c>
      <c r="H95" s="64" t="s">
        <v>168</v>
      </c>
      <c r="I95" s="110" t="s">
        <v>161</v>
      </c>
      <c r="J95" s="66"/>
      <c r="K95" s="67"/>
      <c r="L95" s="65"/>
      <c r="M95" s="65"/>
      <c r="N95" s="115" t="s">
        <v>322</v>
      </c>
      <c r="O95" s="68"/>
      <c r="P95" s="69">
        <f>42659320+37594590</f>
        <v>80253910</v>
      </c>
      <c r="Q95" s="129" t="s">
        <v>194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321</v>
      </c>
      <c r="O96" s="68"/>
      <c r="P96" s="69">
        <v>24338820</v>
      </c>
      <c r="Q96" s="129" t="s">
        <v>194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122" t="s">
        <v>25</v>
      </c>
      <c r="F97" s="107" t="s">
        <v>132</v>
      </c>
      <c r="G97" s="107" t="s">
        <v>323</v>
      </c>
      <c r="H97" s="107" t="s">
        <v>208</v>
      </c>
      <c r="I97" s="105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129" t="s">
        <v>194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194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287</v>
      </c>
      <c r="G99" s="125" t="s">
        <v>288</v>
      </c>
      <c r="H99" s="125" t="s">
        <v>289</v>
      </c>
      <c r="I99" s="122" t="s">
        <v>10</v>
      </c>
      <c r="J99" s="126"/>
      <c r="K99" s="123"/>
      <c r="L99" s="124"/>
      <c r="M99" s="124"/>
      <c r="N99" s="125" t="s">
        <v>290</v>
      </c>
      <c r="O99" s="127"/>
      <c r="P99" s="69">
        <f>51480000*2</f>
        <v>102960000</v>
      </c>
      <c r="Q99" s="129" t="s">
        <v>194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194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227</v>
      </c>
      <c r="G101" s="64" t="s">
        <v>228</v>
      </c>
      <c r="H101" s="64" t="s">
        <v>229</v>
      </c>
      <c r="I101" s="110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129" t="s">
        <v>194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324</v>
      </c>
      <c r="G102" s="64" t="s">
        <v>325</v>
      </c>
      <c r="H102" s="64" t="s">
        <v>326</v>
      </c>
      <c r="I102" s="110" t="s">
        <v>161</v>
      </c>
      <c r="J102" s="66"/>
      <c r="K102" s="67"/>
      <c r="L102" s="65"/>
      <c r="M102" s="65"/>
      <c r="N102" s="64" t="s">
        <v>327</v>
      </c>
      <c r="O102" s="68"/>
      <c r="P102" s="69">
        <v>10035666</v>
      </c>
      <c r="Q102" s="129" t="s">
        <v>194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194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57" customFormat="1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122" t="s">
        <v>85</v>
      </c>
      <c r="F104" s="64" t="s">
        <v>190</v>
      </c>
      <c r="G104" s="64" t="s">
        <v>196</v>
      </c>
      <c r="H104" s="64" t="s">
        <v>191</v>
      </c>
      <c r="I104" s="105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129" t="s">
        <v>194</v>
      </c>
      <c r="R104" s="131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172</v>
      </c>
      <c r="F105" s="64" t="s">
        <v>277</v>
      </c>
      <c r="G105" s="71" t="s">
        <v>420</v>
      </c>
      <c r="H105" s="64" t="s">
        <v>279</v>
      </c>
      <c r="I105" s="65" t="s">
        <v>280</v>
      </c>
      <c r="J105" s="66"/>
      <c r="K105" s="67"/>
      <c r="L105" s="65"/>
      <c r="M105" s="65"/>
      <c r="N105" s="64" t="s">
        <v>276</v>
      </c>
      <c r="O105" s="68"/>
      <c r="P105" s="69">
        <v>100000000</v>
      </c>
      <c r="Q105" s="129" t="s">
        <v>194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222</v>
      </c>
      <c r="F106" s="64" t="s">
        <v>328</v>
      </c>
      <c r="G106" s="64" t="s">
        <v>329</v>
      </c>
      <c r="H106" s="64" t="s">
        <v>330</v>
      </c>
      <c r="I106" s="105" t="s">
        <v>10</v>
      </c>
      <c r="J106" s="66"/>
      <c r="K106" s="67"/>
      <c r="L106" s="65"/>
      <c r="M106" s="65"/>
      <c r="N106" s="64" t="s">
        <v>331</v>
      </c>
      <c r="O106" s="68"/>
      <c r="P106" s="69">
        <v>29656000</v>
      </c>
      <c r="Q106" s="129" t="s">
        <v>194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122" t="s">
        <v>23</v>
      </c>
      <c r="F107" s="107" t="s">
        <v>132</v>
      </c>
      <c r="G107" s="107" t="s">
        <v>323</v>
      </c>
      <c r="H107" s="107" t="s">
        <v>208</v>
      </c>
      <c r="I107" s="105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129" t="s">
        <v>194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332</v>
      </c>
      <c r="O108" s="68"/>
      <c r="P108" s="69">
        <v>22634810</v>
      </c>
      <c r="Q108" s="129" t="s">
        <v>194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313</v>
      </c>
      <c r="G109" s="64" t="s">
        <v>314</v>
      </c>
      <c r="H109" s="64" t="s">
        <v>316</v>
      </c>
      <c r="I109" s="105" t="s">
        <v>10</v>
      </c>
      <c r="J109" s="66"/>
      <c r="K109" s="67"/>
      <c r="L109" s="65"/>
      <c r="M109" s="65"/>
      <c r="N109" s="64" t="s">
        <v>333</v>
      </c>
      <c r="O109" s="68"/>
      <c r="P109" s="69">
        <v>100000000</v>
      </c>
      <c r="Q109" s="129" t="s">
        <v>194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122" t="s">
        <v>23</v>
      </c>
      <c r="F110" s="64" t="s">
        <v>334</v>
      </c>
      <c r="G110" s="64" t="s">
        <v>335</v>
      </c>
      <c r="H110" s="64" t="s">
        <v>336</v>
      </c>
      <c r="I110" s="65" t="s">
        <v>337</v>
      </c>
      <c r="J110" s="66"/>
      <c r="K110" s="67"/>
      <c r="L110" s="65"/>
      <c r="M110" s="65"/>
      <c r="N110" s="64" t="s">
        <v>338</v>
      </c>
      <c r="O110" s="68"/>
      <c r="P110" s="69">
        <v>4394000000</v>
      </c>
      <c r="Q110" s="129" t="s">
        <v>194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339</v>
      </c>
      <c r="O111" s="68"/>
      <c r="P111" s="69">
        <v>31233070</v>
      </c>
      <c r="Q111" s="129" t="s">
        <v>194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338</v>
      </c>
      <c r="O112" s="68"/>
      <c r="P112" s="69">
        <v>2250000000</v>
      </c>
      <c r="Q112" s="129" t="s">
        <v>194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194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194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178</v>
      </c>
      <c r="G115" s="71" t="s">
        <v>179</v>
      </c>
      <c r="H115" s="64" t="s">
        <v>180</v>
      </c>
      <c r="I115" s="105" t="s">
        <v>10</v>
      </c>
      <c r="J115" s="66"/>
      <c r="K115" s="67"/>
      <c r="L115" s="65"/>
      <c r="M115" s="65"/>
      <c r="N115" s="64" t="s">
        <v>340</v>
      </c>
      <c r="O115" s="68"/>
      <c r="P115" s="69">
        <v>810000</v>
      </c>
      <c r="Q115" s="129" t="s">
        <v>194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178</v>
      </c>
      <c r="G116" s="71" t="s">
        <v>181</v>
      </c>
      <c r="H116" s="64" t="s">
        <v>182</v>
      </c>
      <c r="I116" s="105" t="s">
        <v>10</v>
      </c>
      <c r="J116" s="66"/>
      <c r="K116" s="67"/>
      <c r="L116" s="65"/>
      <c r="M116" s="65"/>
      <c r="N116" s="64" t="s">
        <v>340</v>
      </c>
      <c r="O116" s="68"/>
      <c r="P116" s="69">
        <v>2230000</v>
      </c>
      <c r="Q116" s="129" t="s">
        <v>194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122" t="s">
        <v>23</v>
      </c>
      <c r="F117" s="64" t="s">
        <v>341</v>
      </c>
      <c r="G117" s="64" t="s">
        <v>342</v>
      </c>
      <c r="H117" s="64" t="s">
        <v>336</v>
      </c>
      <c r="I117" s="65" t="s">
        <v>337</v>
      </c>
      <c r="J117" s="66"/>
      <c r="K117" s="67"/>
      <c r="L117" s="65"/>
      <c r="M117" s="65"/>
      <c r="N117" s="107" t="s">
        <v>338</v>
      </c>
      <c r="O117" s="68"/>
      <c r="P117" s="69">
        <v>1441167000</v>
      </c>
      <c r="Q117" s="129" t="s">
        <v>194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338</v>
      </c>
      <c r="O118" s="68"/>
      <c r="P118" s="69">
        <v>1319000000</v>
      </c>
      <c r="Q118" s="104" t="s">
        <v>195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122" t="s">
        <v>25</v>
      </c>
      <c r="F119" s="64" t="s">
        <v>343</v>
      </c>
      <c r="G119" s="64" t="s">
        <v>344</v>
      </c>
      <c r="H119" s="64" t="s">
        <v>347</v>
      </c>
      <c r="I119" s="65" t="s">
        <v>345</v>
      </c>
      <c r="J119" s="66"/>
      <c r="K119" s="67"/>
      <c r="L119" s="65"/>
      <c r="M119" s="65"/>
      <c r="N119" s="107" t="s">
        <v>338</v>
      </c>
      <c r="O119" s="68"/>
      <c r="P119" s="69">
        <v>541450000</v>
      </c>
      <c r="Q119" s="104" t="s">
        <v>195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122" t="s">
        <v>23</v>
      </c>
      <c r="F120" s="64" t="s">
        <v>178</v>
      </c>
      <c r="G120" s="71" t="s">
        <v>181</v>
      </c>
      <c r="H120" s="64" t="s">
        <v>182</v>
      </c>
      <c r="I120" s="105" t="s">
        <v>10</v>
      </c>
      <c r="J120" s="66"/>
      <c r="K120" s="67"/>
      <c r="L120" s="65"/>
      <c r="M120" s="65"/>
      <c r="N120" s="64" t="s">
        <v>346</v>
      </c>
      <c r="O120" s="68"/>
      <c r="P120" s="69">
        <v>3555000</v>
      </c>
      <c r="Q120" s="104" t="s">
        <v>195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122" t="s">
        <v>24</v>
      </c>
      <c r="F121" s="64" t="s">
        <v>341</v>
      </c>
      <c r="G121" s="64" t="s">
        <v>342</v>
      </c>
      <c r="H121" s="64" t="s">
        <v>336</v>
      </c>
      <c r="I121" s="65" t="s">
        <v>337</v>
      </c>
      <c r="J121" s="66"/>
      <c r="K121" s="67"/>
      <c r="L121" s="65"/>
      <c r="M121" s="65"/>
      <c r="N121" s="107" t="s">
        <v>338</v>
      </c>
      <c r="O121" s="68"/>
      <c r="P121" s="69">
        <v>1508000000</v>
      </c>
      <c r="Q121" s="104" t="s">
        <v>195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122" t="s">
        <v>25</v>
      </c>
      <c r="F122" s="64" t="s">
        <v>334</v>
      </c>
      <c r="G122" s="64" t="s">
        <v>335</v>
      </c>
      <c r="H122" s="64" t="s">
        <v>336</v>
      </c>
      <c r="I122" s="65" t="s">
        <v>337</v>
      </c>
      <c r="J122" s="66"/>
      <c r="K122" s="67"/>
      <c r="L122" s="65"/>
      <c r="M122" s="65"/>
      <c r="N122" s="64" t="s">
        <v>338</v>
      </c>
      <c r="O122" s="68"/>
      <c r="P122" s="69">
        <v>1674100000</v>
      </c>
      <c r="Q122" s="104" t="s">
        <v>195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338</v>
      </c>
      <c r="O123" s="68"/>
      <c r="P123" s="69">
        <v>100000000</v>
      </c>
      <c r="Q123" s="104" t="s">
        <v>195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167</v>
      </c>
      <c r="G124" s="64" t="s">
        <v>203</v>
      </c>
      <c r="H124" s="64" t="s">
        <v>168</v>
      </c>
      <c r="I124" s="110" t="s">
        <v>161</v>
      </c>
      <c r="J124" s="66"/>
      <c r="K124" s="67"/>
      <c r="L124" s="65"/>
      <c r="M124" s="65"/>
      <c r="N124" s="115" t="s">
        <v>348</v>
      </c>
      <c r="O124" s="68"/>
      <c r="P124" s="69">
        <f>46868580+47089900</f>
        <v>93958480</v>
      </c>
      <c r="Q124" s="104" t="s">
        <v>195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349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165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122" t="s">
        <v>23</v>
      </c>
      <c r="F127" s="107" t="s">
        <v>132</v>
      </c>
      <c r="G127" s="107" t="s">
        <v>263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122" t="s">
        <v>23</v>
      </c>
      <c r="F128" s="64" t="s">
        <v>334</v>
      </c>
      <c r="G128" s="64" t="s">
        <v>335</v>
      </c>
      <c r="H128" s="64" t="s">
        <v>336</v>
      </c>
      <c r="I128" s="65" t="s">
        <v>337</v>
      </c>
      <c r="J128" s="66"/>
      <c r="K128" s="67"/>
      <c r="L128" s="65"/>
      <c r="M128" s="65"/>
      <c r="N128" s="64" t="s">
        <v>338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122" t="s">
        <v>24</v>
      </c>
      <c r="F129" s="64" t="s">
        <v>341</v>
      </c>
      <c r="G129" s="64" t="s">
        <v>342</v>
      </c>
      <c r="H129" s="64" t="s">
        <v>336</v>
      </c>
      <c r="I129" s="65" t="s">
        <v>337</v>
      </c>
      <c r="J129" s="66"/>
      <c r="K129" s="67"/>
      <c r="L129" s="65"/>
      <c r="M129" s="65"/>
      <c r="N129" s="107" t="s">
        <v>338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122" t="s">
        <v>25</v>
      </c>
      <c r="F130" s="64" t="s">
        <v>343</v>
      </c>
      <c r="G130" s="64" t="s">
        <v>344</v>
      </c>
      <c r="H130" s="64" t="s">
        <v>347</v>
      </c>
      <c r="I130" s="65" t="s">
        <v>345</v>
      </c>
      <c r="J130" s="66"/>
      <c r="K130" s="67"/>
      <c r="L130" s="65"/>
      <c r="M130" s="65"/>
      <c r="N130" s="107" t="s">
        <v>338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350</v>
      </c>
      <c r="G131" s="64" t="s">
        <v>352</v>
      </c>
      <c r="H131" s="64" t="s">
        <v>353</v>
      </c>
      <c r="I131" s="65" t="s">
        <v>354</v>
      </c>
      <c r="J131" s="66"/>
      <c r="K131" s="67"/>
      <c r="L131" s="65"/>
      <c r="M131" s="65"/>
      <c r="N131" s="64" t="s">
        <v>355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351</v>
      </c>
      <c r="G132" s="64" t="s">
        <v>356</v>
      </c>
      <c r="H132" s="64" t="s">
        <v>357</v>
      </c>
      <c r="I132" s="65" t="s">
        <v>354</v>
      </c>
      <c r="J132" s="66"/>
      <c r="K132" s="67"/>
      <c r="L132" s="65"/>
      <c r="M132" s="65"/>
      <c r="N132" s="64" t="s">
        <v>358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174</v>
      </c>
      <c r="G134" s="71" t="s">
        <v>175</v>
      </c>
      <c r="H134" s="64" t="s">
        <v>176</v>
      </c>
      <c r="I134" s="105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317</v>
      </c>
      <c r="G135" s="64" t="s">
        <v>318</v>
      </c>
      <c r="H135" s="64" t="s">
        <v>319</v>
      </c>
      <c r="I135" s="62" t="s">
        <v>10</v>
      </c>
      <c r="J135" s="66"/>
      <c r="K135" s="67"/>
      <c r="L135" s="65"/>
      <c r="M135" s="65"/>
      <c r="N135" s="64" t="s">
        <v>320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360</v>
      </c>
      <c r="G136" s="64" t="s">
        <v>361</v>
      </c>
      <c r="H136" s="64" t="s">
        <v>362</v>
      </c>
      <c r="I136" s="62" t="s">
        <v>10</v>
      </c>
      <c r="J136" s="66"/>
      <c r="K136" s="67"/>
      <c r="L136" s="65"/>
      <c r="M136" s="65"/>
      <c r="N136" s="64" t="s">
        <v>363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364</v>
      </c>
      <c r="G137" s="64" t="s">
        <v>365</v>
      </c>
      <c r="H137" s="64" t="s">
        <v>366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367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368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172</v>
      </c>
      <c r="F140" s="64" t="s">
        <v>350</v>
      </c>
      <c r="G140" s="64" t="s">
        <v>352</v>
      </c>
      <c r="H140" s="64" t="s">
        <v>353</v>
      </c>
      <c r="I140" s="65" t="s">
        <v>354</v>
      </c>
      <c r="J140" s="66"/>
      <c r="K140" s="67"/>
      <c r="L140" s="65"/>
      <c r="M140" s="65"/>
      <c r="N140" s="64" t="s">
        <v>359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222</v>
      </c>
      <c r="F141" s="107" t="s">
        <v>154</v>
      </c>
      <c r="G141" s="107" t="s">
        <v>155</v>
      </c>
      <c r="H141" s="107" t="s">
        <v>156</v>
      </c>
      <c r="I141" s="110" t="s">
        <v>10</v>
      </c>
      <c r="J141" s="108"/>
      <c r="K141" s="109"/>
      <c r="L141" s="110"/>
      <c r="M141" s="110"/>
      <c r="N141" s="107" t="s">
        <v>157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122" t="s">
        <v>23</v>
      </c>
      <c r="F142" s="107" t="s">
        <v>132</v>
      </c>
      <c r="G142" s="107" t="s">
        <v>263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122" t="s">
        <v>23</v>
      </c>
      <c r="F143" s="64" t="s">
        <v>334</v>
      </c>
      <c r="G143" s="64" t="s">
        <v>335</v>
      </c>
      <c r="H143" s="64" t="s">
        <v>336</v>
      </c>
      <c r="I143" s="65" t="s">
        <v>337</v>
      </c>
      <c r="J143" s="66"/>
      <c r="K143" s="67"/>
      <c r="L143" s="65"/>
      <c r="M143" s="65"/>
      <c r="N143" s="64" t="s">
        <v>338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122" t="s">
        <v>24</v>
      </c>
      <c r="F144" s="64" t="s">
        <v>341</v>
      </c>
      <c r="G144" s="64" t="s">
        <v>342</v>
      </c>
      <c r="H144" s="64" t="s">
        <v>336</v>
      </c>
      <c r="I144" s="65" t="s">
        <v>337</v>
      </c>
      <c r="J144" s="66"/>
      <c r="K144" s="67"/>
      <c r="L144" s="65"/>
      <c r="M144" s="65"/>
      <c r="N144" s="107" t="s">
        <v>338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122" t="s">
        <v>25</v>
      </c>
      <c r="F145" s="64" t="s">
        <v>317</v>
      </c>
      <c r="G145" s="64" t="s">
        <v>318</v>
      </c>
      <c r="H145" s="64" t="s">
        <v>319</v>
      </c>
      <c r="I145" s="62" t="s">
        <v>10</v>
      </c>
      <c r="J145" s="66"/>
      <c r="K145" s="67"/>
      <c r="L145" s="65"/>
      <c r="M145" s="65"/>
      <c r="N145" s="64" t="s">
        <v>320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145</v>
      </c>
      <c r="D146" s="67">
        <v>42718</v>
      </c>
      <c r="E146" s="122" t="s">
        <v>26</v>
      </c>
      <c r="F146" s="64" t="s">
        <v>360</v>
      </c>
      <c r="G146" s="64" t="s">
        <v>361</v>
      </c>
      <c r="H146" s="64" t="s">
        <v>362</v>
      </c>
      <c r="I146" s="62" t="s">
        <v>10</v>
      </c>
      <c r="J146" s="66"/>
      <c r="K146" s="67"/>
      <c r="L146" s="65"/>
      <c r="M146" s="65"/>
      <c r="N146" s="64" t="s">
        <v>363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145</v>
      </c>
      <c r="D147" s="67">
        <v>42741</v>
      </c>
      <c r="E147" s="122" t="s">
        <v>23</v>
      </c>
      <c r="F147" s="107" t="s">
        <v>132</v>
      </c>
      <c r="G147" s="107" t="s">
        <v>263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171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145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338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145</v>
      </c>
      <c r="D149" s="67">
        <v>42774</v>
      </c>
      <c r="E149" s="122" t="s">
        <v>23</v>
      </c>
      <c r="F149" s="107" t="s">
        <v>132</v>
      </c>
      <c r="G149" s="107" t="s">
        <v>263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171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145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338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145</v>
      </c>
      <c r="D151" s="67">
        <v>42845</v>
      </c>
      <c r="E151" s="122" t="s">
        <v>23</v>
      </c>
      <c r="F151" s="64" t="s">
        <v>341</v>
      </c>
      <c r="G151" s="64" t="s">
        <v>342</v>
      </c>
      <c r="H151" s="64" t="s">
        <v>336</v>
      </c>
      <c r="I151" s="65" t="s">
        <v>337</v>
      </c>
      <c r="J151" s="66"/>
      <c r="K151" s="67"/>
      <c r="L151" s="65"/>
      <c r="M151" s="65"/>
      <c r="N151" s="107" t="s">
        <v>338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145</v>
      </c>
      <c r="D152" s="67">
        <v>42845</v>
      </c>
      <c r="E152" s="122" t="s">
        <v>24</v>
      </c>
      <c r="F152" s="64" t="s">
        <v>334</v>
      </c>
      <c r="G152" s="64" t="s">
        <v>369</v>
      </c>
      <c r="H152" s="64" t="s">
        <v>336</v>
      </c>
      <c r="I152" s="65" t="s">
        <v>337</v>
      </c>
      <c r="J152" s="66"/>
      <c r="K152" s="67"/>
      <c r="L152" s="65"/>
      <c r="M152" s="65"/>
      <c r="N152" s="64" t="s">
        <v>338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145</v>
      </c>
      <c r="D153" s="67">
        <v>42851</v>
      </c>
      <c r="E153" s="122" t="s">
        <v>23</v>
      </c>
      <c r="F153" s="64" t="s">
        <v>341</v>
      </c>
      <c r="G153" s="64" t="s">
        <v>342</v>
      </c>
      <c r="H153" s="64" t="s">
        <v>336</v>
      </c>
      <c r="I153" s="65" t="s">
        <v>337</v>
      </c>
      <c r="J153" s="66"/>
      <c r="K153" s="67"/>
      <c r="L153" s="65"/>
      <c r="M153" s="65"/>
      <c r="N153" s="107" t="s">
        <v>338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145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338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145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338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240" si="10">IF(C156&lt;&gt;"",ROW()-3,"")</f>
        <v>153</v>
      </c>
      <c r="C156" s="62" t="s">
        <v>145</v>
      </c>
      <c r="D156" s="67">
        <v>42900</v>
      </c>
      <c r="E156" s="122" t="s">
        <v>23</v>
      </c>
      <c r="F156" s="64" t="s">
        <v>370</v>
      </c>
      <c r="G156" s="71" t="s">
        <v>371</v>
      </c>
      <c r="H156" s="64" t="s">
        <v>372</v>
      </c>
      <c r="I156" s="65" t="s">
        <v>35</v>
      </c>
      <c r="J156" s="66"/>
      <c r="K156" s="67"/>
      <c r="L156" s="65"/>
      <c r="M156" s="65"/>
      <c r="N156" s="64" t="s">
        <v>373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145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338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145</v>
      </c>
      <c r="D158" s="67">
        <v>42914</v>
      </c>
      <c r="E158" s="65" t="s">
        <v>23</v>
      </c>
      <c r="F158" s="64" t="s">
        <v>374</v>
      </c>
      <c r="G158" s="64" t="s">
        <v>375</v>
      </c>
      <c r="H158" s="64" t="s">
        <v>376</v>
      </c>
      <c r="I158" s="105" t="s">
        <v>10</v>
      </c>
      <c r="J158" s="66"/>
      <c r="K158" s="67"/>
      <c r="L158" s="65"/>
      <c r="M158" s="65"/>
      <c r="N158" s="64" t="s">
        <v>377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145</v>
      </c>
      <c r="D159" s="67">
        <v>42914</v>
      </c>
      <c r="E159" s="65" t="s">
        <v>24</v>
      </c>
      <c r="F159" s="64" t="s">
        <v>174</v>
      </c>
      <c r="G159" s="71" t="s">
        <v>175</v>
      </c>
      <c r="H159" s="64" t="s">
        <v>176</v>
      </c>
      <c r="I159" s="105" t="s">
        <v>10</v>
      </c>
      <c r="J159" s="66"/>
      <c r="K159" s="67"/>
      <c r="L159" s="65"/>
      <c r="M159" s="65"/>
      <c r="N159" s="64" t="s">
        <v>177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145</v>
      </c>
      <c r="D160" s="67">
        <v>42914</v>
      </c>
      <c r="E160" s="65" t="s">
        <v>25</v>
      </c>
      <c r="F160" s="64" t="s">
        <v>378</v>
      </c>
      <c r="G160" s="64" t="s">
        <v>379</v>
      </c>
      <c r="H160" s="64" t="s">
        <v>380</v>
      </c>
      <c r="I160" s="105" t="s">
        <v>10</v>
      </c>
      <c r="J160" s="66"/>
      <c r="K160" s="67"/>
      <c r="L160" s="65"/>
      <c r="M160" s="65"/>
      <c r="N160" s="64" t="s">
        <v>381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145</v>
      </c>
      <c r="D161" s="67">
        <v>42915</v>
      </c>
      <c r="E161" s="65" t="s">
        <v>23</v>
      </c>
      <c r="F161" s="107" t="s">
        <v>132</v>
      </c>
      <c r="G161" s="107" t="s">
        <v>263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171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145</v>
      </c>
      <c r="D162" s="67">
        <v>42922</v>
      </c>
      <c r="E162" s="65" t="s">
        <v>23</v>
      </c>
      <c r="F162" s="64" t="s">
        <v>382</v>
      </c>
      <c r="G162" s="71" t="s">
        <v>383</v>
      </c>
      <c r="H162" s="64" t="s">
        <v>384</v>
      </c>
      <c r="I162" s="105" t="s">
        <v>10</v>
      </c>
      <c r="J162" s="66"/>
      <c r="K162" s="67"/>
      <c r="L162" s="65"/>
      <c r="M162" s="65"/>
      <c r="N162" s="64" t="s">
        <v>363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145</v>
      </c>
      <c r="D163" s="67">
        <v>42922</v>
      </c>
      <c r="E163" s="65" t="s">
        <v>24</v>
      </c>
      <c r="F163" s="64" t="s">
        <v>385</v>
      </c>
      <c r="G163" s="64" t="s">
        <v>386</v>
      </c>
      <c r="H163" s="64" t="s">
        <v>387</v>
      </c>
      <c r="I163" s="65" t="s">
        <v>35</v>
      </c>
      <c r="J163" s="66"/>
      <c r="K163" s="67"/>
      <c r="L163" s="65"/>
      <c r="M163" s="65"/>
      <c r="N163" s="64" t="s">
        <v>388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145</v>
      </c>
      <c r="D164" s="67">
        <v>42922</v>
      </c>
      <c r="E164" s="65" t="s">
        <v>25</v>
      </c>
      <c r="F164" s="64" t="s">
        <v>334</v>
      </c>
      <c r="G164" s="64" t="s">
        <v>369</v>
      </c>
      <c r="H164" s="64" t="s">
        <v>336</v>
      </c>
      <c r="I164" s="65" t="s">
        <v>337</v>
      </c>
      <c r="J164" s="66"/>
      <c r="K164" s="67"/>
      <c r="L164" s="65"/>
      <c r="M164" s="65"/>
      <c r="N164" s="64" t="s">
        <v>338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145</v>
      </c>
      <c r="D165" s="67">
        <v>42922</v>
      </c>
      <c r="E165" s="65" t="s">
        <v>26</v>
      </c>
      <c r="F165" s="64" t="s">
        <v>341</v>
      </c>
      <c r="G165" s="64" t="s">
        <v>342</v>
      </c>
      <c r="H165" s="64" t="s">
        <v>336</v>
      </c>
      <c r="I165" s="65" t="s">
        <v>337</v>
      </c>
      <c r="J165" s="66"/>
      <c r="K165" s="67"/>
      <c r="L165" s="65"/>
      <c r="M165" s="65"/>
      <c r="N165" s="107" t="s">
        <v>338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145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338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145</v>
      </c>
      <c r="D167" s="67">
        <v>42926</v>
      </c>
      <c r="E167" s="65" t="s">
        <v>23</v>
      </c>
      <c r="F167" s="64" t="s">
        <v>334</v>
      </c>
      <c r="G167" s="64" t="s">
        <v>369</v>
      </c>
      <c r="H167" s="64" t="s">
        <v>336</v>
      </c>
      <c r="I167" s="65" t="s">
        <v>337</v>
      </c>
      <c r="J167" s="66"/>
      <c r="K167" s="67"/>
      <c r="L167" s="65"/>
      <c r="M167" s="65"/>
      <c r="N167" s="64" t="s">
        <v>338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145</v>
      </c>
      <c r="D168" s="67">
        <v>42926</v>
      </c>
      <c r="E168" s="65" t="s">
        <v>24</v>
      </c>
      <c r="F168" s="64" t="s">
        <v>341</v>
      </c>
      <c r="G168" s="64" t="s">
        <v>342</v>
      </c>
      <c r="H168" s="64" t="s">
        <v>336</v>
      </c>
      <c r="I168" s="65" t="s">
        <v>337</v>
      </c>
      <c r="J168" s="66"/>
      <c r="K168" s="67"/>
      <c r="L168" s="65"/>
      <c r="M168" s="65"/>
      <c r="N168" s="107" t="s">
        <v>338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145</v>
      </c>
      <c r="D169" s="67">
        <v>42926</v>
      </c>
      <c r="E169" s="65" t="s">
        <v>25</v>
      </c>
      <c r="F169" s="64" t="s">
        <v>190</v>
      </c>
      <c r="G169" s="71" t="s">
        <v>389</v>
      </c>
      <c r="H169" s="64" t="s">
        <v>191</v>
      </c>
      <c r="I169" s="105" t="s">
        <v>10</v>
      </c>
      <c r="J169" s="66"/>
      <c r="K169" s="67"/>
      <c r="L169" s="65"/>
      <c r="M169" s="65"/>
      <c r="N169" s="64" t="s">
        <v>192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145</v>
      </c>
      <c r="D170" s="67">
        <v>42926</v>
      </c>
      <c r="E170" s="65" t="s">
        <v>26</v>
      </c>
      <c r="F170" s="64" t="s">
        <v>370</v>
      </c>
      <c r="G170" s="71" t="s">
        <v>371</v>
      </c>
      <c r="H170" s="64" t="s">
        <v>372</v>
      </c>
      <c r="I170" s="65" t="s">
        <v>35</v>
      </c>
      <c r="J170" s="66"/>
      <c r="K170" s="67"/>
      <c r="L170" s="65"/>
      <c r="M170" s="65"/>
      <c r="N170" s="64" t="s">
        <v>390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145</v>
      </c>
      <c r="D171" s="67">
        <v>42926</v>
      </c>
      <c r="E171" s="65" t="s">
        <v>84</v>
      </c>
      <c r="F171" s="64" t="s">
        <v>391</v>
      </c>
      <c r="G171" s="64" t="s">
        <v>392</v>
      </c>
      <c r="H171" s="64" t="s">
        <v>393</v>
      </c>
      <c r="I171" s="65" t="s">
        <v>394</v>
      </c>
      <c r="J171" s="66"/>
      <c r="K171" s="67"/>
      <c r="L171" s="65"/>
      <c r="M171" s="65"/>
      <c r="N171" s="64" t="s">
        <v>395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37" si="12">IF(C172&lt;&gt;"",ROW()-3,"")</f>
        <v>169</v>
      </c>
      <c r="C172" s="62" t="s">
        <v>145</v>
      </c>
      <c r="D172" s="67">
        <v>42930</v>
      </c>
      <c r="E172" s="65" t="s">
        <v>23</v>
      </c>
      <c r="F172" s="64" t="s">
        <v>334</v>
      </c>
      <c r="G172" s="64" t="s">
        <v>369</v>
      </c>
      <c r="H172" s="64" t="s">
        <v>336</v>
      </c>
      <c r="I172" s="65" t="s">
        <v>337</v>
      </c>
      <c r="J172" s="66"/>
      <c r="K172" s="67"/>
      <c r="L172" s="65"/>
      <c r="M172" s="65"/>
      <c r="N172" s="64" t="s">
        <v>338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145</v>
      </c>
      <c r="D173" s="67">
        <v>42930</v>
      </c>
      <c r="E173" s="65" t="s">
        <v>24</v>
      </c>
      <c r="F173" s="64" t="s">
        <v>341</v>
      </c>
      <c r="G173" s="64" t="s">
        <v>342</v>
      </c>
      <c r="H173" s="64" t="s">
        <v>336</v>
      </c>
      <c r="I173" s="65" t="s">
        <v>337</v>
      </c>
      <c r="J173" s="66"/>
      <c r="K173" s="67"/>
      <c r="L173" s="65"/>
      <c r="M173" s="65"/>
      <c r="N173" s="107" t="s">
        <v>338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145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338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145</v>
      </c>
      <c r="D175" s="67">
        <v>42933</v>
      </c>
      <c r="E175" s="65" t="s">
        <v>24</v>
      </c>
      <c r="F175" s="64" t="s">
        <v>374</v>
      </c>
      <c r="G175" s="64" t="s">
        <v>375</v>
      </c>
      <c r="H175" s="64" t="s">
        <v>376</v>
      </c>
      <c r="I175" s="105" t="s">
        <v>10</v>
      </c>
      <c r="J175" s="66"/>
      <c r="K175" s="67"/>
      <c r="L175" s="65"/>
      <c r="M175" s="65"/>
      <c r="N175" s="64" t="s">
        <v>377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57" customFormat="1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 t="shared" si="12"/>
        <v>173</v>
      </c>
      <c r="C176" s="62" t="s">
        <v>145</v>
      </c>
      <c r="D176" s="67">
        <v>42933</v>
      </c>
      <c r="E176" s="65" t="s">
        <v>25</v>
      </c>
      <c r="F176" s="64" t="s">
        <v>178</v>
      </c>
      <c r="G176" s="71" t="s">
        <v>413</v>
      </c>
      <c r="H176" s="64" t="s">
        <v>180</v>
      </c>
      <c r="I176" s="105" t="s">
        <v>10</v>
      </c>
      <c r="J176" s="66"/>
      <c r="K176" s="67"/>
      <c r="L176" s="65"/>
      <c r="M176" s="65"/>
      <c r="N176" s="64" t="s">
        <v>396</v>
      </c>
      <c r="O176" s="68"/>
      <c r="P176" s="69">
        <v>3065000</v>
      </c>
      <c r="Q176" s="104"/>
      <c r="R176" s="131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57" customFormat="1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 t="shared" si="12"/>
        <v>174</v>
      </c>
      <c r="C177" s="62" t="s">
        <v>145</v>
      </c>
      <c r="D177" s="67">
        <v>42933</v>
      </c>
      <c r="E177" s="65" t="s">
        <v>26</v>
      </c>
      <c r="F177" s="64" t="s">
        <v>178</v>
      </c>
      <c r="G177" s="71" t="s">
        <v>414</v>
      </c>
      <c r="H177" s="64" t="s">
        <v>182</v>
      </c>
      <c r="I177" s="105" t="s">
        <v>10</v>
      </c>
      <c r="J177" s="66"/>
      <c r="K177" s="67"/>
      <c r="L177" s="65"/>
      <c r="M177" s="65"/>
      <c r="N177" s="64" t="s">
        <v>396</v>
      </c>
      <c r="O177" s="68"/>
      <c r="P177" s="69">
        <v>700000</v>
      </c>
      <c r="Q177" s="104"/>
      <c r="R177" s="131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145</v>
      </c>
      <c r="D178" s="67">
        <v>42935</v>
      </c>
      <c r="E178" s="65" t="s">
        <v>23</v>
      </c>
      <c r="F178" s="64" t="s">
        <v>334</v>
      </c>
      <c r="G178" s="64" t="s">
        <v>369</v>
      </c>
      <c r="H178" s="64" t="s">
        <v>336</v>
      </c>
      <c r="I178" s="65" t="s">
        <v>337</v>
      </c>
      <c r="J178" s="66"/>
      <c r="K178" s="67"/>
      <c r="L178" s="65"/>
      <c r="M178" s="65"/>
      <c r="N178" s="64" t="s">
        <v>338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145</v>
      </c>
      <c r="D179" s="67">
        <v>42935</v>
      </c>
      <c r="E179" s="65" t="s">
        <v>24</v>
      </c>
      <c r="F179" s="64" t="s">
        <v>341</v>
      </c>
      <c r="G179" s="64" t="s">
        <v>397</v>
      </c>
      <c r="H179" s="64" t="s">
        <v>398</v>
      </c>
      <c r="I179" s="65" t="s">
        <v>337</v>
      </c>
      <c r="J179" s="66"/>
      <c r="K179" s="67"/>
      <c r="L179" s="65"/>
      <c r="M179" s="65"/>
      <c r="N179" s="107" t="s">
        <v>338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145</v>
      </c>
      <c r="D180" s="67">
        <v>42942</v>
      </c>
      <c r="E180" s="65" t="s">
        <v>23</v>
      </c>
      <c r="F180" s="64" t="s">
        <v>334</v>
      </c>
      <c r="G180" s="64" t="s">
        <v>369</v>
      </c>
      <c r="H180" s="64" t="s">
        <v>336</v>
      </c>
      <c r="I180" s="65" t="s">
        <v>337</v>
      </c>
      <c r="J180" s="66"/>
      <c r="K180" s="67"/>
      <c r="L180" s="65"/>
      <c r="M180" s="65"/>
      <c r="N180" s="64" t="s">
        <v>338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145</v>
      </c>
      <c r="D181" s="67">
        <v>42944</v>
      </c>
      <c r="E181" s="65" t="s">
        <v>23</v>
      </c>
      <c r="F181" s="64" t="s">
        <v>370</v>
      </c>
      <c r="G181" s="71" t="s">
        <v>371</v>
      </c>
      <c r="H181" s="64" t="s">
        <v>372</v>
      </c>
      <c r="I181" s="65" t="s">
        <v>35</v>
      </c>
      <c r="J181" s="66"/>
      <c r="K181" s="67"/>
      <c r="L181" s="65"/>
      <c r="M181" s="65"/>
      <c r="N181" s="64" t="s">
        <v>399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145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145</v>
      </c>
      <c r="D183" s="67">
        <v>42948</v>
      </c>
      <c r="E183" s="65" t="s">
        <v>24</v>
      </c>
      <c r="F183" s="64" t="s">
        <v>317</v>
      </c>
      <c r="G183" s="64" t="s">
        <v>318</v>
      </c>
      <c r="H183" s="64" t="s">
        <v>319</v>
      </c>
      <c r="I183" s="62" t="s">
        <v>10</v>
      </c>
      <c r="J183" s="66"/>
      <c r="K183" s="67"/>
      <c r="L183" s="65"/>
      <c r="M183" s="65"/>
      <c r="N183" s="64" t="s">
        <v>320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145</v>
      </c>
      <c r="D184" s="67">
        <v>42948</v>
      </c>
      <c r="E184" s="65" t="s">
        <v>25</v>
      </c>
      <c r="F184" s="107" t="s">
        <v>154</v>
      </c>
      <c r="G184" s="107" t="s">
        <v>155</v>
      </c>
      <c r="H184" s="107" t="s">
        <v>156</v>
      </c>
      <c r="I184" s="110" t="s">
        <v>10</v>
      </c>
      <c r="J184" s="108"/>
      <c r="K184" s="109"/>
      <c r="L184" s="110"/>
      <c r="M184" s="110"/>
      <c r="N184" s="107" t="s">
        <v>157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145</v>
      </c>
      <c r="D185" s="67">
        <v>42957</v>
      </c>
      <c r="E185" s="65" t="s">
        <v>23</v>
      </c>
      <c r="F185" s="64" t="s">
        <v>334</v>
      </c>
      <c r="G185" s="64" t="s">
        <v>369</v>
      </c>
      <c r="H185" s="64" t="s">
        <v>336</v>
      </c>
      <c r="I185" s="65" t="s">
        <v>337</v>
      </c>
      <c r="J185" s="66"/>
      <c r="K185" s="67"/>
      <c r="L185" s="65"/>
      <c r="M185" s="65"/>
      <c r="N185" s="64" t="s">
        <v>338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145</v>
      </c>
      <c r="D186" s="67">
        <v>42957</v>
      </c>
      <c r="E186" s="65" t="s">
        <v>24</v>
      </c>
      <c r="F186" s="64" t="s">
        <v>341</v>
      </c>
      <c r="G186" s="64" t="s">
        <v>397</v>
      </c>
      <c r="H186" s="64" t="s">
        <v>398</v>
      </c>
      <c r="I186" s="65" t="s">
        <v>337</v>
      </c>
      <c r="J186" s="66"/>
      <c r="K186" s="67"/>
      <c r="L186" s="65"/>
      <c r="M186" s="65"/>
      <c r="N186" s="107" t="s">
        <v>338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145</v>
      </c>
      <c r="D187" s="67">
        <v>42964</v>
      </c>
      <c r="E187" s="65" t="s">
        <v>23</v>
      </c>
      <c r="F187" s="64" t="s">
        <v>374</v>
      </c>
      <c r="G187" s="71" t="s">
        <v>411</v>
      </c>
      <c r="H187" s="64" t="s">
        <v>376</v>
      </c>
      <c r="I187" s="105" t="s">
        <v>10</v>
      </c>
      <c r="J187" s="66"/>
      <c r="K187" s="67"/>
      <c r="L187" s="65"/>
      <c r="M187" s="65"/>
      <c r="N187" s="64" t="s">
        <v>377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145</v>
      </c>
      <c r="D188" s="67">
        <v>42964</v>
      </c>
      <c r="E188" s="65" t="s">
        <v>24</v>
      </c>
      <c r="F188" s="64" t="s">
        <v>382</v>
      </c>
      <c r="G188" s="71" t="s">
        <v>383</v>
      </c>
      <c r="H188" s="64" t="s">
        <v>384</v>
      </c>
      <c r="I188" s="105" t="s">
        <v>10</v>
      </c>
      <c r="J188" s="66"/>
      <c r="K188" s="67"/>
      <c r="L188" s="65"/>
      <c r="M188" s="65"/>
      <c r="N188" s="64" t="s">
        <v>363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145</v>
      </c>
      <c r="D189" s="67">
        <v>42964</v>
      </c>
      <c r="E189" s="65" t="s">
        <v>25</v>
      </c>
      <c r="F189" s="64" t="s">
        <v>370</v>
      </c>
      <c r="G189" s="71" t="s">
        <v>371</v>
      </c>
      <c r="H189" s="64" t="s">
        <v>372</v>
      </c>
      <c r="I189" s="65" t="s">
        <v>35</v>
      </c>
      <c r="J189" s="66"/>
      <c r="K189" s="67"/>
      <c r="L189" s="65"/>
      <c r="M189" s="65"/>
      <c r="N189" s="64" t="s">
        <v>400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145</v>
      </c>
      <c r="D190" s="67">
        <v>42964</v>
      </c>
      <c r="E190" s="65" t="s">
        <v>26</v>
      </c>
      <c r="F190" s="107" t="s">
        <v>154</v>
      </c>
      <c r="G190" s="107" t="s">
        <v>155</v>
      </c>
      <c r="H190" s="107" t="s">
        <v>156</v>
      </c>
      <c r="I190" s="110" t="s">
        <v>10</v>
      </c>
      <c r="J190" s="108"/>
      <c r="K190" s="109"/>
      <c r="L190" s="110"/>
      <c r="M190" s="110"/>
      <c r="N190" s="107" t="s">
        <v>157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145</v>
      </c>
      <c r="D191" s="67">
        <v>42965</v>
      </c>
      <c r="E191" s="65" t="s">
        <v>23</v>
      </c>
      <c r="F191" s="64" t="s">
        <v>334</v>
      </c>
      <c r="G191" s="64" t="s">
        <v>369</v>
      </c>
      <c r="H191" s="64" t="s">
        <v>336</v>
      </c>
      <c r="I191" s="65" t="s">
        <v>337</v>
      </c>
      <c r="J191" s="66"/>
      <c r="K191" s="67"/>
      <c r="L191" s="65"/>
      <c r="M191" s="65"/>
      <c r="N191" s="64" t="s">
        <v>338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145</v>
      </c>
      <c r="D192" s="67">
        <v>42972</v>
      </c>
      <c r="E192" s="65" t="s">
        <v>23</v>
      </c>
      <c r="F192" s="107" t="s">
        <v>132</v>
      </c>
      <c r="G192" s="71" t="s">
        <v>401</v>
      </c>
      <c r="H192" s="64" t="s">
        <v>402</v>
      </c>
      <c r="I192" s="105" t="s">
        <v>10</v>
      </c>
      <c r="J192" s="66"/>
      <c r="K192" s="67"/>
      <c r="L192" s="65"/>
      <c r="M192" s="65"/>
      <c r="N192" s="64" t="s">
        <v>403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145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404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145</v>
      </c>
      <c r="D194" s="67">
        <v>42979</v>
      </c>
      <c r="E194" s="65" t="s">
        <v>23</v>
      </c>
      <c r="F194" s="64" t="s">
        <v>370</v>
      </c>
      <c r="G194" s="71" t="s">
        <v>371</v>
      </c>
      <c r="H194" s="64" t="s">
        <v>372</v>
      </c>
      <c r="I194" s="65" t="s">
        <v>35</v>
      </c>
      <c r="J194" s="66"/>
      <c r="K194" s="67"/>
      <c r="L194" s="65"/>
      <c r="M194" s="65"/>
      <c r="N194" s="64" t="s">
        <v>405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145</v>
      </c>
      <c r="D195" s="67">
        <v>42979</v>
      </c>
      <c r="E195" s="65" t="s">
        <v>24</v>
      </c>
      <c r="F195" s="64" t="s">
        <v>406</v>
      </c>
      <c r="G195" s="64" t="s">
        <v>379</v>
      </c>
      <c r="H195" s="64" t="s">
        <v>380</v>
      </c>
      <c r="I195" s="65"/>
      <c r="J195" s="66"/>
      <c r="K195" s="67"/>
      <c r="L195" s="65"/>
      <c r="M195" s="65"/>
      <c r="N195" s="64" t="s">
        <v>407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145</v>
      </c>
      <c r="D196" s="67">
        <v>42999</v>
      </c>
      <c r="E196" s="65" t="s">
        <v>23</v>
      </c>
      <c r="F196" s="107" t="s">
        <v>132</v>
      </c>
      <c r="G196" s="71" t="s">
        <v>409</v>
      </c>
      <c r="H196" s="64" t="s">
        <v>164</v>
      </c>
      <c r="I196" s="105" t="s">
        <v>10</v>
      </c>
      <c r="J196" s="56"/>
      <c r="K196" s="67"/>
      <c r="L196" s="65"/>
      <c r="M196" s="65"/>
      <c r="N196" s="64" t="s">
        <v>408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>x1</v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334</v>
      </c>
      <c r="G197" s="64" t="s">
        <v>369</v>
      </c>
      <c r="H197" s="64" t="s">
        <v>336</v>
      </c>
      <c r="I197" s="65" t="s">
        <v>337</v>
      </c>
      <c r="J197" s="66"/>
      <c r="K197" s="67"/>
      <c r="L197" s="65"/>
      <c r="M197" s="65"/>
      <c r="N197" s="64" t="s">
        <v>338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>e</v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370</v>
      </c>
      <c r="G198" s="71" t="s">
        <v>412</v>
      </c>
      <c r="H198" s="64" t="s">
        <v>372</v>
      </c>
      <c r="I198" s="65" t="s">
        <v>35</v>
      </c>
      <c r="J198" s="66"/>
      <c r="K198" s="67"/>
      <c r="L198" s="65"/>
      <c r="M198" s="65"/>
      <c r="N198" s="64" t="s">
        <v>410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145</v>
      </c>
      <c r="D199" s="67">
        <v>43000</v>
      </c>
      <c r="E199" s="65" t="s">
        <v>23</v>
      </c>
      <c r="F199" s="64" t="s">
        <v>374</v>
      </c>
      <c r="G199" s="71" t="s">
        <v>411</v>
      </c>
      <c r="H199" s="64" t="s">
        <v>376</v>
      </c>
      <c r="I199" s="105" t="s">
        <v>10</v>
      </c>
      <c r="J199" s="66"/>
      <c r="K199" s="67"/>
      <c r="L199" s="65"/>
      <c r="M199" s="65"/>
      <c r="N199" s="64" t="s">
        <v>377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145</v>
      </c>
      <c r="D200" s="67">
        <v>43000</v>
      </c>
      <c r="E200" s="65" t="s">
        <v>24</v>
      </c>
      <c r="F200" s="64" t="s">
        <v>216</v>
      </c>
      <c r="G200" s="64" t="s">
        <v>217</v>
      </c>
      <c r="H200" s="64" t="s">
        <v>218</v>
      </c>
      <c r="I200" s="62" t="s">
        <v>10</v>
      </c>
      <c r="J200" s="66"/>
      <c r="K200" s="67"/>
      <c r="L200" s="65"/>
      <c r="M200" s="65"/>
      <c r="N200" s="64" t="s">
        <v>219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145</v>
      </c>
      <c r="D201" s="67">
        <v>43003</v>
      </c>
      <c r="E201" s="65" t="s">
        <v>23</v>
      </c>
      <c r="F201" s="64" t="s">
        <v>415</v>
      </c>
      <c r="G201" s="71" t="s">
        <v>416</v>
      </c>
      <c r="H201" s="64" t="s">
        <v>417</v>
      </c>
      <c r="I201" s="65" t="s">
        <v>337</v>
      </c>
      <c r="J201" s="66"/>
      <c r="K201" s="67"/>
      <c r="L201" s="65"/>
      <c r="M201" s="65"/>
      <c r="N201" s="64" t="s">
        <v>338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145</v>
      </c>
      <c r="D202" s="67">
        <v>43004</v>
      </c>
      <c r="E202" s="65" t="s">
        <v>23</v>
      </c>
      <c r="F202" s="107" t="s">
        <v>132</v>
      </c>
      <c r="G202" s="71" t="s">
        <v>401</v>
      </c>
      <c r="H202" s="64" t="s">
        <v>402</v>
      </c>
      <c r="I202" s="105" t="s">
        <v>10</v>
      </c>
      <c r="J202" s="66"/>
      <c r="K202" s="67"/>
      <c r="L202" s="65"/>
      <c r="M202" s="65"/>
      <c r="N202" s="64" t="s">
        <v>403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>x</v>
      </c>
      <c r="B203" s="62">
        <f t="shared" si="14"/>
        <v>200</v>
      </c>
      <c r="C203" s="62" t="s">
        <v>145</v>
      </c>
      <c r="D203" s="67">
        <v>43004</v>
      </c>
      <c r="E203" s="65" t="s">
        <v>24</v>
      </c>
      <c r="F203" s="107" t="s">
        <v>132</v>
      </c>
      <c r="G203" s="71" t="s">
        <v>409</v>
      </c>
      <c r="H203" s="64" t="s">
        <v>164</v>
      </c>
      <c r="I203" s="105" t="s">
        <v>10</v>
      </c>
      <c r="J203" s="56"/>
      <c r="K203" s="67"/>
      <c r="L203" s="65"/>
      <c r="M203" s="65"/>
      <c r="N203" s="64" t="s">
        <v>419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 t="str">
        <f t="shared" si="14"/>
        <v/>
      </c>
      <c r="C204" s="62"/>
      <c r="D204" s="67"/>
      <c r="E204" s="65"/>
      <c r="F204" s="64"/>
      <c r="G204" s="64"/>
      <c r="H204" s="64"/>
      <c r="I204" s="65"/>
      <c r="J204" s="66"/>
      <c r="K204" s="67"/>
      <c r="L204" s="65"/>
      <c r="M204" s="65"/>
      <c r="N204" s="64"/>
      <c r="O204" s="68"/>
      <c r="P204" s="69"/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 t="str">
        <f t="shared" si="14"/>
        <v/>
      </c>
      <c r="C205" s="62"/>
      <c r="D205" s="67"/>
      <c r="E205" s="65"/>
      <c r="F205" s="64"/>
      <c r="G205" s="64"/>
      <c r="H205" s="64"/>
      <c r="I205" s="65"/>
      <c r="J205" s="66"/>
      <c r="K205" s="67"/>
      <c r="L205" s="65"/>
      <c r="M205" s="65"/>
      <c r="N205" s="64"/>
      <c r="O205" s="68"/>
      <c r="P205" s="69"/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 t="str">
        <f t="shared" si="14"/>
        <v/>
      </c>
      <c r="C206" s="62"/>
      <c r="D206" s="67"/>
      <c r="E206" s="65"/>
      <c r="F206" s="64"/>
      <c r="G206" s="64"/>
      <c r="H206" s="64"/>
      <c r="I206" s="65"/>
      <c r="J206" s="66"/>
      <c r="K206" s="67"/>
      <c r="L206" s="65"/>
      <c r="M206" s="65"/>
      <c r="N206" s="64"/>
      <c r="O206" s="68"/>
      <c r="P206" s="69"/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 t="str">
        <f t="shared" si="14"/>
        <v/>
      </c>
      <c r="C207" s="62"/>
      <c r="D207" s="67"/>
      <c r="E207" s="65"/>
      <c r="F207" s="64"/>
      <c r="G207" s="64"/>
      <c r="H207" s="64"/>
      <c r="I207" s="65"/>
      <c r="J207" s="66"/>
      <c r="K207" s="67"/>
      <c r="L207" s="65"/>
      <c r="M207" s="65"/>
      <c r="N207" s="64"/>
      <c r="O207" s="68"/>
      <c r="P207" s="69"/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 t="str">
        <f t="shared" si="14"/>
        <v/>
      </c>
      <c r="C208" s="62"/>
      <c r="D208" s="67"/>
      <c r="E208" s="65"/>
      <c r="F208" s="64"/>
      <c r="G208" s="64"/>
      <c r="H208" s="64"/>
      <c r="I208" s="65"/>
      <c r="J208" s="66"/>
      <c r="K208" s="67"/>
      <c r="L208" s="65"/>
      <c r="M208" s="65"/>
      <c r="N208" s="64"/>
      <c r="O208" s="68"/>
      <c r="P208" s="69"/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 t="str">
        <f t="shared" si="14"/>
        <v/>
      </c>
      <c r="C209" s="62"/>
      <c r="D209" s="67"/>
      <c r="E209" s="65"/>
      <c r="F209" s="64"/>
      <c r="G209" s="64"/>
      <c r="H209" s="64"/>
      <c r="I209" s="65"/>
      <c r="J209" s="66"/>
      <c r="K209" s="67"/>
      <c r="L209" s="65"/>
      <c r="M209" s="65"/>
      <c r="N209" s="64"/>
      <c r="O209" s="68"/>
      <c r="P209" s="69"/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 t="str">
        <f t="shared" si="14"/>
        <v/>
      </c>
      <c r="C210" s="62"/>
      <c r="D210" s="67"/>
      <c r="E210" s="65"/>
      <c r="F210" s="64"/>
      <c r="G210" s="64"/>
      <c r="H210" s="64"/>
      <c r="I210" s="65"/>
      <c r="J210" s="66"/>
      <c r="K210" s="67"/>
      <c r="L210" s="65"/>
      <c r="M210" s="65"/>
      <c r="N210" s="64"/>
      <c r="O210" s="68"/>
      <c r="P210" s="69"/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57" customFormat="1" ht="18.75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 t="str">
        <f t="shared" si="14"/>
        <v/>
      </c>
      <c r="C211" s="62"/>
      <c r="D211" s="67"/>
      <c r="E211" s="65"/>
      <c r="F211" s="64"/>
      <c r="G211" s="64"/>
      <c r="H211" s="64"/>
      <c r="I211" s="65"/>
      <c r="J211" s="66"/>
      <c r="K211" s="67"/>
      <c r="L211" s="65"/>
      <c r="M211" s="65"/>
      <c r="N211" s="64"/>
      <c r="O211" s="68"/>
      <c r="P211" s="69"/>
      <c r="Q211" s="104"/>
      <c r="R211" s="131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 t="str">
        <f t="shared" si="14"/>
        <v/>
      </c>
      <c r="C212" s="62"/>
      <c r="D212" s="67"/>
      <c r="E212" s="65"/>
      <c r="F212" s="64"/>
      <c r="G212" s="64"/>
      <c r="H212" s="64"/>
      <c r="I212" s="65"/>
      <c r="J212" s="66"/>
      <c r="K212" s="67"/>
      <c r="L212" s="65"/>
      <c r="M212" s="65"/>
      <c r="N212" s="64"/>
      <c r="O212" s="68"/>
      <c r="P212" s="69"/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 t="str">
        <f t="shared" si="12"/>
        <v/>
      </c>
      <c r="C213" s="62"/>
      <c r="D213" s="67"/>
      <c r="E213" s="65"/>
      <c r="F213" s="64"/>
      <c r="G213" s="64"/>
      <c r="H213" s="64"/>
      <c r="I213" s="65"/>
      <c r="J213" s="66"/>
      <c r="K213" s="67"/>
      <c r="L213" s="65"/>
      <c r="M213" s="65"/>
      <c r="N213" s="64"/>
      <c r="O213" s="68"/>
      <c r="P213" s="69"/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 t="str">
        <f t="shared" si="12"/>
        <v/>
      </c>
      <c r="C214" s="62"/>
      <c r="D214" s="67"/>
      <c r="E214" s="65"/>
      <c r="F214" s="64"/>
      <c r="G214" s="64"/>
      <c r="H214" s="64"/>
      <c r="I214" s="65"/>
      <c r="J214" s="66"/>
      <c r="K214" s="67"/>
      <c r="L214" s="65"/>
      <c r="M214" s="65"/>
      <c r="N214" s="64"/>
      <c r="O214" s="68"/>
      <c r="P214" s="69"/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 t="str">
        <f t="shared" si="12"/>
        <v/>
      </c>
      <c r="C215" s="62"/>
      <c r="D215" s="67"/>
      <c r="E215" s="65"/>
      <c r="F215" s="64"/>
      <c r="G215" s="64"/>
      <c r="H215" s="64"/>
      <c r="I215" s="65"/>
      <c r="J215" s="66"/>
      <c r="K215" s="67"/>
      <c r="L215" s="65"/>
      <c r="M215" s="65"/>
      <c r="N215" s="64"/>
      <c r="O215" s="68"/>
      <c r="P215" s="69"/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 t="str">
        <f t="shared" si="12"/>
        <v/>
      </c>
      <c r="C216" s="62"/>
      <c r="D216" s="67"/>
      <c r="E216" s="65"/>
      <c r="F216" s="64"/>
      <c r="G216" s="64"/>
      <c r="H216" s="64"/>
      <c r="I216" s="65"/>
      <c r="J216" s="66"/>
      <c r="K216" s="67"/>
      <c r="L216" s="65"/>
      <c r="M216" s="65"/>
      <c r="N216" s="64"/>
      <c r="O216" s="68"/>
      <c r="P216" s="69"/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 t="str">
        <f t="shared" si="12"/>
        <v/>
      </c>
      <c r="C217" s="62"/>
      <c r="D217" s="67"/>
      <c r="E217" s="65"/>
      <c r="F217" s="64"/>
      <c r="G217" s="64"/>
      <c r="H217" s="64"/>
      <c r="I217" s="65"/>
      <c r="J217" s="66"/>
      <c r="K217" s="67"/>
      <c r="L217" s="65"/>
      <c r="M217" s="65"/>
      <c r="N217" s="64"/>
      <c r="O217" s="68"/>
      <c r="P217" s="69"/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 t="str">
        <f t="shared" si="12"/>
        <v/>
      </c>
      <c r="C218" s="62"/>
      <c r="D218" s="67"/>
      <c r="E218" s="65"/>
      <c r="F218" s="64"/>
      <c r="G218" s="64"/>
      <c r="H218" s="64"/>
      <c r="I218" s="65"/>
      <c r="J218" s="66"/>
      <c r="K218" s="67"/>
      <c r="L218" s="65"/>
      <c r="M218" s="65"/>
      <c r="N218" s="64"/>
      <c r="O218" s="68"/>
      <c r="P218" s="69"/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 t="str">
        <f t="shared" si="12"/>
        <v/>
      </c>
      <c r="C219" s="62"/>
      <c r="D219" s="67"/>
      <c r="E219" s="65"/>
      <c r="F219" s="64"/>
      <c r="G219" s="64"/>
      <c r="H219" s="64"/>
      <c r="I219" s="65"/>
      <c r="J219" s="66"/>
      <c r="K219" s="67"/>
      <c r="L219" s="65"/>
      <c r="M219" s="65"/>
      <c r="N219" s="64"/>
      <c r="O219" s="68"/>
      <c r="P219" s="69"/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 t="str">
        <f t="shared" si="12"/>
        <v/>
      </c>
      <c r="C220" s="62"/>
      <c r="D220" s="67"/>
      <c r="E220" s="65"/>
      <c r="F220" s="64"/>
      <c r="G220" s="64"/>
      <c r="H220" s="64"/>
      <c r="I220" s="65"/>
      <c r="J220" s="66"/>
      <c r="K220" s="67"/>
      <c r="L220" s="65"/>
      <c r="M220" s="65"/>
      <c r="N220" s="64"/>
      <c r="O220" s="68"/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 t="str">
        <f t="shared" ref="B221:B228" si="15">IF(C221&lt;&gt;"",ROW()-3,"")</f>
        <v/>
      </c>
      <c r="C221" s="62"/>
      <c r="D221" s="67"/>
      <c r="E221" s="65"/>
      <c r="F221" s="64"/>
      <c r="G221" s="64"/>
      <c r="H221" s="64"/>
      <c r="I221" s="65"/>
      <c r="J221" s="66"/>
      <c r="K221" s="67"/>
      <c r="L221" s="65"/>
      <c r="M221" s="65"/>
      <c r="N221" s="64"/>
      <c r="O221" s="68"/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 t="str">
        <f t="shared" si="15"/>
        <v/>
      </c>
      <c r="C222" s="62"/>
      <c r="D222" s="67"/>
      <c r="E222" s="65"/>
      <c r="F222" s="64"/>
      <c r="G222" s="64"/>
      <c r="H222" s="64"/>
      <c r="I222" s="65"/>
      <c r="J222" s="66"/>
      <c r="K222" s="67"/>
      <c r="L222" s="65"/>
      <c r="M222" s="65"/>
      <c r="N222" s="64"/>
      <c r="O222" s="68"/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 t="str">
        <f t="shared" si="15"/>
        <v/>
      </c>
      <c r="C223" s="62"/>
      <c r="D223" s="67"/>
      <c r="E223" s="65"/>
      <c r="F223" s="64"/>
      <c r="G223" s="64"/>
      <c r="H223" s="64"/>
      <c r="I223" s="65"/>
      <c r="J223" s="66"/>
      <c r="K223" s="67"/>
      <c r="L223" s="65"/>
      <c r="M223" s="65"/>
      <c r="N223" s="64"/>
      <c r="O223" s="68"/>
      <c r="P223" s="69"/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 t="str">
        <f t="shared" si="15"/>
        <v/>
      </c>
      <c r="C224" s="62"/>
      <c r="D224" s="67"/>
      <c r="E224" s="65"/>
      <c r="F224" s="64"/>
      <c r="G224" s="64"/>
      <c r="H224" s="64"/>
      <c r="I224" s="65"/>
      <c r="J224" s="66"/>
      <c r="K224" s="67"/>
      <c r="L224" s="65"/>
      <c r="M224" s="65"/>
      <c r="N224" s="64"/>
      <c r="O224" s="68"/>
      <c r="P224" s="69"/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 t="str">
        <f t="shared" si="15"/>
        <v/>
      </c>
      <c r="C225" s="62"/>
      <c r="D225" s="67"/>
      <c r="E225" s="65"/>
      <c r="F225" s="64"/>
      <c r="G225" s="64"/>
      <c r="H225" s="64"/>
      <c r="I225" s="65"/>
      <c r="J225" s="66"/>
      <c r="K225" s="67"/>
      <c r="L225" s="65"/>
      <c r="M225" s="65"/>
      <c r="N225" s="64"/>
      <c r="O225" s="68"/>
      <c r="P225" s="69"/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 t="str">
        <f t="shared" si="15"/>
        <v/>
      </c>
      <c r="C226" s="62"/>
      <c r="D226" s="67"/>
      <c r="E226" s="65"/>
      <c r="F226" s="64"/>
      <c r="G226" s="64"/>
      <c r="H226" s="64"/>
      <c r="I226" s="65"/>
      <c r="J226" s="66"/>
      <c r="K226" s="67"/>
      <c r="L226" s="65"/>
      <c r="M226" s="65"/>
      <c r="N226" s="64"/>
      <c r="O226" s="68"/>
      <c r="P226" s="69"/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 t="str">
        <f t="shared" si="15"/>
        <v/>
      </c>
      <c r="C227" s="62"/>
      <c r="D227" s="67"/>
      <c r="E227" s="65"/>
      <c r="F227" s="64"/>
      <c r="G227" s="64"/>
      <c r="H227" s="64"/>
      <c r="I227" s="65"/>
      <c r="J227" s="66"/>
      <c r="K227" s="67"/>
      <c r="L227" s="65"/>
      <c r="M227" s="65"/>
      <c r="N227" s="64"/>
      <c r="O227" s="68"/>
      <c r="P227" s="69"/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 t="str">
        <f t="shared" si="15"/>
        <v/>
      </c>
      <c r="C228" s="62"/>
      <c r="D228" s="67"/>
      <c r="E228" s="65"/>
      <c r="F228" s="64"/>
      <c r="G228" s="64"/>
      <c r="H228" s="64"/>
      <c r="I228" s="65"/>
      <c r="J228" s="66"/>
      <c r="K228" s="67"/>
      <c r="L228" s="65"/>
      <c r="M228" s="65"/>
      <c r="N228" s="64"/>
      <c r="O228" s="68"/>
      <c r="P228" s="69"/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 t="str">
        <f t="shared" ref="B229:B236" si="16">IF(C229&lt;&gt;"",ROW()-3,"")</f>
        <v/>
      </c>
      <c r="C229" s="62"/>
      <c r="D229" s="67"/>
      <c r="E229" s="65"/>
      <c r="F229" s="64"/>
      <c r="G229" s="64"/>
      <c r="H229" s="64"/>
      <c r="I229" s="65"/>
      <c r="J229" s="66"/>
      <c r="K229" s="67"/>
      <c r="L229" s="65"/>
      <c r="M229" s="65"/>
      <c r="N229" s="64"/>
      <c r="O229" s="68"/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 t="str">
        <f t="shared" si="16"/>
        <v/>
      </c>
      <c r="C230" s="62"/>
      <c r="D230" s="67"/>
      <c r="E230" s="65"/>
      <c r="F230" s="64"/>
      <c r="G230" s="64"/>
      <c r="H230" s="64"/>
      <c r="I230" s="65"/>
      <c r="J230" s="66"/>
      <c r="K230" s="67"/>
      <c r="L230" s="65"/>
      <c r="M230" s="65"/>
      <c r="N230" s="64"/>
      <c r="O230" s="68"/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 t="str">
        <f t="shared" si="16"/>
        <v/>
      </c>
      <c r="C231" s="62"/>
      <c r="D231" s="67"/>
      <c r="E231" s="65"/>
      <c r="F231" s="64"/>
      <c r="G231" s="64"/>
      <c r="H231" s="64"/>
      <c r="I231" s="65"/>
      <c r="J231" s="66"/>
      <c r="K231" s="67"/>
      <c r="L231" s="65"/>
      <c r="M231" s="65"/>
      <c r="N231" s="64"/>
      <c r="O231" s="68"/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 t="str">
        <f t="shared" si="16"/>
        <v/>
      </c>
      <c r="C232" s="62"/>
      <c r="D232" s="67"/>
      <c r="E232" s="65"/>
      <c r="F232" s="64"/>
      <c r="G232" s="64"/>
      <c r="H232" s="64"/>
      <c r="I232" s="65"/>
      <c r="J232" s="66"/>
      <c r="K232" s="67"/>
      <c r="L232" s="65"/>
      <c r="M232" s="65"/>
      <c r="N232" s="64"/>
      <c r="O232" s="68"/>
      <c r="P232" s="69"/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 t="str">
        <f t="shared" si="16"/>
        <v/>
      </c>
      <c r="C233" s="62"/>
      <c r="D233" s="67"/>
      <c r="E233" s="65"/>
      <c r="F233" s="64"/>
      <c r="G233" s="64"/>
      <c r="H233" s="64"/>
      <c r="I233" s="65"/>
      <c r="J233" s="66"/>
      <c r="K233" s="67"/>
      <c r="L233" s="65"/>
      <c r="M233" s="65"/>
      <c r="N233" s="64"/>
      <c r="O233" s="68"/>
      <c r="P233" s="69"/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 t="str">
        <f t="shared" si="16"/>
        <v/>
      </c>
      <c r="C234" s="62"/>
      <c r="D234" s="67"/>
      <c r="E234" s="65"/>
      <c r="F234" s="64"/>
      <c r="G234" s="64"/>
      <c r="H234" s="64"/>
      <c r="I234" s="65"/>
      <c r="J234" s="66"/>
      <c r="K234" s="67"/>
      <c r="L234" s="65"/>
      <c r="M234" s="65"/>
      <c r="N234" s="64"/>
      <c r="O234" s="68"/>
      <c r="P234" s="69"/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 t="str">
        <f t="shared" si="16"/>
        <v/>
      </c>
      <c r="C235" s="62"/>
      <c r="D235" s="67"/>
      <c r="E235" s="65"/>
      <c r="F235" s="64"/>
      <c r="G235" s="64"/>
      <c r="H235" s="64"/>
      <c r="I235" s="65"/>
      <c r="J235" s="66"/>
      <c r="K235" s="67"/>
      <c r="L235" s="65"/>
      <c r="M235" s="65"/>
      <c r="N235" s="64"/>
      <c r="O235" s="68"/>
      <c r="P235" s="69"/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 t="str">
        <f t="shared" si="16"/>
        <v/>
      </c>
      <c r="C236" s="62"/>
      <c r="D236" s="67"/>
      <c r="E236" s="65"/>
      <c r="F236" s="64"/>
      <c r="G236" s="64"/>
      <c r="H236" s="64"/>
      <c r="I236" s="65"/>
      <c r="J236" s="66"/>
      <c r="K236" s="67"/>
      <c r="L236" s="65"/>
      <c r="M236" s="65"/>
      <c r="N236" s="64"/>
      <c r="O236" s="68"/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 t="str">
        <f t="shared" si="12"/>
        <v/>
      </c>
      <c r="C237" s="62"/>
      <c r="D237" s="67"/>
      <c r="E237" s="65"/>
      <c r="F237" s="64"/>
      <c r="G237" s="64"/>
      <c r="H237" s="64"/>
      <c r="I237" s="65"/>
      <c r="J237" s="66"/>
      <c r="K237" s="67"/>
      <c r="L237" s="65"/>
      <c r="M237" s="65"/>
      <c r="N237" s="64"/>
      <c r="O237" s="68"/>
      <c r="P237" s="69"/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57" customFormat="1" ht="18.75" customHeight="1">
      <c r="A238" s="55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62" t="str">
        <f t="shared" si="10"/>
        <v/>
      </c>
      <c r="C238" s="62"/>
      <c r="D238" s="67"/>
      <c r="E238" s="65"/>
      <c r="F238" s="64"/>
      <c r="G238" s="64"/>
      <c r="H238" s="64"/>
      <c r="I238" s="65"/>
      <c r="J238" s="66"/>
      <c r="K238" s="67"/>
      <c r="L238" s="65"/>
      <c r="M238" s="65"/>
      <c r="N238" s="64"/>
      <c r="O238" s="68"/>
      <c r="P238" s="69"/>
      <c r="Q238" s="104"/>
      <c r="R238" s="131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 t="str">
        <f t="shared" si="10"/>
        <v/>
      </c>
      <c r="C239" s="62"/>
      <c r="D239" s="67"/>
      <c r="E239" s="65"/>
      <c r="F239" s="64"/>
      <c r="G239" s="64"/>
      <c r="H239" s="64"/>
      <c r="I239" s="65"/>
      <c r="J239" s="66"/>
      <c r="K239" s="67"/>
      <c r="L239" s="65"/>
      <c r="M239" s="65"/>
      <c r="N239" s="64"/>
      <c r="O239" s="68"/>
      <c r="P239" s="69"/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 t="str">
        <f t="shared" si="10"/>
        <v/>
      </c>
      <c r="C240" s="62"/>
      <c r="D240" s="67"/>
      <c r="E240" s="65"/>
      <c r="F240" s="64"/>
      <c r="G240" s="64"/>
      <c r="H240" s="64"/>
      <c r="I240" s="65"/>
      <c r="J240" s="66"/>
      <c r="K240" s="67"/>
      <c r="L240" s="65"/>
      <c r="M240" s="65"/>
      <c r="N240" s="64"/>
      <c r="O240" s="68"/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 t="str">
        <f t="shared" si="0"/>
        <v/>
      </c>
      <c r="C241" s="62"/>
      <c r="D241" s="67"/>
      <c r="E241" s="65"/>
      <c r="F241" s="64"/>
      <c r="G241" s="64"/>
      <c r="H241" s="64"/>
      <c r="I241" s="65"/>
      <c r="J241" s="66"/>
      <c r="K241" s="67"/>
      <c r="L241" s="65"/>
      <c r="M241" s="65"/>
      <c r="N241" s="64"/>
      <c r="O241" s="68"/>
      <c r="P241" s="69"/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 t="str">
        <f t="shared" ref="B242" si="17">IF(C242&lt;&gt;"",ROW()-3,"")</f>
        <v/>
      </c>
      <c r="C242" s="62"/>
      <c r="D242" s="67"/>
      <c r="E242" s="65"/>
      <c r="F242" s="64"/>
      <c r="G242" s="64"/>
      <c r="H242" s="64"/>
      <c r="I242" s="65"/>
      <c r="J242" s="66"/>
      <c r="K242" s="67"/>
      <c r="L242" s="65"/>
      <c r="M242" s="65"/>
      <c r="N242" s="64"/>
      <c r="O242" s="68"/>
      <c r="P242" s="69"/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 t="str">
        <f t="shared" ref="B243" si="18">IF(C243&lt;&gt;"",ROW()-3,"")</f>
        <v/>
      </c>
      <c r="C243" s="62"/>
      <c r="D243" s="67"/>
      <c r="E243" s="65"/>
      <c r="F243" s="64"/>
      <c r="G243" s="64"/>
      <c r="H243" s="64"/>
      <c r="I243" s="65"/>
      <c r="J243" s="66"/>
      <c r="K243" s="67"/>
      <c r="L243" s="65"/>
      <c r="M243" s="65"/>
      <c r="N243" s="64"/>
      <c r="O243" s="68"/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 t="str">
        <f t="shared" si="0"/>
        <v/>
      </c>
      <c r="C244" s="62"/>
      <c r="D244" s="67"/>
      <c r="E244" s="65"/>
      <c r="F244" s="64"/>
      <c r="G244" s="64"/>
      <c r="H244" s="64"/>
      <c r="I244" s="65"/>
      <c r="J244" s="66"/>
      <c r="K244" s="67"/>
      <c r="L244" s="65"/>
      <c r="M244" s="65"/>
      <c r="N244" s="64"/>
      <c r="O244" s="68"/>
      <c r="P244" s="69"/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</sheetData>
  <autoFilter ref="B3:X245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44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tabSelected="1" view="pageBreakPreview" zoomScaleSheetLayoutView="100" workbookViewId="0">
      <pane ySplit="17" topLeftCell="A18" activePane="bottomLeft" state="frozen"/>
      <selection pane="bottomLeft" activeCell="N2" sqref="N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20.25" customHeight="1" thickBot="1">
      <c r="O2" s="13" t="s">
        <v>418</v>
      </c>
      <c r="Q2" s="10">
        <v>43004</v>
      </c>
      <c r="R2" s="11"/>
      <c r="S2" s="12" t="s">
        <v>24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6" s="1" t="s">
        <v>7</v>
      </c>
    </row>
    <row r="7" spans="1:19" ht="22.5" customHeight="1">
      <c r="F7" s="143">
        <f>IF(OR($O$2="VNĐ",$O$2="TAMP"),VLOOKUP("X",DS,16,0),VLOOKUP("X",DS,15,0))</f>
        <v>2022525000</v>
      </c>
      <c r="G7" s="143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Hai tỷ, không trăm hai mươi hai triệu, năm trăm hai mươi lăm ngàn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tiền theo KUNN số 14 -10206/2017/KUNN/PVN-DN.GĐ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1070 0026 8615</v>
      </c>
    </row>
    <row r="16" spans="1:19" ht="15" customHeight="1">
      <c r="E16" s="1" t="str">
        <f>VLOOKUP("X",DS,8,0)&amp;", "&amp;VLOOKUP("X",DS,9,0)</f>
        <v>PVCombank - CN Gia Định,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view="pageBreakPreview" zoomScaleSheetLayoutView="100" workbookViewId="0">
      <pane ySplit="18" topLeftCell="A19" activePane="bottomLeft" state="frozen"/>
      <selection activeCell="T4" sqref="T4"/>
      <selection pane="bottomLeft" activeCell="I16" sqref="I16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2    5    7    0    0    0   0    4    8    0    1    5</v>
      </c>
      <c r="L7" s="7" t="s">
        <v>7</v>
      </c>
    </row>
    <row r="8" spans="1:12" ht="20.25" customHeight="1">
      <c r="F8" s="144">
        <f>IF(OR('UNC - PV'!$O$2="VNĐ",'UNC - PV'!$O$2="TAMP"),VLOOKUP("X",DS,16,0),VLOOKUP("X",DS,15,0))</f>
        <v>2022525000</v>
      </c>
      <c r="G8" s="144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Hai tỷ, không trăm hai mươi hai triệu, năm trăm hai mươi lăm ngàn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Chuyển tiền theo KUNN số 14 -10206/2017/KUNN/PVN-DN.GĐ</v>
      </c>
    </row>
    <row r="13" spans="1:12" ht="21" customHeight="1">
      <c r="F13" s="133" t="str">
        <f>VLOOKUP("X",DS,6,0)</f>
        <v>CTY TNHH HẢI SẢN AN LẠC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1070 0026 8615</v>
      </c>
    </row>
    <row r="17" spans="5:5" ht="15" customHeight="1">
      <c r="E17" s="7" t="str">
        <f>VLOOKUP("X",DS,8,0)&amp;", "&amp;VLOOKUP("X",DS,9,0)</f>
        <v>PVCombank - CN Gia Định,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42999</v>
      </c>
      <c r="U2" s="11"/>
      <c r="V2" s="12" t="s">
        <v>24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DNTN HẢI SẢN KIM CHÂU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0500 3969 9831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Sacombank-PGD Lagi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Bình Thuận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Sáu tỷ, một trăm mười bốn triệu, không trăm ba mươi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45" t="s">
        <v>63</v>
      </c>
      <c r="O20" s="145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46" t="s">
        <v>64</v>
      </c>
      <c r="O21" s="146"/>
      <c r="P21" s="32"/>
    </row>
    <row r="22" spans="1:16">
      <c r="A22" s="18"/>
      <c r="B22" s="18"/>
      <c r="M22" s="31"/>
      <c r="N22" s="50">
        <f>IF($R$2="VNĐ",VLOOKUP("X1",DS,16,0),VLOOKUP("X1",DS,15,0))</f>
        <v>6114030000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tiền hàng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43">
        <f>VLOOKUP("X2",DS,16,0)</f>
        <v>1100000000</v>
      </c>
      <c r="F8" s="143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50">
        <f>VLOOKUP("X3",DS,11,0)</f>
        <v>41051</v>
      </c>
      <c r="M17" s="150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47" t="s">
        <v>63</v>
      </c>
      <c r="O21" s="148"/>
      <c r="P21" s="148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49" t="s">
        <v>64</v>
      </c>
      <c r="O22" s="146"/>
      <c r="P22" s="146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237</v>
      </c>
      <c r="B1" s="116" t="s">
        <v>238</v>
      </c>
      <c r="C1" s="116" t="s">
        <v>239</v>
      </c>
      <c r="D1" s="116"/>
    </row>
    <row r="2" spans="1:4" s="117" customFormat="1" ht="23.25" customHeight="1">
      <c r="A2" s="118" t="s">
        <v>240</v>
      </c>
      <c r="B2" s="118" t="s">
        <v>241</v>
      </c>
      <c r="C2" s="118" t="s">
        <v>241</v>
      </c>
      <c r="D2" s="118" t="s">
        <v>242</v>
      </c>
    </row>
    <row r="3" spans="1:4" s="117" customFormat="1" ht="23.25" customHeight="1">
      <c r="A3" s="119" t="s">
        <v>243</v>
      </c>
      <c r="B3" s="119" t="s">
        <v>244</v>
      </c>
      <c r="C3" s="119" t="s">
        <v>245</v>
      </c>
      <c r="D3" s="119" t="s">
        <v>246</v>
      </c>
    </row>
    <row r="4" spans="1:4" s="117" customFormat="1" ht="23.25" customHeight="1">
      <c r="A4" s="120" t="s">
        <v>247</v>
      </c>
      <c r="B4" s="120" t="s">
        <v>248</v>
      </c>
      <c r="C4" s="120" t="s">
        <v>249</v>
      </c>
      <c r="D4" s="120" t="s">
        <v>250</v>
      </c>
    </row>
    <row r="5" spans="1:4" s="117" customFormat="1" ht="23.25" customHeight="1">
      <c r="A5" s="116"/>
      <c r="B5" s="116" t="s">
        <v>251</v>
      </c>
      <c r="C5" s="116" t="s">
        <v>252</v>
      </c>
      <c r="D5" s="116"/>
    </row>
    <row r="6" spans="1:4" s="117" customFormat="1" ht="23.25" customHeight="1">
      <c r="A6" s="118" t="s">
        <v>242</v>
      </c>
      <c r="B6" s="118" t="s">
        <v>253</v>
      </c>
      <c r="C6" s="118" t="s">
        <v>253</v>
      </c>
      <c r="D6" s="118" t="s">
        <v>242</v>
      </c>
    </row>
    <row r="7" spans="1:4" s="117" customFormat="1" ht="23.25" customHeight="1">
      <c r="A7" s="119" t="s">
        <v>246</v>
      </c>
      <c r="B7" s="119" t="s">
        <v>254</v>
      </c>
      <c r="C7" s="119" t="s">
        <v>255</v>
      </c>
      <c r="D7" s="119" t="s">
        <v>246</v>
      </c>
    </row>
    <row r="8" spans="1:4" s="117" customFormat="1" ht="23.25" customHeight="1">
      <c r="A8" s="120" t="s">
        <v>250</v>
      </c>
      <c r="B8" s="120" t="s">
        <v>256</v>
      </c>
      <c r="C8" s="120" t="s">
        <v>257</v>
      </c>
      <c r="D8" s="120" t="s">
        <v>250</v>
      </c>
    </row>
    <row r="9" spans="1:4" s="117" customFormat="1" ht="23.25" customHeight="1">
      <c r="A9" s="116"/>
      <c r="B9" s="116" t="s">
        <v>258</v>
      </c>
      <c r="C9" s="116" t="s">
        <v>259</v>
      </c>
      <c r="D9" s="116"/>
    </row>
    <row r="10" spans="1:4" s="117" customFormat="1" ht="23.25" customHeight="1">
      <c r="A10" s="118" t="s">
        <v>242</v>
      </c>
      <c r="B10" s="118" t="s">
        <v>260</v>
      </c>
      <c r="C10" s="118" t="s">
        <v>260</v>
      </c>
      <c r="D10" s="118" t="s">
        <v>242</v>
      </c>
    </row>
    <row r="11" spans="1:4" s="117" customFormat="1" ht="23.25" customHeight="1">
      <c r="A11" s="119" t="s">
        <v>246</v>
      </c>
      <c r="B11" s="119" t="s">
        <v>261</v>
      </c>
      <c r="C11" s="119" t="s">
        <v>262</v>
      </c>
      <c r="D11" s="119" t="s">
        <v>246</v>
      </c>
    </row>
    <row r="12" spans="1:4" s="117" customFormat="1" ht="23.25" customHeight="1">
      <c r="A12" s="120" t="s">
        <v>250</v>
      </c>
      <c r="B12" s="120" t="s">
        <v>256</v>
      </c>
      <c r="C12" s="120" t="s">
        <v>257</v>
      </c>
      <c r="D12" s="120" t="s">
        <v>250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242</v>
      </c>
      <c r="B14" s="118" t="s">
        <v>242</v>
      </c>
      <c r="C14" s="118" t="s">
        <v>242</v>
      </c>
      <c r="D14" s="118" t="s">
        <v>242</v>
      </c>
    </row>
    <row r="15" spans="1:4" s="117" customFormat="1" ht="23.25" customHeight="1">
      <c r="A15" s="119" t="s">
        <v>246</v>
      </c>
      <c r="B15" s="119" t="s">
        <v>246</v>
      </c>
      <c r="C15" s="119" t="s">
        <v>246</v>
      </c>
      <c r="D15" s="119" t="s">
        <v>246</v>
      </c>
    </row>
    <row r="16" spans="1:4" s="117" customFormat="1" ht="23.25" customHeight="1">
      <c r="A16" s="120" t="s">
        <v>250</v>
      </c>
      <c r="B16" s="120" t="s">
        <v>250</v>
      </c>
      <c r="C16" s="120" t="s">
        <v>250</v>
      </c>
      <c r="D16" s="120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TH</vt:lpstr>
      <vt:lpstr>UNC - PV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KM'!Print_Area</vt:lpstr>
      <vt:lpstr>'UNC - PV'!Print_Area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2017-09-26T09:26:20Z</cp:lastPrinted>
  <dcterms:created xsi:type="dcterms:W3CDTF">2016-07-02T08:51:17Z</dcterms:created>
  <dcterms:modified xsi:type="dcterms:W3CDTF">2017-09-26T09:26:48Z</dcterms:modified>
</cp:coreProperties>
</file>